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is Documentos\Proyectos Código\Calculadora Electoral 2023\"/>
    </mc:Choice>
  </mc:AlternateContent>
  <bookViews>
    <workbookView xWindow="0" yWindow="0" windowWidth="28800" windowHeight="12720"/>
  </bookViews>
  <sheets>
    <sheet name="Voto estratégico" sheetId="3" r:id="rId1"/>
    <sheet name="Electores por provincias" sheetId="1" r:id="rId2"/>
    <sheet name="Aplicación D'Hont" sheetId="7" r:id="rId3"/>
    <sheet name="Datos 2019" sheetId="2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6" i="3" l="1"/>
  <c r="R60" i="7" l="1"/>
  <c r="S60" i="7"/>
  <c r="T60" i="7"/>
  <c r="U60" i="7"/>
  <c r="M60" i="7"/>
  <c r="N60" i="7"/>
  <c r="O60" i="7"/>
  <c r="P60" i="7"/>
  <c r="Q60" i="7"/>
  <c r="B57" i="7"/>
  <c r="D37" i="3" s="1"/>
  <c r="J3" i="3"/>
  <c r="I3" i="3"/>
  <c r="H3" i="3"/>
  <c r="E3" i="3"/>
  <c r="E6" i="3" s="1"/>
  <c r="C6" i="3"/>
  <c r="AN3" i="7" s="1"/>
  <c r="C3" i="3"/>
  <c r="E7" i="3" l="1"/>
  <c r="C35" i="3"/>
  <c r="B12" i="7" s="1"/>
  <c r="C28" i="3"/>
  <c r="B5" i="7" s="1"/>
  <c r="C36" i="3"/>
  <c r="B13" i="7" s="1"/>
  <c r="C29" i="3"/>
  <c r="B6" i="7" s="1"/>
  <c r="C37" i="3"/>
  <c r="B14" i="7" s="1"/>
  <c r="C30" i="3"/>
  <c r="B7" i="7" s="1"/>
  <c r="D7" i="7" s="1"/>
  <c r="C31" i="3"/>
  <c r="B8" i="7" s="1"/>
  <c r="C8" i="7" s="1"/>
  <c r="C27" i="3"/>
  <c r="B4" i="7" s="1"/>
  <c r="C32" i="3"/>
  <c r="B9" i="7" s="1"/>
  <c r="C34" i="3"/>
  <c r="B11" i="7" s="1"/>
  <c r="C33" i="3"/>
  <c r="B10" i="7" s="1"/>
  <c r="B3" i="7"/>
  <c r="E3" i="7" s="1"/>
  <c r="D11" i="7"/>
  <c r="AO13" i="7"/>
  <c r="AO11" i="7"/>
  <c r="AO10" i="7"/>
  <c r="AO9" i="7"/>
  <c r="AO7" i="7"/>
  <c r="AO6" i="7"/>
  <c r="AO5" i="7"/>
  <c r="AO3" i="7"/>
  <c r="H9" i="7"/>
  <c r="AM12" i="7"/>
  <c r="AM10" i="7"/>
  <c r="AM8" i="7"/>
  <c r="AM6" i="7"/>
  <c r="AM4" i="7"/>
  <c r="AN14" i="7"/>
  <c r="AF14" i="7"/>
  <c r="P14" i="7"/>
  <c r="H14" i="7"/>
  <c r="F8" i="7"/>
  <c r="AL13" i="7"/>
  <c r="AL12" i="7"/>
  <c r="AL11" i="7"/>
  <c r="AL10" i="7"/>
  <c r="AL9" i="7"/>
  <c r="AL8" i="7"/>
  <c r="AL7" i="7"/>
  <c r="AL6" i="7"/>
  <c r="AL5" i="7"/>
  <c r="AL4" i="7"/>
  <c r="AL3" i="7"/>
  <c r="AM14" i="7"/>
  <c r="AE14" i="7"/>
  <c r="W14" i="7"/>
  <c r="O14" i="7"/>
  <c r="G14" i="7"/>
  <c r="AK13" i="7"/>
  <c r="AK12" i="7"/>
  <c r="AK11" i="7"/>
  <c r="AK10" i="7"/>
  <c r="AK9" i="7"/>
  <c r="AK8" i="7"/>
  <c r="AK7" i="7"/>
  <c r="AK6" i="7"/>
  <c r="AK5" i="7"/>
  <c r="AK4" i="7"/>
  <c r="AK3" i="7"/>
  <c r="AL14" i="7"/>
  <c r="AD14" i="7"/>
  <c r="V14" i="7"/>
  <c r="N14" i="7"/>
  <c r="F14" i="7"/>
  <c r="J6" i="7"/>
  <c r="AJ13" i="7"/>
  <c r="AJ12" i="7"/>
  <c r="AJ11" i="7"/>
  <c r="AJ10" i="7"/>
  <c r="AJ9" i="7"/>
  <c r="AJ8" i="7"/>
  <c r="AJ7" i="7"/>
  <c r="AJ6" i="7"/>
  <c r="AJ5" i="7"/>
  <c r="AJ4" i="7"/>
  <c r="AJ3" i="7"/>
  <c r="AK14" i="7"/>
  <c r="AC14" i="7"/>
  <c r="U14" i="7"/>
  <c r="M14" i="7"/>
  <c r="E14" i="7"/>
  <c r="AM13" i="7"/>
  <c r="AM11" i="7"/>
  <c r="AM9" i="7"/>
  <c r="AM7" i="7"/>
  <c r="AM5" i="7"/>
  <c r="AM3" i="7"/>
  <c r="X14" i="7"/>
  <c r="H13" i="7"/>
  <c r="H5" i="7"/>
  <c r="AI13" i="7"/>
  <c r="AI12" i="7"/>
  <c r="AI11" i="7"/>
  <c r="AI10" i="7"/>
  <c r="AI9" i="7"/>
  <c r="AI8" i="7"/>
  <c r="AI7" i="7"/>
  <c r="AI6" i="7"/>
  <c r="AI5" i="7"/>
  <c r="AI4" i="7"/>
  <c r="AI3" i="7"/>
  <c r="AJ14" i="7"/>
  <c r="AB14" i="7"/>
  <c r="T14" i="7"/>
  <c r="L14" i="7"/>
  <c r="D14" i="7"/>
  <c r="F12" i="7"/>
  <c r="AH13" i="7"/>
  <c r="AH11" i="7"/>
  <c r="AH10" i="7"/>
  <c r="AH8" i="7"/>
  <c r="AH7" i="7"/>
  <c r="AH6" i="7"/>
  <c r="AH5" i="7"/>
  <c r="AH4" i="7"/>
  <c r="AH3" i="7"/>
  <c r="AI14" i="7"/>
  <c r="AA14" i="7"/>
  <c r="S14" i="7"/>
  <c r="K14" i="7"/>
  <c r="C14" i="7"/>
  <c r="F4" i="7"/>
  <c r="AH12" i="7"/>
  <c r="AH9" i="7"/>
  <c r="AO12" i="7"/>
  <c r="AO8" i="7"/>
  <c r="AO4" i="7"/>
  <c r="AH14" i="7"/>
  <c r="Z14" i="7"/>
  <c r="R14" i="7"/>
  <c r="J14" i="7"/>
  <c r="J10" i="7"/>
  <c r="AN13" i="7"/>
  <c r="AN12" i="7"/>
  <c r="AN11" i="7"/>
  <c r="AN10" i="7"/>
  <c r="AN9" i="7"/>
  <c r="AN8" i="7"/>
  <c r="AN7" i="7"/>
  <c r="AN6" i="7"/>
  <c r="AN5" i="7"/>
  <c r="AN4" i="7"/>
  <c r="AO14" i="7"/>
  <c r="AG14" i="7"/>
  <c r="Y14" i="7"/>
  <c r="Q14" i="7"/>
  <c r="AE12" i="7"/>
  <c r="O12" i="7"/>
  <c r="AF10" i="7"/>
  <c r="P10" i="7"/>
  <c r="F9" i="7"/>
  <c r="L12" i="7"/>
  <c r="H10" i="7"/>
  <c r="AG13" i="7"/>
  <c r="Z11" i="7"/>
  <c r="AB8" i="7"/>
  <c r="Q13" i="7"/>
  <c r="R11" i="7"/>
  <c r="L8" i="7"/>
  <c r="D8" i="7"/>
  <c r="AB12" i="7"/>
  <c r="AA10" i="7"/>
  <c r="V5" i="7"/>
  <c r="T12" i="7"/>
  <c r="X10" i="7"/>
  <c r="T4" i="7"/>
  <c r="AE13" i="7"/>
  <c r="O13" i="7"/>
  <c r="AC12" i="7"/>
  <c r="M12" i="7"/>
  <c r="S11" i="7"/>
  <c r="Y10" i="7"/>
  <c r="AE9" i="7"/>
  <c r="AC8" i="7"/>
  <c r="AG6" i="7"/>
  <c r="O5" i="7"/>
  <c r="M4" i="7"/>
  <c r="AD13" i="7"/>
  <c r="N13" i="7"/>
  <c r="AD9" i="7"/>
  <c r="Y6" i="7"/>
  <c r="N5" i="7"/>
  <c r="L4" i="7"/>
  <c r="AA13" i="7"/>
  <c r="K13" i="7"/>
  <c r="Y12" i="7"/>
  <c r="I12" i="7"/>
  <c r="K11" i="7"/>
  <c r="U10" i="7"/>
  <c r="W9" i="7"/>
  <c r="U8" i="7"/>
  <c r="Q6" i="7"/>
  <c r="G5" i="7"/>
  <c r="Y13" i="7"/>
  <c r="I13" i="7"/>
  <c r="W12" i="7"/>
  <c r="G12" i="7"/>
  <c r="J11" i="7"/>
  <c r="S10" i="7"/>
  <c r="V9" i="7"/>
  <c r="T8" i="7"/>
  <c r="I6" i="7"/>
  <c r="F5" i="7"/>
  <c r="W13" i="7"/>
  <c r="G13" i="7"/>
  <c r="U12" i="7"/>
  <c r="AG10" i="7"/>
  <c r="Q10" i="7"/>
  <c r="O9" i="7"/>
  <c r="M8" i="7"/>
  <c r="AE5" i="7"/>
  <c r="AC4" i="7"/>
  <c r="AA3" i="7"/>
  <c r="V13" i="7"/>
  <c r="F13" i="7"/>
  <c r="N9" i="7"/>
  <c r="AD5" i="7"/>
  <c r="AB4" i="7"/>
  <c r="S3" i="7"/>
  <c r="S13" i="7"/>
  <c r="AG12" i="7"/>
  <c r="Q12" i="7"/>
  <c r="AA11" i="7"/>
  <c r="AC10" i="7"/>
  <c r="I10" i="7"/>
  <c r="G9" i="7"/>
  <c r="W5" i="7"/>
  <c r="U4" i="7"/>
  <c r="K3" i="7"/>
  <c r="K7" i="7"/>
  <c r="J3" i="7"/>
  <c r="AC13" i="7"/>
  <c r="U13" i="7"/>
  <c r="M13" i="7"/>
  <c r="AA12" i="7"/>
  <c r="S12" i="7"/>
  <c r="K12" i="7"/>
  <c r="AG11" i="7"/>
  <c r="Y11" i="7"/>
  <c r="Q11" i="7"/>
  <c r="I11" i="7"/>
  <c r="AE10" i="7"/>
  <c r="W10" i="7"/>
  <c r="O10" i="7"/>
  <c r="G10" i="7"/>
  <c r="AC9" i="7"/>
  <c r="U9" i="7"/>
  <c r="M9" i="7"/>
  <c r="AA8" i="7"/>
  <c r="S8" i="7"/>
  <c r="K8" i="7"/>
  <c r="AG7" i="7"/>
  <c r="Y7" i="7"/>
  <c r="Q7" i="7"/>
  <c r="I7" i="7"/>
  <c r="AE6" i="7"/>
  <c r="W6" i="7"/>
  <c r="O6" i="7"/>
  <c r="G6" i="7"/>
  <c r="AC5" i="7"/>
  <c r="U5" i="7"/>
  <c r="M5" i="7"/>
  <c r="AA4" i="7"/>
  <c r="S4" i="7"/>
  <c r="K4" i="7"/>
  <c r="AG3" i="7"/>
  <c r="Y3" i="7"/>
  <c r="Q3" i="7"/>
  <c r="I3" i="7"/>
  <c r="R7" i="7"/>
  <c r="X6" i="7"/>
  <c r="R3" i="7"/>
  <c r="AB13" i="7"/>
  <c r="T13" i="7"/>
  <c r="L13" i="7"/>
  <c r="Z12" i="7"/>
  <c r="R12" i="7"/>
  <c r="J12" i="7"/>
  <c r="AF11" i="7"/>
  <c r="X11" i="7"/>
  <c r="P11" i="7"/>
  <c r="H11" i="7"/>
  <c r="AD10" i="7"/>
  <c r="V10" i="7"/>
  <c r="N10" i="7"/>
  <c r="F10" i="7"/>
  <c r="AB9" i="7"/>
  <c r="T9" i="7"/>
  <c r="L9" i="7"/>
  <c r="Z8" i="7"/>
  <c r="R8" i="7"/>
  <c r="J8" i="7"/>
  <c r="AF7" i="7"/>
  <c r="X7" i="7"/>
  <c r="P7" i="7"/>
  <c r="H7" i="7"/>
  <c r="AD6" i="7"/>
  <c r="V6" i="7"/>
  <c r="N6" i="7"/>
  <c r="F6" i="7"/>
  <c r="AB5" i="7"/>
  <c r="T5" i="7"/>
  <c r="L5" i="7"/>
  <c r="Z4" i="7"/>
  <c r="R4" i="7"/>
  <c r="J4" i="7"/>
  <c r="AF3" i="7"/>
  <c r="X3" i="7"/>
  <c r="P3" i="7"/>
  <c r="H3" i="7"/>
  <c r="AA7" i="7"/>
  <c r="J7" i="7"/>
  <c r="H6" i="7"/>
  <c r="Z3" i="7"/>
  <c r="AE11" i="7"/>
  <c r="W11" i="7"/>
  <c r="O11" i="7"/>
  <c r="G11" i="7"/>
  <c r="M10" i="7"/>
  <c r="AA9" i="7"/>
  <c r="S9" i="7"/>
  <c r="K9" i="7"/>
  <c r="AG8" i="7"/>
  <c r="Y8" i="7"/>
  <c r="Q8" i="7"/>
  <c r="I8" i="7"/>
  <c r="AE7" i="7"/>
  <c r="W7" i="7"/>
  <c r="O7" i="7"/>
  <c r="G7" i="7"/>
  <c r="AC6" i="7"/>
  <c r="U6" i="7"/>
  <c r="M6" i="7"/>
  <c r="AA5" i="7"/>
  <c r="S5" i="7"/>
  <c r="K5" i="7"/>
  <c r="AG4" i="7"/>
  <c r="Y4" i="7"/>
  <c r="Q4" i="7"/>
  <c r="I4" i="7"/>
  <c r="AE3" i="7"/>
  <c r="W3" i="7"/>
  <c r="O3" i="7"/>
  <c r="G3" i="7"/>
  <c r="Z13" i="7"/>
  <c r="R13" i="7"/>
  <c r="J13" i="7"/>
  <c r="AF12" i="7"/>
  <c r="X12" i="7"/>
  <c r="P12" i="7"/>
  <c r="H12" i="7"/>
  <c r="AD11" i="7"/>
  <c r="V11" i="7"/>
  <c r="N11" i="7"/>
  <c r="F11" i="7"/>
  <c r="AB10" i="7"/>
  <c r="T10" i="7"/>
  <c r="L10" i="7"/>
  <c r="D10" i="7"/>
  <c r="Z9" i="7"/>
  <c r="R9" i="7"/>
  <c r="J9" i="7"/>
  <c r="AF8" i="7"/>
  <c r="X8" i="7"/>
  <c r="P8" i="7"/>
  <c r="H8" i="7"/>
  <c r="AD7" i="7"/>
  <c r="V7" i="7"/>
  <c r="N7" i="7"/>
  <c r="F7" i="7"/>
  <c r="AB6" i="7"/>
  <c r="T6" i="7"/>
  <c r="L6" i="7"/>
  <c r="Z5" i="7"/>
  <c r="R5" i="7"/>
  <c r="J5" i="7"/>
  <c r="AF4" i="7"/>
  <c r="X4" i="7"/>
  <c r="P4" i="7"/>
  <c r="H4" i="7"/>
  <c r="AD3" i="7"/>
  <c r="V3" i="7"/>
  <c r="N3" i="7"/>
  <c r="F3" i="7"/>
  <c r="S7" i="7"/>
  <c r="Z7" i="7"/>
  <c r="AF6" i="7"/>
  <c r="C11" i="7"/>
  <c r="AC11" i="7"/>
  <c r="U11" i="7"/>
  <c r="M11" i="7"/>
  <c r="E11" i="7"/>
  <c r="K10" i="7"/>
  <c r="AG9" i="7"/>
  <c r="Y9" i="7"/>
  <c r="Q9" i="7"/>
  <c r="I9" i="7"/>
  <c r="AE8" i="7"/>
  <c r="W8" i="7"/>
  <c r="O8" i="7"/>
  <c r="G8" i="7"/>
  <c r="AC7" i="7"/>
  <c r="U7" i="7"/>
  <c r="M7" i="7"/>
  <c r="AA6" i="7"/>
  <c r="S6" i="7"/>
  <c r="K6" i="7"/>
  <c r="AG5" i="7"/>
  <c r="Y5" i="7"/>
  <c r="Q5" i="7"/>
  <c r="I5" i="7"/>
  <c r="AE4" i="7"/>
  <c r="W4" i="7"/>
  <c r="O4" i="7"/>
  <c r="G4" i="7"/>
  <c r="AC3" i="7"/>
  <c r="U3" i="7"/>
  <c r="M3" i="7"/>
  <c r="P6" i="7"/>
  <c r="C10" i="7"/>
  <c r="AF13" i="7"/>
  <c r="X13" i="7"/>
  <c r="P13" i="7"/>
  <c r="AD12" i="7"/>
  <c r="V12" i="7"/>
  <c r="N12" i="7"/>
  <c r="AB11" i="7"/>
  <c r="T11" i="7"/>
  <c r="L11" i="7"/>
  <c r="Z10" i="7"/>
  <c r="R10" i="7"/>
  <c r="AF9" i="7"/>
  <c r="X9" i="7"/>
  <c r="P9" i="7"/>
  <c r="AD8" i="7"/>
  <c r="V8" i="7"/>
  <c r="N8" i="7"/>
  <c r="AB7" i="7"/>
  <c r="T7" i="7"/>
  <c r="L7" i="7"/>
  <c r="Z6" i="7"/>
  <c r="R6" i="7"/>
  <c r="AF5" i="7"/>
  <c r="X5" i="7"/>
  <c r="P5" i="7"/>
  <c r="AD4" i="7"/>
  <c r="V4" i="7"/>
  <c r="N4" i="7"/>
  <c r="AB3" i="7"/>
  <c r="T3" i="7"/>
  <c r="L3" i="7"/>
  <c r="E8" i="7" l="1"/>
  <c r="I14" i="7"/>
  <c r="C3" i="7"/>
  <c r="D3" i="7"/>
  <c r="E10" i="7"/>
  <c r="D9" i="7"/>
  <c r="C9" i="7"/>
  <c r="E9" i="7"/>
  <c r="E7" i="7"/>
  <c r="D6" i="7"/>
  <c r="E6" i="7"/>
  <c r="C6" i="7"/>
  <c r="E12" i="7"/>
  <c r="C7" i="7"/>
  <c r="C12" i="7"/>
  <c r="D13" i="7"/>
  <c r="D12" i="7"/>
  <c r="C13" i="7"/>
  <c r="E13" i="7"/>
  <c r="D5" i="7"/>
  <c r="D4" i="7"/>
  <c r="C4" i="7"/>
  <c r="E4" i="7"/>
  <c r="E5" i="7"/>
  <c r="C5" i="7"/>
  <c r="AK28" i="7" l="1"/>
  <c r="AK75" i="7" s="1"/>
  <c r="C28" i="7"/>
  <c r="AN28" i="7"/>
  <c r="AD28" i="7"/>
  <c r="AM28" i="7"/>
  <c r="M28" i="7"/>
  <c r="AL28" i="7"/>
  <c r="Q28" i="7"/>
  <c r="K28" i="7"/>
  <c r="L28" i="7"/>
  <c r="X28" i="7"/>
  <c r="D28" i="7"/>
  <c r="E28" i="7"/>
  <c r="AH28" i="7"/>
  <c r="G28" i="7"/>
  <c r="AB28" i="7"/>
  <c r="AO28" i="7"/>
  <c r="R28" i="7"/>
  <c r="H28" i="7"/>
  <c r="F28" i="7"/>
  <c r="S28" i="7"/>
  <c r="AI28" i="7"/>
  <c r="J28" i="7"/>
  <c r="AG28" i="7"/>
  <c r="Y28" i="7"/>
  <c r="P28" i="7"/>
  <c r="O28" i="7"/>
  <c r="U28" i="7"/>
  <c r="T28" i="7"/>
  <c r="B28" i="7"/>
  <c r="Z28" i="7"/>
  <c r="AF28" i="7"/>
  <c r="W28" i="7"/>
  <c r="N28" i="7"/>
  <c r="AJ28" i="7"/>
  <c r="M18" i="7"/>
  <c r="M32" i="7" s="1"/>
  <c r="AE28" i="7"/>
  <c r="V28" i="7"/>
  <c r="AC28" i="7"/>
  <c r="AA28" i="7"/>
  <c r="I28" i="7"/>
  <c r="S24" i="7"/>
  <c r="AJ27" i="7"/>
  <c r="AJ26" i="7"/>
  <c r="R17" i="7"/>
  <c r="R18" i="7"/>
  <c r="R22" i="7"/>
  <c r="AM19" i="7"/>
  <c r="G24" i="7"/>
  <c r="D20" i="7"/>
  <c r="J27" i="7"/>
  <c r="E24" i="7"/>
  <c r="R21" i="7"/>
  <c r="AI22" i="7"/>
  <c r="J20" i="7"/>
  <c r="B18" i="7"/>
  <c r="S25" i="7"/>
  <c r="AN26" i="7"/>
  <c r="W27" i="7"/>
  <c r="N19" i="7"/>
  <c r="S27" i="7"/>
  <c r="N24" i="7"/>
  <c r="B17" i="7"/>
  <c r="E27" i="7"/>
  <c r="W21" i="7"/>
  <c r="B22" i="7"/>
  <c r="D17" i="7"/>
  <c r="AD18" i="7"/>
  <c r="R19" i="7"/>
  <c r="N17" i="7"/>
  <c r="AA25" i="7"/>
  <c r="O18" i="7"/>
  <c r="AK23" i="7"/>
  <c r="AD22" i="7"/>
  <c r="U17" i="7"/>
  <c r="D18" i="7"/>
  <c r="M21" i="7"/>
  <c r="AE26" i="7"/>
  <c r="T25" i="7"/>
  <c r="T27" i="7"/>
  <c r="AO17" i="7"/>
  <c r="AO20" i="7"/>
  <c r="I21" i="7"/>
  <c r="K21" i="7"/>
  <c r="AG26" i="7"/>
  <c r="R26" i="7"/>
  <c r="B25" i="7"/>
  <c r="AI23" i="7"/>
  <c r="X22" i="7"/>
  <c r="AA26" i="7"/>
  <c r="AE25" i="7"/>
  <c r="F23" i="7"/>
  <c r="N25" i="7"/>
  <c r="AE20" i="7"/>
  <c r="AA17" i="7"/>
  <c r="O25" i="7"/>
  <c r="AF24" i="7"/>
  <c r="U26" i="7"/>
  <c r="C23" i="7"/>
  <c r="AG25" i="7"/>
  <c r="AJ18" i="7"/>
  <c r="C26" i="7"/>
  <c r="S26" i="7"/>
  <c r="M17" i="7"/>
  <c r="I18" i="7"/>
  <c r="AO18" i="7"/>
  <c r="Y26" i="7"/>
  <c r="AC23" i="7"/>
  <c r="AG20" i="7"/>
  <c r="AL27" i="7"/>
  <c r="C25" i="7"/>
  <c r="N18" i="7"/>
  <c r="G23" i="7"/>
  <c r="AH19" i="7"/>
  <c r="H27" i="7"/>
  <c r="L24" i="7"/>
  <c r="H21" i="7"/>
  <c r="K17" i="7"/>
  <c r="Y23" i="7"/>
  <c r="I17" i="7"/>
  <c r="AL24" i="7"/>
  <c r="C22" i="7"/>
  <c r="G19" i="7"/>
  <c r="L26" i="7"/>
  <c r="X21" i="7"/>
  <c r="S19" i="7"/>
  <c r="P26" i="7"/>
  <c r="T23" i="7"/>
  <c r="X20" i="7"/>
  <c r="AC27" i="7"/>
  <c r="J18" i="7"/>
  <c r="H24" i="7"/>
  <c r="AI20" i="7"/>
  <c r="B24" i="7"/>
  <c r="M25" i="7"/>
  <c r="I22" i="7"/>
  <c r="M19" i="7"/>
  <c r="K27" i="7"/>
  <c r="AL23" i="7"/>
  <c r="C21" i="7"/>
  <c r="F17" i="7"/>
  <c r="L25" i="7"/>
  <c r="P22" i="7"/>
  <c r="AG24" i="7"/>
  <c r="AF23" i="7"/>
  <c r="L27" i="7"/>
  <c r="K26" i="7"/>
  <c r="Z25" i="7"/>
  <c r="AO24" i="7"/>
  <c r="R25" i="7"/>
  <c r="AM21" i="7"/>
  <c r="P25" i="7"/>
  <c r="T22" i="7"/>
  <c r="X19" i="7"/>
  <c r="AC26" i="7"/>
  <c r="AG23" i="7"/>
  <c r="AH26" i="7"/>
  <c r="V23" i="7"/>
  <c r="Z20" i="7"/>
  <c r="AM27" i="7"/>
  <c r="X18" i="7"/>
  <c r="AK19" i="7"/>
  <c r="AK27" i="7"/>
  <c r="F19" i="7"/>
  <c r="AL20" i="7"/>
  <c r="AO23" i="7"/>
  <c r="D27" i="7"/>
  <c r="P19" i="7"/>
  <c r="B27" i="7"/>
  <c r="AM24" i="7"/>
  <c r="D22" i="7"/>
  <c r="H19" i="7"/>
  <c r="M26" i="7"/>
  <c r="Q23" i="7"/>
  <c r="AE19" i="7"/>
  <c r="U21" i="7"/>
  <c r="H17" i="7"/>
  <c r="V25" i="7"/>
  <c r="Z22" i="7"/>
  <c r="V19" i="7"/>
  <c r="L18" i="7"/>
  <c r="AM18" i="7"/>
  <c r="I26" i="7"/>
  <c r="M23" i="7"/>
  <c r="Q20" i="7"/>
  <c r="V27" i="7"/>
  <c r="Z24" i="7"/>
  <c r="K25" i="7"/>
  <c r="Z27" i="7"/>
  <c r="AD24" i="7"/>
  <c r="AH21" i="7"/>
  <c r="AK17" i="7"/>
  <c r="D26" i="7"/>
  <c r="AE18" i="7"/>
  <c r="V22" i="7"/>
  <c r="J19" i="7"/>
  <c r="W26" i="7"/>
  <c r="AA23" i="7"/>
  <c r="W20" i="7"/>
  <c r="E18" i="7"/>
  <c r="Y25" i="7"/>
  <c r="M22" i="7"/>
  <c r="Q19" i="7"/>
  <c r="AD26" i="7"/>
  <c r="Z23" i="7"/>
  <c r="AD20" i="7"/>
  <c r="H23" i="7"/>
  <c r="G22" i="7"/>
  <c r="AH25" i="7"/>
  <c r="Y24" i="7"/>
  <c r="I24" i="7"/>
  <c r="X23" i="7"/>
  <c r="AN23" i="7"/>
  <c r="C27" i="7"/>
  <c r="AD23" i="7"/>
  <c r="AH20" i="7"/>
  <c r="B23" i="7"/>
  <c r="D25" i="7"/>
  <c r="H22" i="7"/>
  <c r="I25" i="7"/>
  <c r="AJ21" i="7"/>
  <c r="AM17" i="7"/>
  <c r="AI17" i="7"/>
  <c r="Y17" i="7"/>
  <c r="T21" i="7"/>
  <c r="X26" i="7"/>
  <c r="AO27" i="7"/>
  <c r="U22" i="7"/>
  <c r="X25" i="7"/>
  <c r="J25" i="7"/>
  <c r="J23" i="7"/>
  <c r="L22" i="7"/>
  <c r="Z26" i="7"/>
  <c r="N23" i="7"/>
  <c r="R20" i="7"/>
  <c r="AE27" i="7"/>
  <c r="AA24" i="7"/>
  <c r="AE21" i="7"/>
  <c r="AL19" i="7"/>
  <c r="AI19" i="7"/>
  <c r="AF26" i="7"/>
  <c r="AJ23" i="7"/>
  <c r="AN20" i="7"/>
  <c r="B21" i="7"/>
  <c r="AB18" i="7"/>
  <c r="AI27" i="7"/>
  <c r="W24" i="7"/>
  <c r="AA21" i="7"/>
  <c r="AD17" i="7"/>
  <c r="AJ25" i="7"/>
  <c r="AN22" i="7"/>
  <c r="AL18" i="7"/>
  <c r="AN25" i="7"/>
  <c r="E23" i="7"/>
  <c r="I20" i="7"/>
  <c r="N27" i="7"/>
  <c r="R24" i="7"/>
  <c r="W18" i="7"/>
  <c r="AJ20" i="7"/>
  <c r="AG27" i="7"/>
  <c r="AK24" i="7"/>
  <c r="AO21" i="7"/>
  <c r="AJ17" i="7"/>
  <c r="AA18" i="7"/>
  <c r="AM23" i="7"/>
  <c r="AA20" i="7"/>
  <c r="AN27" i="7"/>
  <c r="E25" i="7"/>
  <c r="AN21" i="7"/>
  <c r="E19" i="7"/>
  <c r="AD21" i="7"/>
  <c r="AC20" i="7"/>
  <c r="Q24" i="7"/>
  <c r="P23" i="7"/>
  <c r="AM22" i="7"/>
  <c r="O22" i="7"/>
  <c r="W22" i="7"/>
  <c r="Q25" i="7"/>
  <c r="E22" i="7"/>
  <c r="I19" i="7"/>
  <c r="V26" i="7"/>
  <c r="R23" i="7"/>
  <c r="V20" i="7"/>
  <c r="W23" i="7"/>
  <c r="K20" i="7"/>
  <c r="X27" i="7"/>
  <c r="V18" i="7"/>
  <c r="AB26" i="7"/>
  <c r="AG22" i="7"/>
  <c r="AF20" i="7"/>
  <c r="J22" i="7"/>
  <c r="AL26" i="7"/>
  <c r="AK26" i="7"/>
  <c r="AI26" i="7"/>
  <c r="J21" i="7"/>
  <c r="H25" i="7"/>
  <c r="AB21" i="7"/>
  <c r="AE17" i="7"/>
  <c r="F26" i="7"/>
  <c r="AO22" i="7"/>
  <c r="F20" i="7"/>
  <c r="N20" i="7"/>
  <c r="Q17" i="7"/>
  <c r="G25" i="7"/>
  <c r="K22" i="7"/>
  <c r="O19" i="7"/>
  <c r="T26" i="7"/>
  <c r="Z18" i="7"/>
  <c r="J26" i="7"/>
  <c r="AK22" i="7"/>
  <c r="AO19" i="7"/>
  <c r="O27" i="7"/>
  <c r="K24" i="7"/>
  <c r="O21" i="7"/>
  <c r="AA27" i="7"/>
  <c r="O24" i="7"/>
  <c r="S21" i="7"/>
  <c r="V17" i="7"/>
  <c r="AB25" i="7"/>
  <c r="AF22" i="7"/>
  <c r="Q21" i="7"/>
  <c r="K19" i="7"/>
  <c r="H26" i="7"/>
  <c r="L23" i="7"/>
  <c r="P20" i="7"/>
  <c r="U27" i="7"/>
  <c r="AG18" i="7"/>
  <c r="N22" i="7"/>
  <c r="AN17" i="7"/>
  <c r="O26" i="7"/>
  <c r="S23" i="7"/>
  <c r="O20" i="7"/>
  <c r="U18" i="7"/>
  <c r="M20" i="7"/>
  <c r="L19" i="7"/>
  <c r="AE22" i="7"/>
  <c r="AL21" i="7"/>
  <c r="N21" i="7"/>
  <c r="AK20" i="7"/>
  <c r="F21" i="7"/>
  <c r="AE23" i="7"/>
  <c r="S20" i="7"/>
  <c r="AF27" i="7"/>
  <c r="AJ24" i="7"/>
  <c r="AF21" i="7"/>
  <c r="K18" i="7"/>
  <c r="AK21" i="7"/>
  <c r="X17" i="7"/>
  <c r="AL25" i="7"/>
  <c r="AF18" i="7"/>
  <c r="S22" i="7"/>
  <c r="W17" i="7"/>
  <c r="AA19" i="7"/>
  <c r="E21" i="7"/>
  <c r="AC18" i="7"/>
  <c r="AH23" i="7"/>
  <c r="AF19" i="7"/>
  <c r="AB27" i="7"/>
  <c r="F24" i="7"/>
  <c r="AH18" i="7"/>
  <c r="AN24" i="7"/>
  <c r="O23" i="7"/>
  <c r="C20" i="7"/>
  <c r="P27" i="7"/>
  <c r="T24" i="7"/>
  <c r="P21" i="7"/>
  <c r="S17" i="7"/>
  <c r="AN18" i="7"/>
  <c r="Q26" i="7"/>
  <c r="U23" i="7"/>
  <c r="Y20" i="7"/>
  <c r="AD27" i="7"/>
  <c r="AH24" i="7"/>
  <c r="P18" i="7"/>
  <c r="X24" i="7"/>
  <c r="L21" i="7"/>
  <c r="O17" i="7"/>
  <c r="AC25" i="7"/>
  <c r="Y22" i="7"/>
  <c r="AC19" i="7"/>
  <c r="AO25" i="7"/>
  <c r="AC22" i="7"/>
  <c r="AG19" i="7"/>
  <c r="G27" i="7"/>
  <c r="C24" i="7"/>
  <c r="G21" i="7"/>
  <c r="L17" i="7"/>
  <c r="R27" i="7"/>
  <c r="V24" i="7"/>
  <c r="Z21" i="7"/>
  <c r="AC17" i="7"/>
  <c r="AI25" i="7"/>
  <c r="G18" i="7"/>
  <c r="AB20" i="7"/>
  <c r="Y27" i="7"/>
  <c r="AC24" i="7"/>
  <c r="AG21" i="7"/>
  <c r="AB17" i="7"/>
  <c r="S18" i="7"/>
  <c r="J17" i="7"/>
  <c r="Z17" i="7"/>
  <c r="V21" i="7"/>
  <c r="U20" i="7"/>
  <c r="T19" i="7"/>
  <c r="AB19" i="7"/>
  <c r="AJ19" i="7"/>
  <c r="F22" i="7"/>
  <c r="AF17" i="7"/>
  <c r="G26" i="7"/>
  <c r="K23" i="7"/>
  <c r="G20" i="7"/>
  <c r="Q18" i="7"/>
  <c r="L20" i="7"/>
  <c r="I27" i="7"/>
  <c r="M24" i="7"/>
  <c r="W19" i="7"/>
  <c r="AK25" i="7"/>
  <c r="AB23" i="7"/>
  <c r="F25" i="7"/>
  <c r="Y19" i="7"/>
  <c r="AB22" i="7"/>
  <c r="AH27" i="7"/>
  <c r="AO26" i="7"/>
  <c r="AC21" i="7"/>
  <c r="P17" i="7"/>
  <c r="AD25" i="7"/>
  <c r="AH22" i="7"/>
  <c r="AD19" i="7"/>
  <c r="T18" i="7"/>
  <c r="B19" i="7"/>
  <c r="AE24" i="7"/>
  <c r="AI21" i="7"/>
  <c r="AL17" i="7"/>
  <c r="E26" i="7"/>
  <c r="I23" i="7"/>
  <c r="H18" i="7"/>
  <c r="AL22" i="7"/>
  <c r="Z19" i="7"/>
  <c r="AM26" i="7"/>
  <c r="D24" i="7"/>
  <c r="AM20" i="7"/>
  <c r="C17" i="7"/>
  <c r="P24" i="7"/>
  <c r="D21" i="7"/>
  <c r="G17" i="7"/>
  <c r="U25" i="7"/>
  <c r="Q22" i="7"/>
  <c r="U19" i="7"/>
  <c r="AK18" i="7"/>
  <c r="AF25" i="7"/>
  <c r="AJ22" i="7"/>
  <c r="AN19" i="7"/>
  <c r="F27" i="7"/>
  <c r="J24" i="7"/>
  <c r="AI24" i="7"/>
  <c r="C19" i="7"/>
  <c r="AM25" i="7"/>
  <c r="D23" i="7"/>
  <c r="H20" i="7"/>
  <c r="M27" i="7"/>
  <c r="Y18" i="7"/>
  <c r="B20" i="7"/>
  <c r="B26" i="7"/>
  <c r="E20" i="7"/>
  <c r="AH17" i="7"/>
  <c r="C18" i="7"/>
  <c r="C65" i="7" s="1"/>
  <c r="AI18" i="7"/>
  <c r="D19" i="7"/>
  <c r="T20" i="7"/>
  <c r="Q27" i="7"/>
  <c r="U24" i="7"/>
  <c r="Y21" i="7"/>
  <c r="T17" i="7"/>
  <c r="E17" i="7"/>
  <c r="AG17" i="7"/>
  <c r="W25" i="7"/>
  <c r="AA22" i="7"/>
  <c r="F18" i="7"/>
  <c r="N26" i="7"/>
  <c r="AB24" i="7"/>
  <c r="AK42" i="7" l="1"/>
  <c r="B60" i="7"/>
  <c r="G75" i="7"/>
  <c r="G42" i="7"/>
  <c r="AL75" i="7"/>
  <c r="AL42" i="7"/>
  <c r="J75" i="7"/>
  <c r="J42" i="7"/>
  <c r="V75" i="7"/>
  <c r="V42" i="7"/>
  <c r="B75" i="7"/>
  <c r="B42" i="7"/>
  <c r="AI75" i="7"/>
  <c r="AI42" i="7"/>
  <c r="AH75" i="7"/>
  <c r="AH42" i="7"/>
  <c r="M75" i="7"/>
  <c r="M42" i="7"/>
  <c r="Z75" i="7"/>
  <c r="Z42" i="7"/>
  <c r="AE75" i="7"/>
  <c r="AE42" i="7"/>
  <c r="T75" i="7"/>
  <c r="T42" i="7"/>
  <c r="S75" i="7"/>
  <c r="S42" i="7"/>
  <c r="E75" i="7"/>
  <c r="E42" i="7"/>
  <c r="AM75" i="7"/>
  <c r="AM42" i="7"/>
  <c r="U75" i="7"/>
  <c r="U42" i="7"/>
  <c r="F75" i="7"/>
  <c r="F42" i="7"/>
  <c r="D75" i="7"/>
  <c r="D42" i="7"/>
  <c r="AD75" i="7"/>
  <c r="AD42" i="7"/>
  <c r="AC75" i="7"/>
  <c r="AC42" i="7"/>
  <c r="AJ75" i="7"/>
  <c r="AJ42" i="7"/>
  <c r="O75" i="7"/>
  <c r="O42" i="7"/>
  <c r="H75" i="7"/>
  <c r="H42" i="7"/>
  <c r="X75" i="7"/>
  <c r="X42" i="7"/>
  <c r="AN75" i="7"/>
  <c r="AN42" i="7"/>
  <c r="M65" i="7"/>
  <c r="N75" i="7"/>
  <c r="N42" i="7"/>
  <c r="P75" i="7"/>
  <c r="P42" i="7"/>
  <c r="R75" i="7"/>
  <c r="R42" i="7"/>
  <c r="L75" i="7"/>
  <c r="L42" i="7"/>
  <c r="C75" i="7"/>
  <c r="C42" i="7"/>
  <c r="I75" i="7"/>
  <c r="I42" i="7"/>
  <c r="W75" i="7"/>
  <c r="W42" i="7"/>
  <c r="Y75" i="7"/>
  <c r="Y42" i="7"/>
  <c r="AO75" i="7"/>
  <c r="AO42" i="7"/>
  <c r="K75" i="7"/>
  <c r="K42" i="7"/>
  <c r="F60" i="7"/>
  <c r="G60" i="7"/>
  <c r="H60" i="7"/>
  <c r="K60" i="7"/>
  <c r="E60" i="7"/>
  <c r="I60" i="7"/>
  <c r="J60" i="7"/>
  <c r="D60" i="7"/>
  <c r="C60" i="7"/>
  <c r="L60" i="7"/>
  <c r="AA75" i="7"/>
  <c r="AA42" i="7"/>
  <c r="AF75" i="7"/>
  <c r="AF42" i="7"/>
  <c r="AG75" i="7"/>
  <c r="AG42" i="7"/>
  <c r="AB75" i="7"/>
  <c r="AB42" i="7"/>
  <c r="Q75" i="7"/>
  <c r="Q42" i="7"/>
  <c r="N40" i="7"/>
  <c r="N73" i="7"/>
  <c r="Q36" i="7"/>
  <c r="Q69" i="7"/>
  <c r="M38" i="7"/>
  <c r="M71" i="7"/>
  <c r="AG33" i="7"/>
  <c r="AG66" i="7"/>
  <c r="S36" i="7"/>
  <c r="S69" i="7"/>
  <c r="AB39" i="7"/>
  <c r="AB72" i="7"/>
  <c r="E36" i="7"/>
  <c r="E69" i="7"/>
  <c r="W38" i="7"/>
  <c r="W71" i="7"/>
  <c r="AD37" i="7"/>
  <c r="AD70" i="7"/>
  <c r="I40" i="7"/>
  <c r="I73" i="7"/>
  <c r="D41" i="7"/>
  <c r="D74" i="7"/>
  <c r="AM35" i="7"/>
  <c r="AM68" i="7"/>
  <c r="M39" i="7"/>
  <c r="M72" i="7"/>
  <c r="C39" i="7"/>
  <c r="C72" i="7"/>
  <c r="AA31" i="7"/>
  <c r="AA64" i="7"/>
  <c r="T39" i="7"/>
  <c r="T72" i="7"/>
  <c r="B40" i="7"/>
  <c r="B73" i="7"/>
  <c r="AE38" i="7"/>
  <c r="AE71" i="7"/>
  <c r="S32" i="7"/>
  <c r="S65" i="7"/>
  <c r="S31" i="7"/>
  <c r="S64" i="7"/>
  <c r="L33" i="7"/>
  <c r="L66" i="7"/>
  <c r="Q31" i="7"/>
  <c r="Q64" i="7"/>
  <c r="AD35" i="7"/>
  <c r="AD68" i="7"/>
  <c r="AL33" i="7"/>
  <c r="AL66" i="7"/>
  <c r="W34" i="7"/>
  <c r="W67" i="7"/>
  <c r="AE33" i="7"/>
  <c r="AE66" i="7"/>
  <c r="Z34" i="7"/>
  <c r="Z67" i="7"/>
  <c r="P36" i="7"/>
  <c r="P69" i="7"/>
  <c r="P40" i="7"/>
  <c r="P73" i="7"/>
  <c r="Y37" i="7"/>
  <c r="Y70" i="7"/>
  <c r="S40" i="7"/>
  <c r="S73" i="7"/>
  <c r="B39" i="7"/>
  <c r="B72" i="7"/>
  <c r="AA39" i="7"/>
  <c r="AA72" i="7"/>
  <c r="B31" i="7"/>
  <c r="B64" i="7"/>
  <c r="J34" i="7"/>
  <c r="J67" i="7"/>
  <c r="R36" i="7"/>
  <c r="R69" i="7"/>
  <c r="F32" i="7"/>
  <c r="F65" i="7"/>
  <c r="Q41" i="7"/>
  <c r="Q74" i="7"/>
  <c r="B34" i="7"/>
  <c r="B67" i="7"/>
  <c r="J38" i="7"/>
  <c r="J71" i="7"/>
  <c r="U39" i="7"/>
  <c r="U72" i="7"/>
  <c r="Z33" i="7"/>
  <c r="Z66" i="7"/>
  <c r="B33" i="7"/>
  <c r="B66" i="7"/>
  <c r="AH41" i="7"/>
  <c r="AH74" i="7"/>
  <c r="I41" i="7"/>
  <c r="I74" i="7"/>
  <c r="AJ33" i="7"/>
  <c r="AJ66" i="7"/>
  <c r="AB31" i="7"/>
  <c r="AB64" i="7"/>
  <c r="Z35" i="7"/>
  <c r="Z68" i="7"/>
  <c r="AC36" i="7"/>
  <c r="AC69" i="7"/>
  <c r="P32" i="7"/>
  <c r="P65" i="7"/>
  <c r="P35" i="7"/>
  <c r="P68" i="7"/>
  <c r="AB41" i="7"/>
  <c r="AB74" i="7"/>
  <c r="AF32" i="7"/>
  <c r="AF65" i="7"/>
  <c r="S34" i="7"/>
  <c r="S67" i="7"/>
  <c r="M34" i="7"/>
  <c r="M67" i="7"/>
  <c r="U41" i="7"/>
  <c r="U74" i="7"/>
  <c r="V31" i="7"/>
  <c r="V64" i="7"/>
  <c r="AK36" i="7"/>
  <c r="AK69" i="7"/>
  <c r="N34" i="7"/>
  <c r="N67" i="7"/>
  <c r="AI40" i="7"/>
  <c r="AI73" i="7"/>
  <c r="X41" i="7"/>
  <c r="X74" i="7"/>
  <c r="Q39" i="7"/>
  <c r="Q72" i="7"/>
  <c r="E33" i="7"/>
  <c r="E66" i="7"/>
  <c r="AO35" i="7"/>
  <c r="AO68" i="7"/>
  <c r="E37" i="7"/>
  <c r="E70" i="7"/>
  <c r="AI41" i="7"/>
  <c r="AI74" i="7"/>
  <c r="AE35" i="7"/>
  <c r="AE68" i="7"/>
  <c r="J39" i="7"/>
  <c r="J72" i="7"/>
  <c r="AM31" i="7"/>
  <c r="AM64" i="7"/>
  <c r="C41" i="7"/>
  <c r="C74" i="7"/>
  <c r="AD34" i="7"/>
  <c r="AD67" i="7"/>
  <c r="AA37" i="7"/>
  <c r="AA70" i="7"/>
  <c r="AD38" i="7"/>
  <c r="AD71" i="7"/>
  <c r="AM32" i="7"/>
  <c r="AM65" i="7"/>
  <c r="Q37" i="7"/>
  <c r="Q70" i="7"/>
  <c r="AO37" i="7"/>
  <c r="AO70" i="7"/>
  <c r="V37" i="7"/>
  <c r="V70" i="7"/>
  <c r="R39" i="7"/>
  <c r="R72" i="7"/>
  <c r="L39" i="7"/>
  <c r="L72" i="7"/>
  <c r="B38" i="7"/>
  <c r="B71" i="7"/>
  <c r="S33" i="7"/>
  <c r="S66" i="7"/>
  <c r="K31" i="7"/>
  <c r="K64" i="7"/>
  <c r="AL41" i="7"/>
  <c r="AL74" i="7"/>
  <c r="C40" i="7"/>
  <c r="C73" i="7"/>
  <c r="AE34" i="7"/>
  <c r="AE67" i="7"/>
  <c r="R40" i="7"/>
  <c r="R73" i="7"/>
  <c r="AE40" i="7"/>
  <c r="AE73" i="7"/>
  <c r="N31" i="7"/>
  <c r="N64" i="7"/>
  <c r="N38" i="7"/>
  <c r="N71" i="7"/>
  <c r="AI36" i="7"/>
  <c r="AI69" i="7"/>
  <c r="R32" i="7"/>
  <c r="R65" i="7"/>
  <c r="R33" i="7"/>
  <c r="R66" i="7"/>
  <c r="H33" i="7"/>
  <c r="H66" i="7"/>
  <c r="U38" i="7"/>
  <c r="U71" i="7"/>
  <c r="AM40" i="7"/>
  <c r="AM73" i="7"/>
  <c r="F36" i="7"/>
  <c r="F69" i="7"/>
  <c r="X38" i="7"/>
  <c r="X71" i="7"/>
  <c r="AF41" i="7"/>
  <c r="AF74" i="7"/>
  <c r="AO33" i="7"/>
  <c r="AO66" i="7"/>
  <c r="V32" i="7"/>
  <c r="V65" i="7"/>
  <c r="I34" i="7"/>
  <c r="I67" i="7"/>
  <c r="AI31" i="7"/>
  <c r="AI64" i="7"/>
  <c r="AA36" i="7"/>
  <c r="AA69" i="7"/>
  <c r="F41" i="7"/>
  <c r="F74" i="7"/>
  <c r="AL36" i="7"/>
  <c r="AL69" i="7"/>
  <c r="AF33" i="7"/>
  <c r="AF66" i="7"/>
  <c r="U32" i="7"/>
  <c r="U65" i="7"/>
  <c r="AK40" i="7"/>
  <c r="AK73" i="7"/>
  <c r="AN35" i="7"/>
  <c r="AN68" i="7"/>
  <c r="AB32" i="7"/>
  <c r="AB65" i="7"/>
  <c r="X39" i="7"/>
  <c r="X72" i="7"/>
  <c r="AN37" i="7"/>
  <c r="AN70" i="7"/>
  <c r="Z41" i="7"/>
  <c r="Z74" i="7"/>
  <c r="AL34" i="7"/>
  <c r="AL67" i="7"/>
  <c r="F31" i="7"/>
  <c r="F64" i="7"/>
  <c r="H35" i="7"/>
  <c r="H68" i="7"/>
  <c r="N39" i="7"/>
  <c r="N72" i="7"/>
  <c r="S41" i="7"/>
  <c r="S74" i="7"/>
  <c r="W39" i="7"/>
  <c r="W72" i="7"/>
  <c r="AN33" i="7"/>
  <c r="AN66" i="7"/>
  <c r="AD33" i="7"/>
  <c r="AD66" i="7"/>
  <c r="T33" i="7"/>
  <c r="T66" i="7"/>
  <c r="AC33" i="7"/>
  <c r="AC66" i="7"/>
  <c r="AH37" i="7"/>
  <c r="AH70" i="7"/>
  <c r="F35" i="7"/>
  <c r="F68" i="7"/>
  <c r="L37" i="7"/>
  <c r="L70" i="7"/>
  <c r="Z32" i="7"/>
  <c r="Z65" i="7"/>
  <c r="W37" i="7"/>
  <c r="W70" i="7"/>
  <c r="E39" i="7"/>
  <c r="E72" i="7"/>
  <c r="B35" i="7"/>
  <c r="B68" i="7"/>
  <c r="U36" i="7"/>
  <c r="U69" i="7"/>
  <c r="X37" i="7"/>
  <c r="X70" i="7"/>
  <c r="AD40" i="7"/>
  <c r="AD73" i="7"/>
  <c r="K39" i="7"/>
  <c r="K72" i="7"/>
  <c r="V33" i="7"/>
  <c r="V66" i="7"/>
  <c r="F33" i="7"/>
  <c r="F66" i="7"/>
  <c r="AG37" i="7"/>
  <c r="AG70" i="7"/>
  <c r="Z39" i="7"/>
  <c r="Z72" i="7"/>
  <c r="C35" i="7"/>
  <c r="C68" i="7"/>
  <c r="H38" i="7"/>
  <c r="H71" i="7"/>
  <c r="L40" i="7"/>
  <c r="L73" i="7"/>
  <c r="L38" i="7"/>
  <c r="L71" i="7"/>
  <c r="AC37" i="7"/>
  <c r="AC70" i="7"/>
  <c r="AG39" i="7"/>
  <c r="AG72" i="7"/>
  <c r="F37" i="7"/>
  <c r="F70" i="7"/>
  <c r="K35" i="7"/>
  <c r="K68" i="7"/>
  <c r="D32" i="7"/>
  <c r="D65" i="7"/>
  <c r="AD32" i="7"/>
  <c r="AD65" i="7"/>
  <c r="N33" i="7"/>
  <c r="N66" i="7"/>
  <c r="E38" i="7"/>
  <c r="E71" i="7"/>
  <c r="AJ40" i="7"/>
  <c r="AJ73" i="7"/>
  <c r="AG31" i="7"/>
  <c r="AG64" i="7"/>
  <c r="AI32" i="7"/>
  <c r="AI65" i="7"/>
  <c r="H34" i="7"/>
  <c r="H67" i="7"/>
  <c r="AJ36" i="7"/>
  <c r="AJ69" i="7"/>
  <c r="P38" i="7"/>
  <c r="P71" i="7"/>
  <c r="I37" i="7"/>
  <c r="I70" i="7"/>
  <c r="AH36" i="7"/>
  <c r="AH69" i="7"/>
  <c r="F39" i="7"/>
  <c r="F72" i="7"/>
  <c r="G34" i="7"/>
  <c r="G67" i="7"/>
  <c r="U34" i="7"/>
  <c r="U67" i="7"/>
  <c r="Y41" i="7"/>
  <c r="Y74" i="7"/>
  <c r="L31" i="7"/>
  <c r="L64" i="7"/>
  <c r="Y36" i="7"/>
  <c r="Y69" i="7"/>
  <c r="Y34" i="7"/>
  <c r="Y67" i="7"/>
  <c r="C34" i="7"/>
  <c r="C67" i="7"/>
  <c r="AC32" i="7"/>
  <c r="AC65" i="7"/>
  <c r="AK35" i="7"/>
  <c r="AK68" i="7"/>
  <c r="AK34" i="7"/>
  <c r="AK67" i="7"/>
  <c r="S37" i="7"/>
  <c r="S70" i="7"/>
  <c r="H40" i="7"/>
  <c r="H73" i="7"/>
  <c r="AA41" i="7"/>
  <c r="AA74" i="7"/>
  <c r="T40" i="7"/>
  <c r="T73" i="7"/>
  <c r="F40" i="7"/>
  <c r="F73" i="7"/>
  <c r="J36" i="7"/>
  <c r="J69" i="7"/>
  <c r="V34" i="7"/>
  <c r="V67" i="7"/>
  <c r="AM36" i="7"/>
  <c r="AM69" i="7"/>
  <c r="AN41" i="7"/>
  <c r="AN74" i="7"/>
  <c r="AJ34" i="7"/>
  <c r="AJ67" i="7"/>
  <c r="AN36" i="7"/>
  <c r="AN69" i="7"/>
  <c r="AN34" i="7"/>
  <c r="AN67" i="7"/>
  <c r="R34" i="7"/>
  <c r="R67" i="7"/>
  <c r="AO41" i="7"/>
  <c r="AO74" i="7"/>
  <c r="H36" i="7"/>
  <c r="H69" i="7"/>
  <c r="I38" i="7"/>
  <c r="I71" i="7"/>
  <c r="Q33" i="7"/>
  <c r="Q66" i="7"/>
  <c r="V36" i="7"/>
  <c r="V69" i="7"/>
  <c r="Z38" i="7"/>
  <c r="Z71" i="7"/>
  <c r="Z36" i="7"/>
  <c r="Z69" i="7"/>
  <c r="D36" i="7"/>
  <c r="D69" i="7"/>
  <c r="AK41" i="7"/>
  <c r="AK74" i="7"/>
  <c r="AC40" i="7"/>
  <c r="AC73" i="7"/>
  <c r="K40" i="7"/>
  <c r="K73" i="7"/>
  <c r="AL37" i="7"/>
  <c r="AL70" i="7"/>
  <c r="J32" i="7"/>
  <c r="J65" i="7"/>
  <c r="G33" i="7"/>
  <c r="G66" i="7"/>
  <c r="H41" i="7"/>
  <c r="H74" i="7"/>
  <c r="Y40" i="7"/>
  <c r="Y73" i="7"/>
  <c r="C37" i="7"/>
  <c r="C70" i="7"/>
  <c r="AE39" i="7"/>
  <c r="AE72" i="7"/>
  <c r="I35" i="7"/>
  <c r="I68" i="7"/>
  <c r="U31" i="7"/>
  <c r="U64" i="7"/>
  <c r="D31" i="7"/>
  <c r="D64" i="7"/>
  <c r="W41" i="7"/>
  <c r="W74" i="7"/>
  <c r="J41" i="7"/>
  <c r="J74" i="7"/>
  <c r="AJ41" i="7"/>
  <c r="AJ74" i="7"/>
  <c r="H37" i="7"/>
  <c r="H70" i="7"/>
  <c r="Y32" i="7"/>
  <c r="Y65" i="7"/>
  <c r="L34" i="7"/>
  <c r="L67" i="7"/>
  <c r="V38" i="7"/>
  <c r="V71" i="7"/>
  <c r="AH38" i="7"/>
  <c r="AH71" i="7"/>
  <c r="AL39" i="7"/>
  <c r="AL72" i="7"/>
  <c r="K34" i="7"/>
  <c r="K67" i="7"/>
  <c r="AK38" i="7"/>
  <c r="AK71" i="7"/>
  <c r="W40" i="7"/>
  <c r="W73" i="7"/>
  <c r="M40" i="7"/>
  <c r="M73" i="7"/>
  <c r="AO38" i="7"/>
  <c r="AO71" i="7"/>
  <c r="X35" i="7"/>
  <c r="X68" i="7"/>
  <c r="AJ32" i="7"/>
  <c r="AJ65" i="7"/>
  <c r="M35" i="7"/>
  <c r="M68" i="7"/>
  <c r="R31" i="7"/>
  <c r="R64" i="7"/>
  <c r="M41" i="7"/>
  <c r="M74" i="7"/>
  <c r="H32" i="7"/>
  <c r="H65" i="7"/>
  <c r="Q32" i="7"/>
  <c r="Q65" i="7"/>
  <c r="AD41" i="7"/>
  <c r="AD74" i="7"/>
  <c r="AO36" i="7"/>
  <c r="AO69" i="7"/>
  <c r="AD39" i="7"/>
  <c r="AD72" i="7"/>
  <c r="O33" i="7"/>
  <c r="O66" i="7"/>
  <c r="AE31" i="7"/>
  <c r="AE64" i="7"/>
  <c r="AF34" i="7"/>
  <c r="AF67" i="7"/>
  <c r="R37" i="7"/>
  <c r="R70" i="7"/>
  <c r="P37" i="7"/>
  <c r="P70" i="7"/>
  <c r="AA34" i="7"/>
  <c r="AA67" i="7"/>
  <c r="W32" i="7"/>
  <c r="W65" i="7"/>
  <c r="AJ39" i="7"/>
  <c r="AJ72" i="7"/>
  <c r="AJ37" i="7"/>
  <c r="AJ70" i="7"/>
  <c r="N37" i="7"/>
  <c r="N70" i="7"/>
  <c r="X40" i="7"/>
  <c r="X73" i="7"/>
  <c r="D39" i="7"/>
  <c r="D72" i="7"/>
  <c r="Y38" i="7"/>
  <c r="Y71" i="7"/>
  <c r="M36" i="7"/>
  <c r="M69" i="7"/>
  <c r="AE32" i="7"/>
  <c r="AE65" i="7"/>
  <c r="V41" i="7"/>
  <c r="V74" i="7"/>
  <c r="V39" i="7"/>
  <c r="V72" i="7"/>
  <c r="AM38" i="7"/>
  <c r="AM71" i="7"/>
  <c r="AK33" i="7"/>
  <c r="AK66" i="7"/>
  <c r="X33" i="7"/>
  <c r="X66" i="7"/>
  <c r="L41" i="7"/>
  <c r="L74" i="7"/>
  <c r="K41" i="7"/>
  <c r="K74" i="7"/>
  <c r="AC41" i="7"/>
  <c r="AC74" i="7"/>
  <c r="C36" i="7"/>
  <c r="C69" i="7"/>
  <c r="AH33" i="7"/>
  <c r="AH66" i="7"/>
  <c r="AO32" i="7"/>
  <c r="AO65" i="7"/>
  <c r="U40" i="7"/>
  <c r="U73" i="7"/>
  <c r="AA40" i="7"/>
  <c r="AA73" i="7"/>
  <c r="AO34" i="7"/>
  <c r="AO67" i="7"/>
  <c r="AD36" i="7"/>
  <c r="AD69" i="7"/>
  <c r="B36" i="7"/>
  <c r="B69" i="7"/>
  <c r="AN40" i="7"/>
  <c r="AN73" i="7"/>
  <c r="D34" i="7"/>
  <c r="D67" i="7"/>
  <c r="S38" i="7"/>
  <c r="S71" i="7"/>
  <c r="AI38" i="7"/>
  <c r="AI71" i="7"/>
  <c r="AO40" i="7"/>
  <c r="AO73" i="7"/>
  <c r="AC31" i="7"/>
  <c r="AC64" i="7"/>
  <c r="F38" i="7"/>
  <c r="F71" i="7"/>
  <c r="AG32" i="7"/>
  <c r="AG65" i="7"/>
  <c r="J35" i="7"/>
  <c r="J68" i="7"/>
  <c r="AJ31" i="7"/>
  <c r="AJ64" i="7"/>
  <c r="J37" i="7"/>
  <c r="J70" i="7"/>
  <c r="AH35" i="7"/>
  <c r="AH68" i="7"/>
  <c r="T34" i="7"/>
  <c r="T67" i="7"/>
  <c r="G31" i="7"/>
  <c r="G64" i="7"/>
  <c r="T32" i="7"/>
  <c r="T65" i="7"/>
  <c r="AB36" i="7"/>
  <c r="AB69" i="7"/>
  <c r="AB33" i="7"/>
  <c r="AB66" i="7"/>
  <c r="AG35" i="7"/>
  <c r="AG68" i="7"/>
  <c r="AO39" i="7"/>
  <c r="AO72" i="7"/>
  <c r="T38" i="7"/>
  <c r="T71" i="7"/>
  <c r="AE37" i="7"/>
  <c r="AE70" i="7"/>
  <c r="P34" i="7"/>
  <c r="P67" i="7"/>
  <c r="S35" i="7"/>
  <c r="S68" i="7"/>
  <c r="J40" i="7"/>
  <c r="J73" i="7"/>
  <c r="F34" i="7"/>
  <c r="F67" i="7"/>
  <c r="W36" i="7"/>
  <c r="W69" i="7"/>
  <c r="AN39" i="7"/>
  <c r="AN72" i="7"/>
  <c r="AA38" i="7"/>
  <c r="AA71" i="7"/>
  <c r="AJ35" i="7"/>
  <c r="AJ68" i="7"/>
  <c r="Z37" i="7"/>
  <c r="Z70" i="7"/>
  <c r="L32" i="7"/>
  <c r="L65" i="7"/>
  <c r="AH40" i="7"/>
  <c r="AH73" i="7"/>
  <c r="AI34" i="7"/>
  <c r="AI67" i="7"/>
  <c r="AG34" i="7"/>
  <c r="AG67" i="7"/>
  <c r="AG40" i="7"/>
  <c r="AG73" i="7"/>
  <c r="R35" i="7"/>
  <c r="R68" i="7"/>
  <c r="D33" i="7"/>
  <c r="D66" i="7"/>
  <c r="D35" i="7"/>
  <c r="D68" i="7"/>
  <c r="Y33" i="7"/>
  <c r="Y66" i="7"/>
  <c r="AC38" i="7"/>
  <c r="AC71" i="7"/>
  <c r="R41" i="7"/>
  <c r="R74" i="7"/>
  <c r="P41" i="7"/>
  <c r="P74" i="7"/>
  <c r="X31" i="7"/>
  <c r="X64" i="7"/>
  <c r="O34" i="7"/>
  <c r="O67" i="7"/>
  <c r="O38" i="7"/>
  <c r="O71" i="7"/>
  <c r="AL40" i="7"/>
  <c r="AL73" i="7"/>
  <c r="O36" i="7"/>
  <c r="O69" i="7"/>
  <c r="AG41" i="7"/>
  <c r="AG74" i="7"/>
  <c r="AL32" i="7"/>
  <c r="AL65" i="7"/>
  <c r="AE41" i="7"/>
  <c r="AE74" i="7"/>
  <c r="I39" i="7"/>
  <c r="I72" i="7"/>
  <c r="J33" i="7"/>
  <c r="J66" i="7"/>
  <c r="E31" i="7"/>
  <c r="E64" i="7"/>
  <c r="C32" i="7"/>
  <c r="D37" i="7"/>
  <c r="D70" i="7"/>
  <c r="AF39" i="7"/>
  <c r="AF72" i="7"/>
  <c r="C31" i="7"/>
  <c r="C64" i="7"/>
  <c r="E40" i="7"/>
  <c r="E73" i="7"/>
  <c r="AB37" i="7"/>
  <c r="AB70" i="7"/>
  <c r="K37" i="7"/>
  <c r="K70" i="7"/>
  <c r="V35" i="7"/>
  <c r="V68" i="7"/>
  <c r="AB34" i="7"/>
  <c r="AB67" i="7"/>
  <c r="G35" i="7"/>
  <c r="G68" i="7"/>
  <c r="AC39" i="7"/>
  <c r="AC72" i="7"/>
  <c r="U37" i="7"/>
  <c r="U70" i="7"/>
  <c r="O37" i="7"/>
  <c r="O70" i="7"/>
  <c r="E35" i="7"/>
  <c r="E68" i="7"/>
  <c r="K32" i="7"/>
  <c r="K65" i="7"/>
  <c r="N35" i="7"/>
  <c r="N68" i="7"/>
  <c r="O40" i="7"/>
  <c r="O73" i="7"/>
  <c r="K33" i="7"/>
  <c r="K66" i="7"/>
  <c r="O35" i="7"/>
  <c r="O68" i="7"/>
  <c r="T31" i="7"/>
  <c r="T64" i="7"/>
  <c r="AH31" i="7"/>
  <c r="AH64" i="7"/>
  <c r="AM39" i="7"/>
  <c r="AM72" i="7"/>
  <c r="AK32" i="7"/>
  <c r="AK65" i="7"/>
  <c r="AM34" i="7"/>
  <c r="AM67" i="7"/>
  <c r="AL31" i="7"/>
  <c r="AL64" i="7"/>
  <c r="P31" i="7"/>
  <c r="P64" i="7"/>
  <c r="AK39" i="7"/>
  <c r="AK72" i="7"/>
  <c r="G40" i="7"/>
  <c r="G73" i="7"/>
  <c r="Z31" i="7"/>
  <c r="Z64" i="7"/>
  <c r="G32" i="7"/>
  <c r="G65" i="7"/>
  <c r="C38" i="7"/>
  <c r="C71" i="7"/>
  <c r="O31" i="7"/>
  <c r="O64" i="7"/>
  <c r="Q40" i="7"/>
  <c r="Q73" i="7"/>
  <c r="AN38" i="7"/>
  <c r="AN71" i="7"/>
  <c r="AA33" i="7"/>
  <c r="AA66" i="7"/>
  <c r="AF35" i="7"/>
  <c r="AF68" i="7"/>
  <c r="AL35" i="7"/>
  <c r="AL68" i="7"/>
  <c r="AN31" i="7"/>
  <c r="AN64" i="7"/>
  <c r="Q35" i="7"/>
  <c r="Q68" i="7"/>
  <c r="K38" i="7"/>
  <c r="K71" i="7"/>
  <c r="K36" i="7"/>
  <c r="K69" i="7"/>
  <c r="AB35" i="7"/>
  <c r="AB68" i="7"/>
  <c r="AG36" i="7"/>
  <c r="AG69" i="7"/>
  <c r="V40" i="7"/>
  <c r="V73" i="7"/>
  <c r="Q38" i="7"/>
  <c r="Q71" i="7"/>
  <c r="AM37" i="7"/>
  <c r="AM70" i="7"/>
  <c r="R38" i="7"/>
  <c r="R71" i="7"/>
  <c r="AD31" i="7"/>
  <c r="AD64" i="7"/>
  <c r="AF40" i="7"/>
  <c r="AF73" i="7"/>
  <c r="Z40" i="7"/>
  <c r="Z73" i="7"/>
  <c r="T35" i="7"/>
  <c r="T68" i="7"/>
  <c r="B37" i="7"/>
  <c r="B70" i="7"/>
  <c r="AH39" i="7"/>
  <c r="AH72" i="7"/>
  <c r="Y39" i="7"/>
  <c r="Y72" i="7"/>
  <c r="D40" i="7"/>
  <c r="D73" i="7"/>
  <c r="Q34" i="7"/>
  <c r="Q67" i="7"/>
  <c r="H31" i="7"/>
  <c r="H64" i="7"/>
  <c r="B41" i="7"/>
  <c r="B74" i="7"/>
  <c r="X32" i="7"/>
  <c r="X65" i="7"/>
  <c r="T36" i="7"/>
  <c r="T69" i="7"/>
  <c r="AF37" i="7"/>
  <c r="AF70" i="7"/>
  <c r="M33" i="7"/>
  <c r="M66" i="7"/>
  <c r="X34" i="7"/>
  <c r="X67" i="7"/>
  <c r="AL38" i="7"/>
  <c r="AL71" i="7"/>
  <c r="G37" i="7"/>
  <c r="G70" i="7"/>
  <c r="I32" i="7"/>
  <c r="I65" i="7"/>
  <c r="AF38" i="7"/>
  <c r="AF71" i="7"/>
  <c r="X36" i="7"/>
  <c r="X69" i="7"/>
  <c r="AO31" i="7"/>
  <c r="AO64" i="7"/>
  <c r="AK37" i="7"/>
  <c r="AK70" i="7"/>
  <c r="W35" i="7"/>
  <c r="W68" i="7"/>
  <c r="S39" i="7"/>
  <c r="S72" i="7"/>
  <c r="G38" i="7"/>
  <c r="G71" i="7"/>
  <c r="AB38" i="7"/>
  <c r="AB71" i="7"/>
  <c r="Y35" i="7"/>
  <c r="Y68" i="7"/>
  <c r="E34" i="7"/>
  <c r="E67" i="7"/>
  <c r="C33" i="7"/>
  <c r="C66" i="7"/>
  <c r="U33" i="7"/>
  <c r="U66" i="7"/>
  <c r="D38" i="7"/>
  <c r="D71" i="7"/>
  <c r="AI35" i="7"/>
  <c r="AI68" i="7"/>
  <c r="AC35" i="7"/>
  <c r="AC68" i="7"/>
  <c r="W33" i="7"/>
  <c r="W66" i="7"/>
  <c r="AF31" i="7"/>
  <c r="AF64" i="7"/>
  <c r="J31" i="7"/>
  <c r="J64" i="7"/>
  <c r="AI39" i="7"/>
  <c r="AI72" i="7"/>
  <c r="G41" i="7"/>
  <c r="G74" i="7"/>
  <c r="L35" i="7"/>
  <c r="L68" i="7"/>
  <c r="AN32" i="7"/>
  <c r="AN65" i="7"/>
  <c r="AH32" i="7"/>
  <c r="AH65" i="7"/>
  <c r="W31" i="7"/>
  <c r="W64" i="7"/>
  <c r="AJ38" i="7"/>
  <c r="AJ71" i="7"/>
  <c r="AE36" i="7"/>
  <c r="AE69" i="7"/>
  <c r="N36" i="7"/>
  <c r="N69" i="7"/>
  <c r="AF36" i="7"/>
  <c r="AF69" i="7"/>
  <c r="O41" i="7"/>
  <c r="O74" i="7"/>
  <c r="G39" i="7"/>
  <c r="G72" i="7"/>
  <c r="H39" i="7"/>
  <c r="H72" i="7"/>
  <c r="AB40" i="7"/>
  <c r="AB73" i="7"/>
  <c r="I33" i="7"/>
  <c r="I66" i="7"/>
  <c r="AC34" i="7"/>
  <c r="AC67" i="7"/>
  <c r="AA32" i="7"/>
  <c r="AA65" i="7"/>
  <c r="N41" i="7"/>
  <c r="N74" i="7"/>
  <c r="AA35" i="7"/>
  <c r="AA68" i="7"/>
  <c r="AI33" i="7"/>
  <c r="AI66" i="7"/>
  <c r="L36" i="7"/>
  <c r="L69" i="7"/>
  <c r="Y31" i="7"/>
  <c r="Y64" i="7"/>
  <c r="AH34" i="7"/>
  <c r="AH67" i="7"/>
  <c r="G36" i="7"/>
  <c r="G69" i="7"/>
  <c r="E32" i="7"/>
  <c r="E65" i="7"/>
  <c r="AK31" i="7"/>
  <c r="AK64" i="7"/>
  <c r="M37" i="7"/>
  <c r="M70" i="7"/>
  <c r="U35" i="7"/>
  <c r="U68" i="7"/>
  <c r="P33" i="7"/>
  <c r="P66" i="7"/>
  <c r="AM41" i="7"/>
  <c r="AM74" i="7"/>
  <c r="P39" i="7"/>
  <c r="P72" i="7"/>
  <c r="AG38" i="7"/>
  <c r="AG71" i="7"/>
  <c r="I36" i="7"/>
  <c r="I69" i="7"/>
  <c r="T37" i="7"/>
  <c r="T70" i="7"/>
  <c r="I31" i="7"/>
  <c r="I64" i="7"/>
  <c r="N32" i="7"/>
  <c r="N65" i="7"/>
  <c r="M31" i="7"/>
  <c r="M64" i="7"/>
  <c r="O39" i="7"/>
  <c r="O72" i="7"/>
  <c r="AI37" i="7"/>
  <c r="AI70" i="7"/>
  <c r="T41" i="7"/>
  <c r="T74" i="7"/>
  <c r="O32" i="7"/>
  <c r="O65" i="7"/>
  <c r="E41" i="7"/>
  <c r="E74" i="7"/>
  <c r="B32" i="7"/>
  <c r="B65" i="7"/>
  <c r="AM33" i="7"/>
  <c r="AM66" i="7"/>
  <c r="B46" i="7" l="1"/>
  <c r="D26" i="3" s="1"/>
  <c r="B63" i="7"/>
  <c r="B52" i="7"/>
  <c r="D32" i="3" s="1"/>
  <c r="B51" i="7"/>
  <c r="D31" i="3" s="1"/>
  <c r="B47" i="7"/>
  <c r="D27" i="3" s="1"/>
  <c r="B49" i="7"/>
  <c r="D29" i="3" s="1"/>
  <c r="B54" i="7"/>
  <c r="D34" i="3" s="1"/>
  <c r="B50" i="7"/>
  <c r="D30" i="3" s="1"/>
  <c r="B48" i="7"/>
  <c r="D28" i="3" s="1"/>
  <c r="B56" i="7"/>
  <c r="D36" i="3" s="1"/>
  <c r="B55" i="7"/>
  <c r="D35" i="3" s="1"/>
  <c r="B53" i="7"/>
  <c r="D33" i="3" s="1"/>
  <c r="B86" i="7" l="1"/>
  <c r="C86" i="7" s="1"/>
  <c r="D86" i="7" s="1"/>
  <c r="B84" i="7"/>
  <c r="C84" i="7" s="1"/>
  <c r="D84" i="7" s="1"/>
  <c r="B80" i="7"/>
  <c r="B81" i="7"/>
  <c r="C81" i="7" s="1"/>
  <c r="D81" i="7" s="1"/>
  <c r="E81" i="7" s="1"/>
  <c r="B89" i="7"/>
  <c r="C89" i="7" s="1"/>
  <c r="D89" i="7" s="1"/>
  <c r="B85" i="7"/>
  <c r="B100" i="7" s="1"/>
  <c r="B82" i="7"/>
  <c r="B97" i="7" s="1"/>
  <c r="B90" i="7"/>
  <c r="C90" i="7" s="1"/>
  <c r="B83" i="7"/>
  <c r="B91" i="7"/>
  <c r="B87" i="7"/>
  <c r="B88" i="7"/>
  <c r="B103" i="7" s="1"/>
  <c r="C87" i="7"/>
  <c r="D87" i="7" s="1"/>
  <c r="E87" i="7" s="1"/>
  <c r="B102" i="7"/>
  <c r="B95" i="7"/>
  <c r="B101" i="7"/>
  <c r="M73" i="1"/>
  <c r="M72" i="1"/>
  <c r="J23" i="1"/>
  <c r="J64" i="1"/>
  <c r="I39" i="1"/>
  <c r="I5" i="1"/>
  <c r="J13" i="1" s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53" i="1"/>
  <c r="H54" i="1"/>
  <c r="H55" i="1"/>
  <c r="H56" i="1"/>
  <c r="H62" i="1"/>
  <c r="H63" i="1"/>
  <c r="H64" i="1"/>
  <c r="H65" i="1"/>
  <c r="H66" i="1"/>
  <c r="H67" i="1"/>
  <c r="H68" i="1"/>
  <c r="H69" i="1"/>
  <c r="H70" i="1"/>
  <c r="H71" i="1"/>
  <c r="H9" i="1"/>
  <c r="H10" i="1"/>
  <c r="H11" i="1"/>
  <c r="H12" i="1"/>
  <c r="H13" i="1"/>
  <c r="H14" i="1"/>
  <c r="H15" i="1"/>
  <c r="H16" i="1"/>
  <c r="H21" i="1"/>
  <c r="H8" i="1"/>
  <c r="G8" i="1"/>
  <c r="C85" i="7" l="1"/>
  <c r="D85" i="7" s="1"/>
  <c r="B104" i="7"/>
  <c r="B99" i="7"/>
  <c r="C88" i="7"/>
  <c r="D88" i="7" s="1"/>
  <c r="E88" i="7" s="1"/>
  <c r="F88" i="7" s="1"/>
  <c r="B96" i="7"/>
  <c r="C82" i="7"/>
  <c r="C97" i="7" s="1"/>
  <c r="B105" i="7"/>
  <c r="E84" i="7"/>
  <c r="F84" i="7" s="1"/>
  <c r="E85" i="7"/>
  <c r="C80" i="7"/>
  <c r="C95" i="7" s="1"/>
  <c r="C83" i="7"/>
  <c r="C98" i="7" s="1"/>
  <c r="D90" i="7"/>
  <c r="F81" i="7"/>
  <c r="F87" i="7"/>
  <c r="B98" i="7"/>
  <c r="E86" i="7"/>
  <c r="B106" i="7"/>
  <c r="C91" i="7"/>
  <c r="C106" i="7" s="1"/>
  <c r="E89" i="7"/>
  <c r="F89" i="7" s="1"/>
  <c r="C101" i="7"/>
  <c r="C96" i="7"/>
  <c r="C100" i="7"/>
  <c r="C105" i="7"/>
  <c r="C102" i="7"/>
  <c r="C99" i="7"/>
  <c r="C104" i="7"/>
  <c r="I10" i="1"/>
  <c r="I31" i="1"/>
  <c r="J47" i="1"/>
  <c r="J11" i="1"/>
  <c r="J48" i="1"/>
  <c r="I71" i="1"/>
  <c r="I30" i="1"/>
  <c r="J40" i="1"/>
  <c r="J12" i="1"/>
  <c r="I64" i="1"/>
  <c r="I23" i="1"/>
  <c r="J39" i="1"/>
  <c r="I63" i="1"/>
  <c r="I22" i="1"/>
  <c r="J32" i="1"/>
  <c r="I38" i="1"/>
  <c r="I47" i="1"/>
  <c r="J9" i="1"/>
  <c r="J31" i="1"/>
  <c r="I46" i="1"/>
  <c r="J65" i="1"/>
  <c r="J24" i="1"/>
  <c r="I70" i="1"/>
  <c r="I62" i="1"/>
  <c r="I45" i="1"/>
  <c r="I37" i="1"/>
  <c r="I29" i="1"/>
  <c r="I21" i="1"/>
  <c r="J71" i="1"/>
  <c r="J63" i="1"/>
  <c r="J46" i="1"/>
  <c r="J38" i="1"/>
  <c r="J30" i="1"/>
  <c r="J22" i="1"/>
  <c r="J10" i="1"/>
  <c r="I69" i="1"/>
  <c r="I56" i="1"/>
  <c r="I44" i="1"/>
  <c r="I36" i="1"/>
  <c r="I28" i="1"/>
  <c r="I16" i="1"/>
  <c r="J70" i="1"/>
  <c r="J62" i="1"/>
  <c r="J45" i="1"/>
  <c r="J37" i="1"/>
  <c r="J29" i="1"/>
  <c r="J21" i="1"/>
  <c r="I68" i="1"/>
  <c r="I55" i="1"/>
  <c r="I43" i="1"/>
  <c r="I35" i="1"/>
  <c r="I27" i="1"/>
  <c r="I15" i="1"/>
  <c r="J69" i="1"/>
  <c r="J56" i="1"/>
  <c r="J44" i="1"/>
  <c r="J36" i="1"/>
  <c r="J28" i="1"/>
  <c r="J16" i="1"/>
  <c r="I8" i="1"/>
  <c r="I67" i="1"/>
  <c r="I54" i="1"/>
  <c r="I42" i="1"/>
  <c r="I34" i="1"/>
  <c r="I26" i="1"/>
  <c r="I14" i="1"/>
  <c r="J68" i="1"/>
  <c r="J55" i="1"/>
  <c r="J43" i="1"/>
  <c r="J35" i="1"/>
  <c r="J27" i="1"/>
  <c r="J15" i="1"/>
  <c r="I9" i="1"/>
  <c r="I66" i="1"/>
  <c r="I53" i="1"/>
  <c r="I41" i="1"/>
  <c r="I33" i="1"/>
  <c r="I25" i="1"/>
  <c r="I13" i="1"/>
  <c r="J67" i="1"/>
  <c r="K67" i="1" s="1"/>
  <c r="J54" i="1"/>
  <c r="J42" i="1"/>
  <c r="J34" i="1"/>
  <c r="J26" i="1"/>
  <c r="J14" i="1"/>
  <c r="I11" i="1"/>
  <c r="I65" i="1"/>
  <c r="I48" i="1"/>
  <c r="I40" i="1"/>
  <c r="I32" i="1"/>
  <c r="I24" i="1"/>
  <c r="I12" i="1"/>
  <c r="J66" i="1"/>
  <c r="J53" i="1"/>
  <c r="J41" i="1"/>
  <c r="J33" i="1"/>
  <c r="K33" i="1" s="1"/>
  <c r="J25" i="1"/>
  <c r="AW5" i="2"/>
  <c r="AW6" i="2"/>
  <c r="AW7" i="2"/>
  <c r="AW8" i="2"/>
  <c r="AW9" i="2"/>
  <c r="AW10" i="2"/>
  <c r="AW11" i="2"/>
  <c r="AW12" i="2"/>
  <c r="AW13" i="2"/>
  <c r="AW14" i="2"/>
  <c r="AW15" i="2"/>
  <c r="AW16" i="2"/>
  <c r="AW17" i="2"/>
  <c r="AW18" i="2"/>
  <c r="AW19" i="2"/>
  <c r="AW20" i="2"/>
  <c r="AW21" i="2"/>
  <c r="AW22" i="2"/>
  <c r="AW23" i="2"/>
  <c r="AW24" i="2"/>
  <c r="AW25" i="2"/>
  <c r="AW26" i="2"/>
  <c r="AW27" i="2"/>
  <c r="AW28" i="2"/>
  <c r="AW29" i="2"/>
  <c r="AW30" i="2"/>
  <c r="AW31" i="2"/>
  <c r="AW32" i="2"/>
  <c r="AW33" i="2"/>
  <c r="AW34" i="2"/>
  <c r="AW35" i="2"/>
  <c r="AW36" i="2"/>
  <c r="AW37" i="2"/>
  <c r="AW38" i="2"/>
  <c r="AW39" i="2"/>
  <c r="AW40" i="2"/>
  <c r="AW41" i="2"/>
  <c r="AW42" i="2"/>
  <c r="AW43" i="2"/>
  <c r="AW44" i="2"/>
  <c r="AW45" i="2"/>
  <c r="AW46" i="2"/>
  <c r="AW47" i="2"/>
  <c r="AW48" i="2"/>
  <c r="AW49" i="2"/>
  <c r="AW50" i="2"/>
  <c r="AW51" i="2"/>
  <c r="AW52" i="2"/>
  <c r="AW53" i="2"/>
  <c r="AW54" i="2"/>
  <c r="AW55" i="2"/>
  <c r="AW4" i="2"/>
  <c r="AV5" i="2"/>
  <c r="AV6" i="2"/>
  <c r="AV7" i="2"/>
  <c r="AV8" i="2"/>
  <c r="AV9" i="2"/>
  <c r="AV10" i="2"/>
  <c r="AV11" i="2"/>
  <c r="AV12" i="2"/>
  <c r="AV13" i="2"/>
  <c r="AV14" i="2"/>
  <c r="AV15" i="2"/>
  <c r="AV16" i="2"/>
  <c r="AV17" i="2"/>
  <c r="AV18" i="2"/>
  <c r="AV19" i="2"/>
  <c r="AV20" i="2"/>
  <c r="AV21" i="2"/>
  <c r="AV22" i="2"/>
  <c r="AV23" i="2"/>
  <c r="AV24" i="2"/>
  <c r="AV25" i="2"/>
  <c r="AV26" i="2"/>
  <c r="AV27" i="2"/>
  <c r="AV28" i="2"/>
  <c r="AV29" i="2"/>
  <c r="AV30" i="2"/>
  <c r="AV31" i="2"/>
  <c r="AV32" i="2"/>
  <c r="AV33" i="2"/>
  <c r="AV34" i="2"/>
  <c r="AV35" i="2"/>
  <c r="AV36" i="2"/>
  <c r="AV37" i="2"/>
  <c r="AV38" i="2"/>
  <c r="AV39" i="2"/>
  <c r="AV40" i="2"/>
  <c r="AV41" i="2"/>
  <c r="AV42" i="2"/>
  <c r="AV43" i="2"/>
  <c r="AV44" i="2"/>
  <c r="AV45" i="2"/>
  <c r="AV46" i="2"/>
  <c r="AV47" i="2"/>
  <c r="AV48" i="2"/>
  <c r="AV49" i="2"/>
  <c r="AV50" i="2"/>
  <c r="AV51" i="2"/>
  <c r="AV52" i="2"/>
  <c r="AV53" i="2"/>
  <c r="AV54" i="2"/>
  <c r="AV55" i="2"/>
  <c r="AV4" i="2"/>
  <c r="AT5" i="2"/>
  <c r="AU5" i="2"/>
  <c r="AT6" i="2"/>
  <c r="AU6" i="2"/>
  <c r="AT7" i="2"/>
  <c r="AU7" i="2"/>
  <c r="AT8" i="2"/>
  <c r="AU8" i="2"/>
  <c r="AT9" i="2"/>
  <c r="AU9" i="2"/>
  <c r="AT10" i="2"/>
  <c r="AU10" i="2"/>
  <c r="AT11" i="2"/>
  <c r="AU11" i="2"/>
  <c r="AT12" i="2"/>
  <c r="AU12" i="2"/>
  <c r="AT13" i="2"/>
  <c r="AU13" i="2"/>
  <c r="AT14" i="2"/>
  <c r="AU14" i="2"/>
  <c r="AT15" i="2"/>
  <c r="AU15" i="2"/>
  <c r="AT16" i="2"/>
  <c r="AU16" i="2"/>
  <c r="AT17" i="2"/>
  <c r="AU17" i="2"/>
  <c r="AT18" i="2"/>
  <c r="AU18" i="2"/>
  <c r="AT19" i="2"/>
  <c r="AU19" i="2"/>
  <c r="AT20" i="2"/>
  <c r="AU20" i="2"/>
  <c r="AT21" i="2"/>
  <c r="AU21" i="2"/>
  <c r="AT22" i="2"/>
  <c r="AU22" i="2"/>
  <c r="AT23" i="2"/>
  <c r="AU23" i="2"/>
  <c r="AT24" i="2"/>
  <c r="AU24" i="2"/>
  <c r="AT25" i="2"/>
  <c r="AU25" i="2"/>
  <c r="AT26" i="2"/>
  <c r="AU26" i="2"/>
  <c r="AT27" i="2"/>
  <c r="AU27" i="2"/>
  <c r="AT28" i="2"/>
  <c r="AU28" i="2"/>
  <c r="AT29" i="2"/>
  <c r="AU29" i="2"/>
  <c r="AT30" i="2"/>
  <c r="AU30" i="2"/>
  <c r="AT31" i="2"/>
  <c r="AU31" i="2"/>
  <c r="AT32" i="2"/>
  <c r="AU32" i="2"/>
  <c r="AT33" i="2"/>
  <c r="AU33" i="2"/>
  <c r="AT34" i="2"/>
  <c r="AU34" i="2"/>
  <c r="AT35" i="2"/>
  <c r="AU35" i="2"/>
  <c r="AT36" i="2"/>
  <c r="AU36" i="2"/>
  <c r="AT37" i="2"/>
  <c r="AU37" i="2"/>
  <c r="AT38" i="2"/>
  <c r="AU38" i="2"/>
  <c r="AT39" i="2"/>
  <c r="AU39" i="2"/>
  <c r="AT40" i="2"/>
  <c r="AU40" i="2"/>
  <c r="AT41" i="2"/>
  <c r="AU41" i="2"/>
  <c r="AT42" i="2"/>
  <c r="AU42" i="2"/>
  <c r="AT43" i="2"/>
  <c r="AU43" i="2"/>
  <c r="AT44" i="2"/>
  <c r="AU44" i="2"/>
  <c r="AT45" i="2"/>
  <c r="AU45" i="2"/>
  <c r="AT46" i="2"/>
  <c r="AU46" i="2"/>
  <c r="AT47" i="2"/>
  <c r="AU47" i="2"/>
  <c r="AT48" i="2"/>
  <c r="AU48" i="2"/>
  <c r="AT49" i="2"/>
  <c r="AU49" i="2"/>
  <c r="AT50" i="2"/>
  <c r="AU50" i="2"/>
  <c r="AT51" i="2"/>
  <c r="AU51" i="2"/>
  <c r="AT52" i="2"/>
  <c r="AU52" i="2"/>
  <c r="AT53" i="2"/>
  <c r="AU53" i="2"/>
  <c r="AT54" i="2"/>
  <c r="AU54" i="2"/>
  <c r="AT55" i="2"/>
  <c r="AU55" i="2"/>
  <c r="AU4" i="2"/>
  <c r="AT4" i="2"/>
  <c r="AS5" i="2"/>
  <c r="AS6" i="2"/>
  <c r="AS7" i="2"/>
  <c r="AS8" i="2"/>
  <c r="AS9" i="2"/>
  <c r="AS10" i="2"/>
  <c r="AS11" i="2"/>
  <c r="AS12" i="2"/>
  <c r="AS13" i="2"/>
  <c r="AS14" i="2"/>
  <c r="AS15" i="2"/>
  <c r="AS16" i="2"/>
  <c r="AS17" i="2"/>
  <c r="AS18" i="2"/>
  <c r="AS19" i="2"/>
  <c r="AS20" i="2"/>
  <c r="AS21" i="2"/>
  <c r="AS22" i="2"/>
  <c r="AS23" i="2"/>
  <c r="AS24" i="2"/>
  <c r="AS25" i="2"/>
  <c r="AS26" i="2"/>
  <c r="AS27" i="2"/>
  <c r="AS28" i="2"/>
  <c r="AS29" i="2"/>
  <c r="AS30" i="2"/>
  <c r="AS31" i="2"/>
  <c r="AS32" i="2"/>
  <c r="AS33" i="2"/>
  <c r="AS34" i="2"/>
  <c r="AS35" i="2"/>
  <c r="AS36" i="2"/>
  <c r="AS37" i="2"/>
  <c r="AS38" i="2"/>
  <c r="AS39" i="2"/>
  <c r="AS40" i="2"/>
  <c r="AS41" i="2"/>
  <c r="AS42" i="2"/>
  <c r="AS43" i="2"/>
  <c r="AS44" i="2"/>
  <c r="AS45" i="2"/>
  <c r="AS46" i="2"/>
  <c r="AS47" i="2"/>
  <c r="AS48" i="2"/>
  <c r="AS49" i="2"/>
  <c r="AS50" i="2"/>
  <c r="AS51" i="2"/>
  <c r="AS52" i="2"/>
  <c r="AS53" i="2"/>
  <c r="AS54" i="2"/>
  <c r="AS55" i="2"/>
  <c r="AS4" i="2"/>
  <c r="AR5" i="2"/>
  <c r="AR6" i="2"/>
  <c r="AR7" i="2"/>
  <c r="AR8" i="2"/>
  <c r="AR9" i="2"/>
  <c r="AR10" i="2"/>
  <c r="AR11" i="2"/>
  <c r="AR12" i="2"/>
  <c r="AR13" i="2"/>
  <c r="AR14" i="2"/>
  <c r="AR15" i="2"/>
  <c r="AR16" i="2"/>
  <c r="AR17" i="2"/>
  <c r="AR18" i="2"/>
  <c r="AR19" i="2"/>
  <c r="AR20" i="2"/>
  <c r="AR21" i="2"/>
  <c r="AR22" i="2"/>
  <c r="AR23" i="2"/>
  <c r="AR24" i="2"/>
  <c r="AR25" i="2"/>
  <c r="AR26" i="2"/>
  <c r="AR27" i="2"/>
  <c r="AR28" i="2"/>
  <c r="AR29" i="2"/>
  <c r="AR30" i="2"/>
  <c r="AR31" i="2"/>
  <c r="AR32" i="2"/>
  <c r="AR33" i="2"/>
  <c r="AR34" i="2"/>
  <c r="AR35" i="2"/>
  <c r="AR36" i="2"/>
  <c r="AR37" i="2"/>
  <c r="AR38" i="2"/>
  <c r="AR39" i="2"/>
  <c r="AR40" i="2"/>
  <c r="AR41" i="2"/>
  <c r="AR42" i="2"/>
  <c r="AR43" i="2"/>
  <c r="AR44" i="2"/>
  <c r="AR45" i="2"/>
  <c r="AR46" i="2"/>
  <c r="AR47" i="2"/>
  <c r="AR48" i="2"/>
  <c r="AR49" i="2"/>
  <c r="AR50" i="2"/>
  <c r="AR51" i="2"/>
  <c r="AR52" i="2"/>
  <c r="AR53" i="2"/>
  <c r="AR54" i="2"/>
  <c r="AR55" i="2"/>
  <c r="AR4" i="2"/>
  <c r="F9" i="1"/>
  <c r="F10" i="1"/>
  <c r="F11" i="1"/>
  <c r="F12" i="1"/>
  <c r="F13" i="1"/>
  <c r="F14" i="1"/>
  <c r="F15" i="1"/>
  <c r="F16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50" i="1"/>
  <c r="F51" i="1"/>
  <c r="F52" i="1"/>
  <c r="F53" i="1"/>
  <c r="F54" i="1"/>
  <c r="F55" i="1"/>
  <c r="F56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8" i="1"/>
  <c r="D82" i="7" l="1"/>
  <c r="E82" i="7" s="1"/>
  <c r="C103" i="7"/>
  <c r="D83" i="7"/>
  <c r="E83" i="7" s="1"/>
  <c r="D91" i="7"/>
  <c r="D106" i="7" s="1"/>
  <c r="G84" i="7"/>
  <c r="F86" i="7"/>
  <c r="G86" i="7" s="1"/>
  <c r="G87" i="7"/>
  <c r="E90" i="7"/>
  <c r="G89" i="7"/>
  <c r="H89" i="7" s="1"/>
  <c r="F85" i="7"/>
  <c r="G88" i="7"/>
  <c r="G81" i="7"/>
  <c r="D80" i="7"/>
  <c r="D103" i="7"/>
  <c r="D96" i="7"/>
  <c r="D100" i="7"/>
  <c r="D99" i="7"/>
  <c r="D101" i="7"/>
  <c r="D104" i="7"/>
  <c r="D105" i="7"/>
  <c r="D102" i="7"/>
  <c r="K64" i="1"/>
  <c r="K13" i="1"/>
  <c r="K44" i="1"/>
  <c r="K38" i="1"/>
  <c r="K53" i="1"/>
  <c r="K35" i="1"/>
  <c r="K69" i="1"/>
  <c r="K29" i="1"/>
  <c r="K63" i="1"/>
  <c r="K24" i="1"/>
  <c r="K15" i="1"/>
  <c r="K32" i="1"/>
  <c r="K46" i="1"/>
  <c r="K66" i="1"/>
  <c r="K14" i="1"/>
  <c r="K43" i="1"/>
  <c r="K37" i="1"/>
  <c r="K71" i="1"/>
  <c r="K65" i="1"/>
  <c r="K39" i="1"/>
  <c r="K56" i="1"/>
  <c r="K26" i="1"/>
  <c r="K55" i="1"/>
  <c r="J5" i="1"/>
  <c r="L64" i="1" s="1"/>
  <c r="M64" i="1" s="1"/>
  <c r="K45" i="1"/>
  <c r="K48" i="1"/>
  <c r="K21" i="1"/>
  <c r="K34" i="1"/>
  <c r="K68" i="1"/>
  <c r="K16" i="1"/>
  <c r="K62" i="1"/>
  <c r="K10" i="1"/>
  <c r="K31" i="1"/>
  <c r="K40" i="1"/>
  <c r="K27" i="1"/>
  <c r="K47" i="1"/>
  <c r="K42" i="1"/>
  <c r="K28" i="1"/>
  <c r="K70" i="1"/>
  <c r="K22" i="1"/>
  <c r="K9" i="1"/>
  <c r="K12" i="1"/>
  <c r="K41" i="1"/>
  <c r="K25" i="1"/>
  <c r="K54" i="1"/>
  <c r="K36" i="1"/>
  <c r="K30" i="1"/>
  <c r="K23" i="1"/>
  <c r="K11" i="1"/>
  <c r="D98" i="7" l="1"/>
  <c r="F82" i="7"/>
  <c r="G82" i="7" s="1"/>
  <c r="H82" i="7" s="1"/>
  <c r="I82" i="7" s="1"/>
  <c r="I89" i="7"/>
  <c r="J89" i="7" s="1"/>
  <c r="K89" i="7" s="1"/>
  <c r="L89" i="7" s="1"/>
  <c r="F83" i="7"/>
  <c r="G83" i="7" s="1"/>
  <c r="G85" i="7"/>
  <c r="H87" i="7"/>
  <c r="D95" i="7"/>
  <c r="E91" i="7"/>
  <c r="E106" i="7" s="1"/>
  <c r="H81" i="7"/>
  <c r="I81" i="7" s="1"/>
  <c r="H86" i="7"/>
  <c r="I86" i="7" s="1"/>
  <c r="F90" i="7"/>
  <c r="G90" i="7" s="1"/>
  <c r="H90" i="7" s="1"/>
  <c r="I90" i="7" s="1"/>
  <c r="E80" i="7"/>
  <c r="E95" i="7" s="1"/>
  <c r="H88" i="7"/>
  <c r="H84" i="7"/>
  <c r="I84" i="7" s="1"/>
  <c r="E103" i="7"/>
  <c r="E96" i="7"/>
  <c r="E100" i="7"/>
  <c r="E99" i="7"/>
  <c r="E101" i="7"/>
  <c r="D97" i="7"/>
  <c r="E98" i="7"/>
  <c r="E102" i="7"/>
  <c r="E105" i="7"/>
  <c r="E104" i="7"/>
  <c r="L62" i="1"/>
  <c r="M62" i="1" s="1"/>
  <c r="L28" i="1"/>
  <c r="M28" i="1" s="1"/>
  <c r="L36" i="1"/>
  <c r="M36" i="1" s="1"/>
  <c r="L54" i="1"/>
  <c r="M54" i="1" s="1"/>
  <c r="L16" i="1"/>
  <c r="M16" i="1" s="1"/>
  <c r="L55" i="1"/>
  <c r="M55" i="1" s="1"/>
  <c r="L43" i="1"/>
  <c r="M43" i="1" s="1"/>
  <c r="L29" i="1"/>
  <c r="M29" i="1" s="1"/>
  <c r="L63" i="1"/>
  <c r="M63" i="1" s="1"/>
  <c r="L26" i="1"/>
  <c r="M26" i="1" s="1"/>
  <c r="L14" i="1"/>
  <c r="M14" i="1" s="1"/>
  <c r="L69" i="1"/>
  <c r="M69" i="1" s="1"/>
  <c r="L42" i="1"/>
  <c r="M42" i="1" s="1"/>
  <c r="L41" i="1"/>
  <c r="M41" i="1" s="1"/>
  <c r="L34" i="1"/>
  <c r="M34" i="1" s="1"/>
  <c r="L56" i="1"/>
  <c r="M56" i="1" s="1"/>
  <c r="L66" i="1"/>
  <c r="M66" i="1" s="1"/>
  <c r="L35" i="1"/>
  <c r="M35" i="1" s="1"/>
  <c r="L47" i="1"/>
  <c r="M47" i="1" s="1"/>
  <c r="L27" i="1"/>
  <c r="M27" i="1" s="1"/>
  <c r="L12" i="1"/>
  <c r="M12" i="1" s="1"/>
  <c r="L67" i="1"/>
  <c r="M67" i="1" s="1"/>
  <c r="L21" i="1"/>
  <c r="M21" i="1" s="1"/>
  <c r="L44" i="1"/>
  <c r="M44" i="1" s="1"/>
  <c r="L46" i="1"/>
  <c r="M46" i="1" s="1"/>
  <c r="L53" i="1"/>
  <c r="M53" i="1" s="1"/>
  <c r="L37" i="1"/>
  <c r="M37" i="1" s="1"/>
  <c r="L11" i="1"/>
  <c r="M11" i="1" s="1"/>
  <c r="L9" i="1"/>
  <c r="L40" i="1"/>
  <c r="M40" i="1" s="1"/>
  <c r="L33" i="1"/>
  <c r="M33" i="1" s="1"/>
  <c r="L39" i="1"/>
  <c r="M39" i="1" s="1"/>
  <c r="L32" i="1"/>
  <c r="M32" i="1" s="1"/>
  <c r="L38" i="1"/>
  <c r="M38" i="1" s="1"/>
  <c r="L25" i="1"/>
  <c r="M25" i="1" s="1"/>
  <c r="L23" i="1"/>
  <c r="M23" i="1" s="1"/>
  <c r="L22" i="1"/>
  <c r="M22" i="1" s="1"/>
  <c r="L31" i="1"/>
  <c r="M31" i="1" s="1"/>
  <c r="L48" i="1"/>
  <c r="M48" i="1" s="1"/>
  <c r="L65" i="1"/>
  <c r="M65" i="1" s="1"/>
  <c r="L15" i="1"/>
  <c r="M15" i="1" s="1"/>
  <c r="L13" i="1"/>
  <c r="M13" i="1" s="1"/>
  <c r="L68" i="1"/>
  <c r="M68" i="1" s="1"/>
  <c r="L30" i="1"/>
  <c r="M30" i="1" s="1"/>
  <c r="L70" i="1"/>
  <c r="M70" i="1" s="1"/>
  <c r="L10" i="1"/>
  <c r="M10" i="1" s="1"/>
  <c r="L45" i="1"/>
  <c r="M45" i="1" s="1"/>
  <c r="L71" i="1"/>
  <c r="M71" i="1" s="1"/>
  <c r="L24" i="1"/>
  <c r="M24" i="1" s="1"/>
  <c r="F91" i="7" l="1"/>
  <c r="J90" i="7"/>
  <c r="K90" i="7" s="1"/>
  <c r="L90" i="7" s="1"/>
  <c r="M90" i="7" s="1"/>
  <c r="J81" i="7"/>
  <c r="K81" i="7" s="1"/>
  <c r="F80" i="7"/>
  <c r="G80" i="7" s="1"/>
  <c r="H80" i="7" s="1"/>
  <c r="I87" i="7"/>
  <c r="J87" i="7" s="1"/>
  <c r="J82" i="7"/>
  <c r="K82" i="7" s="1"/>
  <c r="H83" i="7"/>
  <c r="I88" i="7"/>
  <c r="H85" i="7"/>
  <c r="G91" i="7"/>
  <c r="J86" i="7"/>
  <c r="K86" i="7" s="1"/>
  <c r="L86" i="7" s="1"/>
  <c r="M86" i="7" s="1"/>
  <c r="N86" i="7" s="1"/>
  <c r="J84" i="7"/>
  <c r="K84" i="7" s="1"/>
  <c r="L84" i="7" s="1"/>
  <c r="M89" i="7"/>
  <c r="N89" i="7" s="1"/>
  <c r="O89" i="7" s="1"/>
  <c r="P89" i="7" s="1"/>
  <c r="Q89" i="7" s="1"/>
  <c r="R89" i="7" s="1"/>
  <c r="S89" i="7" s="1"/>
  <c r="T89" i="7" s="1"/>
  <c r="U89" i="7" s="1"/>
  <c r="V89" i="7" s="1"/>
  <c r="W89" i="7" s="1"/>
  <c r="X89" i="7" s="1"/>
  <c r="Y89" i="7" s="1"/>
  <c r="Z89" i="7" s="1"/>
  <c r="AA89" i="7" s="1"/>
  <c r="AB89" i="7" s="1"/>
  <c r="AC89" i="7" s="1"/>
  <c r="AD89" i="7" s="1"/>
  <c r="AE89" i="7" s="1"/>
  <c r="AF89" i="7" s="1"/>
  <c r="AG89" i="7" s="1"/>
  <c r="AH89" i="7" s="1"/>
  <c r="AI89" i="7" s="1"/>
  <c r="AJ89" i="7" s="1"/>
  <c r="AK89" i="7" s="1"/>
  <c r="AL89" i="7" s="1"/>
  <c r="AM89" i="7" s="1"/>
  <c r="AN89" i="7" s="1"/>
  <c r="AO89" i="7" s="1"/>
  <c r="F103" i="7"/>
  <c r="F96" i="7"/>
  <c r="F106" i="7"/>
  <c r="F99" i="7"/>
  <c r="F101" i="7"/>
  <c r="F100" i="7"/>
  <c r="E97" i="7"/>
  <c r="F98" i="7"/>
  <c r="F102" i="7"/>
  <c r="F105" i="7"/>
  <c r="M9" i="1"/>
  <c r="M8" i="1" s="1"/>
  <c r="L8" i="1"/>
  <c r="L81" i="7" l="1"/>
  <c r="M81" i="7" s="1"/>
  <c r="F95" i="7"/>
  <c r="H91" i="7"/>
  <c r="I91" i="7" s="1"/>
  <c r="I80" i="7"/>
  <c r="J80" i="7" s="1"/>
  <c r="K80" i="7" s="1"/>
  <c r="N90" i="7"/>
  <c r="K87" i="7"/>
  <c r="L87" i="7" s="1"/>
  <c r="M84" i="7"/>
  <c r="N84" i="7" s="1"/>
  <c r="O84" i="7" s="1"/>
  <c r="P84" i="7" s="1"/>
  <c r="Q84" i="7" s="1"/>
  <c r="R84" i="7" s="1"/>
  <c r="S84" i="7" s="1"/>
  <c r="T84" i="7" s="1"/>
  <c r="U84" i="7" s="1"/>
  <c r="V84" i="7" s="1"/>
  <c r="W84" i="7" s="1"/>
  <c r="X84" i="7" s="1"/>
  <c r="Y84" i="7" s="1"/>
  <c r="Z84" i="7" s="1"/>
  <c r="AA84" i="7" s="1"/>
  <c r="AB84" i="7" s="1"/>
  <c r="AC84" i="7" s="1"/>
  <c r="AD84" i="7" s="1"/>
  <c r="AE84" i="7" s="1"/>
  <c r="AF84" i="7" s="1"/>
  <c r="AG84" i="7" s="1"/>
  <c r="AH84" i="7" s="1"/>
  <c r="AI84" i="7" s="1"/>
  <c r="AJ84" i="7" s="1"/>
  <c r="AK84" i="7" s="1"/>
  <c r="AL84" i="7" s="1"/>
  <c r="AM84" i="7" s="1"/>
  <c r="AN84" i="7" s="1"/>
  <c r="AO84" i="7" s="1"/>
  <c r="I85" i="7"/>
  <c r="O86" i="7"/>
  <c r="P86" i="7" s="1"/>
  <c r="Q86" i="7" s="1"/>
  <c r="R86" i="7" s="1"/>
  <c r="S86" i="7" s="1"/>
  <c r="T86" i="7" s="1"/>
  <c r="U86" i="7" s="1"/>
  <c r="V86" i="7" s="1"/>
  <c r="W86" i="7" s="1"/>
  <c r="X86" i="7" s="1"/>
  <c r="Y86" i="7" s="1"/>
  <c r="Z86" i="7" s="1"/>
  <c r="AA86" i="7" s="1"/>
  <c r="AB86" i="7" s="1"/>
  <c r="AC86" i="7" s="1"/>
  <c r="AD86" i="7" s="1"/>
  <c r="AE86" i="7" s="1"/>
  <c r="AF86" i="7" s="1"/>
  <c r="AG86" i="7" s="1"/>
  <c r="AH86" i="7" s="1"/>
  <c r="AI86" i="7" s="1"/>
  <c r="AJ86" i="7" s="1"/>
  <c r="AK86" i="7" s="1"/>
  <c r="AL86" i="7" s="1"/>
  <c r="AM86" i="7" s="1"/>
  <c r="AN86" i="7" s="1"/>
  <c r="AO86" i="7" s="1"/>
  <c r="I83" i="7"/>
  <c r="J88" i="7"/>
  <c r="K88" i="7" s="1"/>
  <c r="L88" i="7" s="1"/>
  <c r="M88" i="7" s="1"/>
  <c r="N88" i="7" s="1"/>
  <c r="O88" i="7" s="1"/>
  <c r="L82" i="7"/>
  <c r="M82" i="7" s="1"/>
  <c r="N82" i="7" s="1"/>
  <c r="O82" i="7" s="1"/>
  <c r="P82" i="7" s="1"/>
  <c r="Q82" i="7" s="1"/>
  <c r="R82" i="7" s="1"/>
  <c r="S82" i="7" s="1"/>
  <c r="T82" i="7" s="1"/>
  <c r="U82" i="7" s="1"/>
  <c r="V82" i="7" s="1"/>
  <c r="W82" i="7" s="1"/>
  <c r="X82" i="7" s="1"/>
  <c r="Y82" i="7" s="1"/>
  <c r="Z82" i="7" s="1"/>
  <c r="AA82" i="7" s="1"/>
  <c r="AB82" i="7" s="1"/>
  <c r="AC82" i="7" s="1"/>
  <c r="AD82" i="7" s="1"/>
  <c r="AE82" i="7" s="1"/>
  <c r="AF82" i="7" s="1"/>
  <c r="AG82" i="7" s="1"/>
  <c r="AH82" i="7" s="1"/>
  <c r="AI82" i="7" s="1"/>
  <c r="AJ82" i="7" s="1"/>
  <c r="AK82" i="7" s="1"/>
  <c r="AL82" i="7" s="1"/>
  <c r="AM82" i="7" s="1"/>
  <c r="AN82" i="7" s="1"/>
  <c r="AO82" i="7" s="1"/>
  <c r="G95" i="7"/>
  <c r="G103" i="7"/>
  <c r="G106" i="7"/>
  <c r="G96" i="7"/>
  <c r="H101" i="7"/>
  <c r="G99" i="7"/>
  <c r="G98" i="7"/>
  <c r="H100" i="7"/>
  <c r="H102" i="7"/>
  <c r="F97" i="7"/>
  <c r="G97" i="7"/>
  <c r="F104" i="7"/>
  <c r="J91" i="7" l="1"/>
  <c r="K91" i="7" s="1"/>
  <c r="N81" i="7"/>
  <c r="O81" i="7" s="1"/>
  <c r="P81" i="7" s="1"/>
  <c r="Q81" i="7" s="1"/>
  <c r="O90" i="7"/>
  <c r="P90" i="7" s="1"/>
  <c r="Q90" i="7" s="1"/>
  <c r="M87" i="7"/>
  <c r="N87" i="7" s="1"/>
  <c r="O87" i="7" s="1"/>
  <c r="P87" i="7" s="1"/>
  <c r="Q87" i="7" s="1"/>
  <c r="R87" i="7" s="1"/>
  <c r="S87" i="7" s="1"/>
  <c r="T87" i="7" s="1"/>
  <c r="U87" i="7" s="1"/>
  <c r="V87" i="7" s="1"/>
  <c r="W87" i="7" s="1"/>
  <c r="X87" i="7" s="1"/>
  <c r="Y87" i="7" s="1"/>
  <c r="Z87" i="7" s="1"/>
  <c r="AA87" i="7" s="1"/>
  <c r="AB87" i="7" s="1"/>
  <c r="AC87" i="7" s="1"/>
  <c r="AD87" i="7" s="1"/>
  <c r="AE87" i="7" s="1"/>
  <c r="AF87" i="7" s="1"/>
  <c r="AG87" i="7" s="1"/>
  <c r="AH87" i="7" s="1"/>
  <c r="AI87" i="7" s="1"/>
  <c r="AJ87" i="7" s="1"/>
  <c r="AK87" i="7" s="1"/>
  <c r="AL87" i="7" s="1"/>
  <c r="AM87" i="7" s="1"/>
  <c r="AN87" i="7" s="1"/>
  <c r="AO87" i="7" s="1"/>
  <c r="L80" i="7"/>
  <c r="M80" i="7" s="1"/>
  <c r="N80" i="7" s="1"/>
  <c r="O80" i="7" s="1"/>
  <c r="P80" i="7" s="1"/>
  <c r="Q80" i="7" s="1"/>
  <c r="R80" i="7" s="1"/>
  <c r="J85" i="7"/>
  <c r="J83" i="7"/>
  <c r="K83" i="7" s="1"/>
  <c r="P88" i="7"/>
  <c r="Q88" i="7" s="1"/>
  <c r="R88" i="7" s="1"/>
  <c r="S88" i="7" s="1"/>
  <c r="T88" i="7" s="1"/>
  <c r="U88" i="7" s="1"/>
  <c r="V88" i="7" s="1"/>
  <c r="W88" i="7" s="1"/>
  <c r="X88" i="7" s="1"/>
  <c r="Y88" i="7" s="1"/>
  <c r="Z88" i="7" s="1"/>
  <c r="AA88" i="7" s="1"/>
  <c r="AB88" i="7" s="1"/>
  <c r="AC88" i="7" s="1"/>
  <c r="AD88" i="7" s="1"/>
  <c r="AE88" i="7" s="1"/>
  <c r="AF88" i="7" s="1"/>
  <c r="AG88" i="7" s="1"/>
  <c r="AH88" i="7" s="1"/>
  <c r="AI88" i="7" s="1"/>
  <c r="AJ88" i="7" s="1"/>
  <c r="AK88" i="7" s="1"/>
  <c r="AL88" i="7" s="1"/>
  <c r="AM88" i="7" s="1"/>
  <c r="AN88" i="7" s="1"/>
  <c r="AO88" i="7" s="1"/>
  <c r="H95" i="7"/>
  <c r="H103" i="7"/>
  <c r="H106" i="7"/>
  <c r="H96" i="7"/>
  <c r="I101" i="7"/>
  <c r="G101" i="7"/>
  <c r="H99" i="7"/>
  <c r="H98" i="7"/>
  <c r="G102" i="7"/>
  <c r="G100" i="7"/>
  <c r="H97" i="7"/>
  <c r="G104" i="7"/>
  <c r="G105" i="7"/>
  <c r="L91" i="7" l="1"/>
  <c r="M91" i="7" s="1"/>
  <c r="N91" i="7" s="1"/>
  <c r="O91" i="7" s="1"/>
  <c r="P91" i="7" s="1"/>
  <c r="Q91" i="7" s="1"/>
  <c r="R91" i="7" s="1"/>
  <c r="S91" i="7" s="1"/>
  <c r="T91" i="7" s="1"/>
  <c r="U91" i="7" s="1"/>
  <c r="V91" i="7" s="1"/>
  <c r="W91" i="7" s="1"/>
  <c r="X91" i="7" s="1"/>
  <c r="Y91" i="7" s="1"/>
  <c r="Z91" i="7" s="1"/>
  <c r="AA91" i="7" s="1"/>
  <c r="AB91" i="7" s="1"/>
  <c r="AC91" i="7" s="1"/>
  <c r="AD91" i="7" s="1"/>
  <c r="AE91" i="7" s="1"/>
  <c r="AF91" i="7" s="1"/>
  <c r="AG91" i="7" s="1"/>
  <c r="AH91" i="7" s="1"/>
  <c r="AI91" i="7" s="1"/>
  <c r="AJ91" i="7" s="1"/>
  <c r="AK91" i="7" s="1"/>
  <c r="AL91" i="7" s="1"/>
  <c r="AM91" i="7" s="1"/>
  <c r="AN91" i="7" s="1"/>
  <c r="AO91" i="7" s="1"/>
  <c r="R90" i="7"/>
  <c r="S90" i="7" s="1"/>
  <c r="T90" i="7" s="1"/>
  <c r="U90" i="7" s="1"/>
  <c r="V90" i="7" s="1"/>
  <c r="W90" i="7" s="1"/>
  <c r="X90" i="7" s="1"/>
  <c r="Y90" i="7" s="1"/>
  <c r="Z90" i="7" s="1"/>
  <c r="AA90" i="7" s="1"/>
  <c r="AB90" i="7" s="1"/>
  <c r="AC90" i="7" s="1"/>
  <c r="AD90" i="7" s="1"/>
  <c r="AE90" i="7" s="1"/>
  <c r="AF90" i="7" s="1"/>
  <c r="AG90" i="7" s="1"/>
  <c r="AH90" i="7" s="1"/>
  <c r="AI90" i="7" s="1"/>
  <c r="AJ90" i="7" s="1"/>
  <c r="AK90" i="7" s="1"/>
  <c r="AL90" i="7" s="1"/>
  <c r="AM90" i="7" s="1"/>
  <c r="AN90" i="7" s="1"/>
  <c r="AO90" i="7" s="1"/>
  <c r="R81" i="7"/>
  <c r="S81" i="7" s="1"/>
  <c r="T81" i="7" s="1"/>
  <c r="U81" i="7" s="1"/>
  <c r="V81" i="7" s="1"/>
  <c r="W81" i="7" s="1"/>
  <c r="X81" i="7" s="1"/>
  <c r="Y81" i="7" s="1"/>
  <c r="Z81" i="7" s="1"/>
  <c r="AA81" i="7" s="1"/>
  <c r="AB81" i="7" s="1"/>
  <c r="AC81" i="7" s="1"/>
  <c r="AD81" i="7" s="1"/>
  <c r="AE81" i="7" s="1"/>
  <c r="AF81" i="7" s="1"/>
  <c r="AG81" i="7" s="1"/>
  <c r="AH81" i="7" s="1"/>
  <c r="AI81" i="7" s="1"/>
  <c r="AJ81" i="7" s="1"/>
  <c r="AK81" i="7" s="1"/>
  <c r="AL81" i="7" s="1"/>
  <c r="AM81" i="7" s="1"/>
  <c r="AN81" i="7" s="1"/>
  <c r="AO81" i="7" s="1"/>
  <c r="S80" i="7"/>
  <c r="T80" i="7" s="1"/>
  <c r="U80" i="7" s="1"/>
  <c r="V80" i="7" s="1"/>
  <c r="W80" i="7" s="1"/>
  <c r="X80" i="7" s="1"/>
  <c r="Y80" i="7" s="1"/>
  <c r="Z80" i="7" s="1"/>
  <c r="AA80" i="7" s="1"/>
  <c r="AB80" i="7" s="1"/>
  <c r="AC80" i="7" s="1"/>
  <c r="AD80" i="7" s="1"/>
  <c r="AE80" i="7" s="1"/>
  <c r="AF80" i="7" s="1"/>
  <c r="AG80" i="7" s="1"/>
  <c r="AH80" i="7" s="1"/>
  <c r="AI80" i="7" s="1"/>
  <c r="AJ80" i="7" s="1"/>
  <c r="AK80" i="7" s="1"/>
  <c r="AL80" i="7" s="1"/>
  <c r="AM80" i="7" s="1"/>
  <c r="AN80" i="7" s="1"/>
  <c r="AO80" i="7" s="1"/>
  <c r="K85" i="7"/>
  <c r="L83" i="7"/>
  <c r="I95" i="7"/>
  <c r="I96" i="7"/>
  <c r="I106" i="7"/>
  <c r="I103" i="7"/>
  <c r="J101" i="7"/>
  <c r="I98" i="7"/>
  <c r="I99" i="7"/>
  <c r="I97" i="7"/>
  <c r="I100" i="7"/>
  <c r="I102" i="7"/>
  <c r="J102" i="7"/>
  <c r="H104" i="7"/>
  <c r="J100" i="7"/>
  <c r="H105" i="7"/>
  <c r="M83" i="7" l="1"/>
  <c r="N83" i="7" s="1"/>
  <c r="O83" i="7" s="1"/>
  <c r="P83" i="7" s="1"/>
  <c r="Q83" i="7" s="1"/>
  <c r="R83" i="7" s="1"/>
  <c r="S83" i="7" s="1"/>
  <c r="T83" i="7" s="1"/>
  <c r="U83" i="7" s="1"/>
  <c r="V83" i="7" s="1"/>
  <c r="W83" i="7" s="1"/>
  <c r="X83" i="7" s="1"/>
  <c r="Y83" i="7" s="1"/>
  <c r="Z83" i="7" s="1"/>
  <c r="AA83" i="7" s="1"/>
  <c r="AB83" i="7" s="1"/>
  <c r="AC83" i="7" s="1"/>
  <c r="AD83" i="7" s="1"/>
  <c r="AE83" i="7" s="1"/>
  <c r="AF83" i="7" s="1"/>
  <c r="AG83" i="7" s="1"/>
  <c r="AH83" i="7" s="1"/>
  <c r="AI83" i="7" s="1"/>
  <c r="AJ83" i="7" s="1"/>
  <c r="AK83" i="7" s="1"/>
  <c r="AL83" i="7" s="1"/>
  <c r="AM83" i="7" s="1"/>
  <c r="AN83" i="7" s="1"/>
  <c r="AO83" i="7" s="1"/>
  <c r="L85" i="7"/>
  <c r="K100" i="7"/>
  <c r="J95" i="7"/>
  <c r="J96" i="7"/>
  <c r="K103" i="7"/>
  <c r="J106" i="7"/>
  <c r="L101" i="7"/>
  <c r="J99" i="7"/>
  <c r="J97" i="7"/>
  <c r="K95" i="7"/>
  <c r="I104" i="7"/>
  <c r="I105" i="7"/>
  <c r="K102" i="7"/>
  <c r="M85" i="7" l="1"/>
  <c r="L100" i="7"/>
  <c r="L103" i="7"/>
  <c r="L96" i="7"/>
  <c r="J98" i="7"/>
  <c r="J103" i="7"/>
  <c r="L106" i="7"/>
  <c r="K99" i="7"/>
  <c r="M101" i="7"/>
  <c r="K101" i="7"/>
  <c r="K97" i="7"/>
  <c r="K98" i="7"/>
  <c r="L98" i="7"/>
  <c r="J105" i="7"/>
  <c r="L102" i="7"/>
  <c r="J104" i="7"/>
  <c r="M102" i="7"/>
  <c r="N85" i="7" l="1"/>
  <c r="O85" i="7" s="1"/>
  <c r="P85" i="7" s="1"/>
  <c r="Q85" i="7" s="1"/>
  <c r="R85" i="7" s="1"/>
  <c r="S85" i="7" s="1"/>
  <c r="T85" i="7" s="1"/>
  <c r="U85" i="7" s="1"/>
  <c r="V85" i="7" s="1"/>
  <c r="W85" i="7" s="1"/>
  <c r="X85" i="7" s="1"/>
  <c r="Y85" i="7" s="1"/>
  <c r="Z85" i="7" s="1"/>
  <c r="AA85" i="7" s="1"/>
  <c r="AB85" i="7" s="1"/>
  <c r="AC85" i="7" s="1"/>
  <c r="AD85" i="7" s="1"/>
  <c r="AE85" i="7" s="1"/>
  <c r="AF85" i="7" s="1"/>
  <c r="AG85" i="7" s="1"/>
  <c r="AH85" i="7" s="1"/>
  <c r="AI85" i="7" s="1"/>
  <c r="AJ85" i="7" s="1"/>
  <c r="AK85" i="7" s="1"/>
  <c r="AL85" i="7" s="1"/>
  <c r="AM85" i="7" s="1"/>
  <c r="AN85" i="7" s="1"/>
  <c r="AO85" i="7" s="1"/>
  <c r="M100" i="7"/>
  <c r="K96" i="7"/>
  <c r="M96" i="7"/>
  <c r="M99" i="7"/>
  <c r="K106" i="7"/>
  <c r="L97" i="7"/>
  <c r="L95" i="7"/>
  <c r="N95" i="7"/>
  <c r="M98" i="7"/>
  <c r="M103" i="7"/>
  <c r="L104" i="7"/>
  <c r="K104" i="7"/>
  <c r="K105" i="7"/>
  <c r="N100" i="7" l="1"/>
  <c r="N96" i="7"/>
  <c r="L99" i="7"/>
  <c r="N99" i="7"/>
  <c r="N101" i="7"/>
  <c r="M106" i="7"/>
  <c r="M97" i="7"/>
  <c r="M95" i="7"/>
  <c r="N102" i="7"/>
  <c r="L105" i="7"/>
  <c r="O100" i="7"/>
  <c r="N103" i="7"/>
  <c r="N106" i="7"/>
  <c r="O101" i="7"/>
  <c r="O96" i="7" l="1"/>
  <c r="N97" i="7"/>
  <c r="N98" i="7"/>
  <c r="O95" i="7"/>
  <c r="P103" i="7"/>
  <c r="O103" i="7"/>
  <c r="P101" i="7"/>
  <c r="M105" i="7"/>
  <c r="O106" i="7"/>
  <c r="O98" i="7"/>
  <c r="M104" i="7"/>
  <c r="P100" i="7"/>
  <c r="O102" i="7"/>
  <c r="P96" i="7" l="1"/>
  <c r="O99" i="7"/>
  <c r="O97" i="7"/>
  <c r="Q95" i="7"/>
  <c r="P95" i="7"/>
  <c r="P99" i="7"/>
  <c r="Q101" i="7"/>
  <c r="Q100" i="7"/>
  <c r="P106" i="7"/>
  <c r="P102" i="7"/>
  <c r="N104" i="7"/>
  <c r="N105" i="7"/>
  <c r="P98" i="7"/>
  <c r="Q96" i="7" l="1"/>
  <c r="P97" i="7"/>
  <c r="R95" i="7"/>
  <c r="Q99" i="7"/>
  <c r="R99" i="7"/>
  <c r="O104" i="7"/>
  <c r="Q106" i="7"/>
  <c r="Q98" i="7"/>
  <c r="Q102" i="7"/>
  <c r="R101" i="7"/>
  <c r="Q103" i="7"/>
  <c r="R100" i="7"/>
  <c r="O105" i="7"/>
  <c r="S99" i="7" l="1"/>
  <c r="Q97" i="7"/>
  <c r="T95" i="7"/>
  <c r="R103" i="7"/>
  <c r="S101" i="7"/>
  <c r="P104" i="7"/>
  <c r="R98" i="7"/>
  <c r="R96" i="7"/>
  <c r="R102" i="7"/>
  <c r="R106" i="7"/>
  <c r="P105" i="7"/>
  <c r="S100" i="7"/>
  <c r="T99" i="7" l="1"/>
  <c r="R97" i="7"/>
  <c r="S95" i="7"/>
  <c r="S102" i="7"/>
  <c r="Q104" i="7"/>
  <c r="T100" i="7"/>
  <c r="S96" i="7"/>
  <c r="S98" i="7"/>
  <c r="Q105" i="7"/>
  <c r="T101" i="7"/>
  <c r="S106" i="7"/>
  <c r="S103" i="7"/>
  <c r="S97" i="7" l="1"/>
  <c r="U99" i="7"/>
  <c r="U95" i="7"/>
  <c r="V95" i="7"/>
  <c r="R104" i="7"/>
  <c r="T103" i="7"/>
  <c r="R105" i="7"/>
  <c r="T98" i="7"/>
  <c r="U100" i="7"/>
  <c r="T106" i="7"/>
  <c r="U101" i="7"/>
  <c r="T96" i="7"/>
  <c r="T102" i="7"/>
  <c r="T97" i="7" l="1"/>
  <c r="W99" i="7"/>
  <c r="U102" i="7"/>
  <c r="V100" i="7"/>
  <c r="U96" i="7"/>
  <c r="U98" i="7"/>
  <c r="S105" i="7"/>
  <c r="S104" i="7"/>
  <c r="V101" i="7"/>
  <c r="U106" i="7"/>
  <c r="U103" i="7"/>
  <c r="W95" i="7"/>
  <c r="U97" i="7" l="1"/>
  <c r="X99" i="7"/>
  <c r="V99" i="7"/>
  <c r="T104" i="7"/>
  <c r="V103" i="7"/>
  <c r="W101" i="7"/>
  <c r="W100" i="7"/>
  <c r="X95" i="7"/>
  <c r="T105" i="7"/>
  <c r="V102" i="7"/>
  <c r="V96" i="7"/>
  <c r="V106" i="7"/>
  <c r="V98" i="7"/>
  <c r="V97" i="7" l="1"/>
  <c r="X101" i="7"/>
  <c r="X100" i="7"/>
  <c r="U105" i="7"/>
  <c r="W103" i="7"/>
  <c r="W98" i="7"/>
  <c r="W96" i="7"/>
  <c r="W106" i="7"/>
  <c r="Y95" i="7"/>
  <c r="W102" i="7"/>
  <c r="U104" i="7"/>
  <c r="W97" i="7" l="1"/>
  <c r="Y99" i="7"/>
  <c r="Z95" i="7"/>
  <c r="V104" i="7"/>
  <c r="X106" i="7"/>
  <c r="Z99" i="7"/>
  <c r="X96" i="7"/>
  <c r="X103" i="7"/>
  <c r="V105" i="7"/>
  <c r="X102" i="7"/>
  <c r="Y100" i="7"/>
  <c r="X98" i="7"/>
  <c r="Y101" i="7"/>
  <c r="Y97" i="7" l="1"/>
  <c r="Y106" i="7"/>
  <c r="Z101" i="7"/>
  <c r="Z100" i="7"/>
  <c r="W104" i="7"/>
  <c r="AA99" i="7"/>
  <c r="Y98" i="7"/>
  <c r="Y103" i="7"/>
  <c r="W105" i="7"/>
  <c r="Y102" i="7"/>
  <c r="Y96" i="7"/>
  <c r="AA95" i="7"/>
  <c r="Z97" i="7" l="1"/>
  <c r="X97" i="7"/>
  <c r="AB95" i="7"/>
  <c r="Z96" i="7"/>
  <c r="AA101" i="7"/>
  <c r="Z106" i="7"/>
  <c r="AA100" i="7"/>
  <c r="AB99" i="7"/>
  <c r="Z103" i="7"/>
  <c r="Z98" i="7"/>
  <c r="Z102" i="7"/>
  <c r="X105" i="7"/>
  <c r="X104" i="7"/>
  <c r="AB97" i="7" l="1"/>
  <c r="AB101" i="7"/>
  <c r="AA106" i="7"/>
  <c r="Y104" i="7"/>
  <c r="AA103" i="7"/>
  <c r="Y105" i="7"/>
  <c r="AC99" i="7"/>
  <c r="AA96" i="7"/>
  <c r="AA98" i="7"/>
  <c r="AA102" i="7"/>
  <c r="AB100" i="7"/>
  <c r="AC95" i="7"/>
  <c r="AD97" i="7" l="1"/>
  <c r="AA97" i="7"/>
  <c r="AC100" i="7"/>
  <c r="AD99" i="7"/>
  <c r="Z104" i="7"/>
  <c r="AB102" i="7"/>
  <c r="Z105" i="7"/>
  <c r="AB96" i="7"/>
  <c r="AD95" i="7"/>
  <c r="AB106" i="7"/>
  <c r="AB98" i="7"/>
  <c r="AB103" i="7"/>
  <c r="AC101" i="7"/>
  <c r="AC97" i="7" l="1"/>
  <c r="AC102" i="7"/>
  <c r="AE95" i="7"/>
  <c r="AA104" i="7"/>
  <c r="AC103" i="7"/>
  <c r="AC96" i="7"/>
  <c r="AE99" i="7"/>
  <c r="AD101" i="7"/>
  <c r="AC98" i="7"/>
  <c r="AC106" i="7"/>
  <c r="AA105" i="7"/>
  <c r="AD100" i="7"/>
  <c r="AE97" i="7" l="1"/>
  <c r="AB104" i="7"/>
  <c r="AB105" i="7"/>
  <c r="AE100" i="7"/>
  <c r="AF99" i="7"/>
  <c r="AF97" i="7"/>
  <c r="AD96" i="7"/>
  <c r="AF95" i="7"/>
  <c r="AE101" i="7"/>
  <c r="AD106" i="7"/>
  <c r="AD98" i="7"/>
  <c r="AD103" i="7"/>
  <c r="AD102" i="7"/>
  <c r="AG99" i="7" l="1"/>
  <c r="AG95" i="7"/>
  <c r="AE103" i="7"/>
  <c r="AF100" i="7"/>
  <c r="AE102" i="7"/>
  <c r="AE98" i="7"/>
  <c r="AE96" i="7"/>
  <c r="AC105" i="7"/>
  <c r="AF101" i="7"/>
  <c r="AE106" i="7"/>
  <c r="AG97" i="7"/>
  <c r="AC104" i="7"/>
  <c r="AG100" i="7" l="1"/>
  <c r="AD105" i="7"/>
  <c r="AF103" i="7"/>
  <c r="AF106" i="7"/>
  <c r="AD104" i="7"/>
  <c r="AF96" i="7"/>
  <c r="AF98" i="7"/>
  <c r="AH95" i="7"/>
  <c r="AH97" i="7"/>
  <c r="AG101" i="7"/>
  <c r="AF102" i="7"/>
  <c r="AH99" i="7"/>
  <c r="AG106" i="7" l="1"/>
  <c r="AG102" i="7"/>
  <c r="AI95" i="7"/>
  <c r="AG98" i="7"/>
  <c r="AG103" i="7"/>
  <c r="AG96" i="7"/>
  <c r="AE105" i="7"/>
  <c r="AI99" i="7"/>
  <c r="AH101" i="7"/>
  <c r="AI97" i="7"/>
  <c r="AE104" i="7"/>
  <c r="AH100" i="7"/>
  <c r="AJ99" i="7" l="1"/>
  <c r="AH98" i="7"/>
  <c r="AF105" i="7"/>
  <c r="AJ95" i="7"/>
  <c r="AI100" i="7"/>
  <c r="AJ97" i="7"/>
  <c r="AH96" i="7"/>
  <c r="AH102" i="7"/>
  <c r="AF104" i="7"/>
  <c r="AI101" i="7"/>
  <c r="AH103" i="7"/>
  <c r="AH106" i="7"/>
  <c r="AK95" i="7" l="1"/>
  <c r="AI102" i="7"/>
  <c r="AI96" i="7"/>
  <c r="AG105" i="7"/>
  <c r="AI103" i="7"/>
  <c r="AK97" i="7"/>
  <c r="AI98" i="7"/>
  <c r="AI106" i="7"/>
  <c r="AJ101" i="7"/>
  <c r="AG104" i="7"/>
  <c r="AJ100" i="7"/>
  <c r="AK99" i="7"/>
  <c r="AH105" i="7" l="1"/>
  <c r="AJ98" i="7"/>
  <c r="AK100" i="7"/>
  <c r="AJ96" i="7"/>
  <c r="AL99" i="7"/>
  <c r="AL97" i="7"/>
  <c r="AJ102" i="7"/>
  <c r="AJ106" i="7"/>
  <c r="AH104" i="7"/>
  <c r="AK101" i="7"/>
  <c r="AJ103" i="7"/>
  <c r="AL95" i="7"/>
  <c r="AM95" i="7" l="1"/>
  <c r="AK106" i="7"/>
  <c r="AK102" i="7"/>
  <c r="AL100" i="7"/>
  <c r="AK103" i="7"/>
  <c r="AL101" i="7"/>
  <c r="AM97" i="7"/>
  <c r="AK98" i="7"/>
  <c r="AK96" i="7"/>
  <c r="AI104" i="7"/>
  <c r="AM99" i="7"/>
  <c r="AI105" i="7"/>
  <c r="AM100" i="7" l="1"/>
  <c r="AO99" i="7"/>
  <c r="AN99" i="7"/>
  <c r="AO97" i="7"/>
  <c r="AN97" i="7"/>
  <c r="AL102" i="7"/>
  <c r="AJ105" i="7"/>
  <c r="AJ104" i="7"/>
  <c r="AM101" i="7"/>
  <c r="AL106" i="7"/>
  <c r="AL98" i="7"/>
  <c r="AL96" i="7"/>
  <c r="AL103" i="7"/>
  <c r="AO95" i="7"/>
  <c r="AN95" i="7"/>
  <c r="AP95" i="7" l="1"/>
  <c r="B115" i="7" s="1"/>
  <c r="C42" i="3" s="1"/>
  <c r="AP97" i="7"/>
  <c r="B117" i="7" s="1"/>
  <c r="C44" i="3" s="1"/>
  <c r="AP99" i="7"/>
  <c r="B119" i="7" s="1"/>
  <c r="C46" i="3" s="1"/>
  <c r="AM106" i="7"/>
  <c r="AM102" i="7"/>
  <c r="AM103" i="7"/>
  <c r="AM96" i="7"/>
  <c r="AK104" i="7"/>
  <c r="AO101" i="7"/>
  <c r="AN101" i="7"/>
  <c r="AM98" i="7"/>
  <c r="AK105" i="7"/>
  <c r="AO100" i="7"/>
  <c r="AN100" i="7"/>
  <c r="AP100" i="7" l="1"/>
  <c r="B120" i="7" s="1"/>
  <c r="C47" i="3" s="1"/>
  <c r="AP101" i="7"/>
  <c r="B121" i="7" s="1"/>
  <c r="C48" i="3" s="1"/>
  <c r="AO96" i="7"/>
  <c r="AN96" i="7"/>
  <c r="AO98" i="7"/>
  <c r="AN98" i="7"/>
  <c r="AO103" i="7"/>
  <c r="AN103" i="7"/>
  <c r="AO102" i="7"/>
  <c r="AN102" i="7"/>
  <c r="AL105" i="7"/>
  <c r="AL104" i="7"/>
  <c r="AO106" i="7"/>
  <c r="AN106" i="7"/>
  <c r="AP106" i="7" l="1"/>
  <c r="B126" i="7" s="1"/>
  <c r="C53" i="3" s="1"/>
  <c r="AP96" i="7"/>
  <c r="B116" i="7" s="1"/>
  <c r="C43" i="3" s="1"/>
  <c r="AP103" i="7"/>
  <c r="B123" i="7" s="1"/>
  <c r="C50" i="3" s="1"/>
  <c r="AP102" i="7"/>
  <c r="B122" i="7" s="1"/>
  <c r="C49" i="3" s="1"/>
  <c r="AP98" i="7"/>
  <c r="B118" i="7" s="1"/>
  <c r="C45" i="3" s="1"/>
  <c r="AM104" i="7"/>
  <c r="AM105" i="7"/>
  <c r="AO105" i="7" l="1"/>
  <c r="AN105" i="7"/>
  <c r="AO104" i="7"/>
  <c r="AN104" i="7"/>
  <c r="AP105" i="7" l="1"/>
  <c r="B125" i="7" s="1"/>
  <c r="C52" i="3" s="1"/>
  <c r="AP104" i="7"/>
  <c r="B124" i="7" s="1"/>
  <c r="C51" i="3" s="1"/>
</calcChain>
</file>

<file path=xl/sharedStrings.xml><?xml version="1.0" encoding="utf-8"?>
<sst xmlns="http://schemas.openxmlformats.org/spreadsheetml/2006/main" count="1147" uniqueCount="237">
  <si>
    <t>Provincias</t>
  </si>
  <si>
    <t>Electores españoles residentes en:</t>
  </si>
  <si>
    <t>España</t>
  </si>
  <si>
    <t>el extranjero</t>
  </si>
  <si>
    <t>Total</t>
  </si>
  <si>
    <t>Total general</t>
  </si>
  <si>
    <t>02</t>
  </si>
  <si>
    <t>Albacete</t>
  </si>
  <si>
    <t>03</t>
  </si>
  <si>
    <t>Alicante / Alacant</t>
  </si>
  <si>
    <t>04</t>
  </si>
  <si>
    <t>Almería</t>
  </si>
  <si>
    <t>01</t>
  </si>
  <si>
    <t>Araba/Álava</t>
  </si>
  <si>
    <t>33</t>
  </si>
  <si>
    <t>Asturias</t>
  </si>
  <si>
    <t>05</t>
  </si>
  <si>
    <t>Ávila</t>
  </si>
  <si>
    <t>06</t>
  </si>
  <si>
    <t>Badajoz</t>
  </si>
  <si>
    <t>07</t>
  </si>
  <si>
    <t>Balears, Illes</t>
  </si>
  <si>
    <t>Circunscripciones al Senado</t>
  </si>
  <si>
    <t>Mallorca</t>
  </si>
  <si>
    <t>Menorca</t>
  </si>
  <si>
    <t>Ibiza-Formentera</t>
  </si>
  <si>
    <t>08</t>
  </si>
  <si>
    <t>Barcelona</t>
  </si>
  <si>
    <t>48</t>
  </si>
  <si>
    <t>Bizkaia</t>
  </si>
  <si>
    <t>09</t>
  </si>
  <si>
    <t>Burgos</t>
  </si>
  <si>
    <t>10</t>
  </si>
  <si>
    <t>Cáceres</t>
  </si>
  <si>
    <t>11</t>
  </si>
  <si>
    <t>Cádiz</t>
  </si>
  <si>
    <t>39</t>
  </si>
  <si>
    <t>Cantabria</t>
  </si>
  <si>
    <t>12</t>
  </si>
  <si>
    <t>Castellón / Castelló</t>
  </si>
  <si>
    <t>13</t>
  </si>
  <si>
    <t>Ciudad Real</t>
  </si>
  <si>
    <t>14</t>
  </si>
  <si>
    <t>Córdoba</t>
  </si>
  <si>
    <t>15</t>
  </si>
  <si>
    <t>Coruña, A</t>
  </si>
  <si>
    <t>16</t>
  </si>
  <si>
    <t>Cuenca</t>
  </si>
  <si>
    <t>20</t>
  </si>
  <si>
    <t>Gipuzkoa</t>
  </si>
  <si>
    <t>17</t>
  </si>
  <si>
    <t>Girona</t>
  </si>
  <si>
    <t>18</t>
  </si>
  <si>
    <t>Granada</t>
  </si>
  <si>
    <t>19</t>
  </si>
  <si>
    <t>Guadalajara</t>
  </si>
  <si>
    <t>21</t>
  </si>
  <si>
    <t>Huelva</t>
  </si>
  <si>
    <t>22</t>
  </si>
  <si>
    <t>Huesca</t>
  </si>
  <si>
    <t>23</t>
  </si>
  <si>
    <t>Jaén</t>
  </si>
  <si>
    <t>24</t>
  </si>
  <si>
    <t>León</t>
  </si>
  <si>
    <t>25</t>
  </si>
  <si>
    <t>Lleida</t>
  </si>
  <si>
    <t>27</t>
  </si>
  <si>
    <t>Lugo</t>
  </si>
  <si>
    <t>28</t>
  </si>
  <si>
    <t>Madrid</t>
  </si>
  <si>
    <t>29</t>
  </si>
  <si>
    <t>Málaga</t>
  </si>
  <si>
    <t>30</t>
  </si>
  <si>
    <t>Murcia</t>
  </si>
  <si>
    <t>31</t>
  </si>
  <si>
    <t>Navarra</t>
  </si>
  <si>
    <t>32</t>
  </si>
  <si>
    <t>Ourense</t>
  </si>
  <si>
    <t>34</t>
  </si>
  <si>
    <t>Palencia</t>
  </si>
  <si>
    <t>35</t>
  </si>
  <si>
    <t>Palmas, Las</t>
  </si>
  <si>
    <t>Gran Canaria</t>
  </si>
  <si>
    <t>Fuerteventura</t>
  </si>
  <si>
    <t>Lanzarote</t>
  </si>
  <si>
    <t>36</t>
  </si>
  <si>
    <t>Pontevedra</t>
  </si>
  <si>
    <t>26</t>
  </si>
  <si>
    <t>Rioja, La</t>
  </si>
  <si>
    <t>37</t>
  </si>
  <si>
    <t>Salamanca</t>
  </si>
  <si>
    <t>38</t>
  </si>
  <si>
    <t>Santa Cruz de Tenerife</t>
  </si>
  <si>
    <t>Tenerife</t>
  </si>
  <si>
    <t>Palma, La</t>
  </si>
  <si>
    <t xml:space="preserve">Gomera, La </t>
  </si>
  <si>
    <t xml:space="preserve">Hierro, El </t>
  </si>
  <si>
    <t>40</t>
  </si>
  <si>
    <t>Segovia</t>
  </si>
  <si>
    <t>41</t>
  </si>
  <si>
    <t>Sevilla</t>
  </si>
  <si>
    <t>42</t>
  </si>
  <si>
    <t>Soria</t>
  </si>
  <si>
    <t>43</t>
  </si>
  <si>
    <t>Tarragona</t>
  </si>
  <si>
    <t>44</t>
  </si>
  <si>
    <t>Teruel</t>
  </si>
  <si>
    <t>45</t>
  </si>
  <si>
    <t>Toledo</t>
  </si>
  <si>
    <t>46</t>
  </si>
  <si>
    <t>Valencia / València</t>
  </si>
  <si>
    <t>47</t>
  </si>
  <si>
    <t>Valladolid</t>
  </si>
  <si>
    <t>49</t>
  </si>
  <si>
    <t>Zamora</t>
  </si>
  <si>
    <t>50</t>
  </si>
  <si>
    <t>Zaragoza</t>
  </si>
  <si>
    <t>51</t>
  </si>
  <si>
    <t>Ceuta</t>
  </si>
  <si>
    <t>52</t>
  </si>
  <si>
    <t>Melilla</t>
  </si>
  <si>
    <t>Oficina del Censo Electoral</t>
  </si>
  <si>
    <t>Elecciones  a Cortes Generales 2023</t>
  </si>
  <si>
    <t>Número de electores por circunscripciones electorales al Congreso y al Senado.Censo de consulta.</t>
  </si>
  <si>
    <t>Total escaños</t>
  </si>
  <si>
    <t>PARTIDO SOCIALISTA OBRERO ESPAÑOL</t>
  </si>
  <si>
    <t>PARTIDO POPULAR</t>
  </si>
  <si>
    <t>VOX</t>
  </si>
  <si>
    <t>UNIDAS PODEMOS</t>
  </si>
  <si>
    <t>ESQUERRA REPUBLICANA DE CATALUNYA-SOBIRANISTES</t>
  </si>
  <si>
    <t>PSOE</t>
  </si>
  <si>
    <t>PP</t>
  </si>
  <si>
    <t>PODEMOS-IU</t>
  </si>
  <si>
    <t>ERC-SOBIRANISTES</t>
  </si>
  <si>
    <t>Votos</t>
  </si>
  <si>
    <t>Escaños</t>
  </si>
  <si>
    <t>Alicante/Alacant</t>
  </si>
  <si>
    <t>Balears (Illes)</t>
  </si>
  <si>
    <t>Castellón/Castelló</t>
  </si>
  <si>
    <t>Coruña (A)</t>
  </si>
  <si>
    <t>Palmas (Las)</t>
  </si>
  <si>
    <t>Rioja (La)</t>
  </si>
  <si>
    <t>Valencia/València</t>
  </si>
  <si>
    <t> Total estatal</t>
  </si>
  <si>
    <t>PARTIT DELS SOCIALISTES DE CATALUNYA (PSC-PSOE)</t>
  </si>
  <si>
    <t>CIUDADANOS-PARTIDO DE LA CIUDADANÍA</t>
  </si>
  <si>
    <t>JUNTS PER CATALUNYA - JUNTS</t>
  </si>
  <si>
    <t>EN COMÚ PODEM-GUANYEM EL CANVI</t>
  </si>
  <si>
    <t>EUZKO ALDERDI JELTZALEA-PARTIDO NACIONALISTA VASCO</t>
  </si>
  <si>
    <t>PSC</t>
  </si>
  <si>
    <t>Cs</t>
  </si>
  <si>
    <t>JxCAT-JUNTS</t>
  </si>
  <si>
    <t>ECP-GUANYEM EL CANVI</t>
  </si>
  <si>
    <t>EAJ-PNV</t>
  </si>
  <si>
    <t>EUSKAL HERRIA BILDU</t>
  </si>
  <si>
    <t>MÁS PAÍS-EQUO</t>
  </si>
  <si>
    <t>CANDIDATURA D'UNITAT POPULAR-PER LA RUPTURA</t>
  </si>
  <si>
    <t>EN COMÚN-UNIDAS PODEMOS</t>
  </si>
  <si>
    <t>PARTIDO POPULAR-FORO</t>
  </si>
  <si>
    <t>EH Bildu</t>
  </si>
  <si>
    <t>CUP-PR</t>
  </si>
  <si>
    <t>PODEMOS-EU</t>
  </si>
  <si>
    <t>PP-FORO</t>
  </si>
  <si>
    <t>CENTRADOS</t>
  </si>
  <si>
    <t>DEMOCRACIA PLURAL</t>
  </si>
  <si>
    <t>IZQUIERDA ANTICAPITALISTA REVOLUCIONARIA</t>
  </si>
  <si>
    <t>CONVERXENCIA 21</t>
  </si>
  <si>
    <t>UNIÓN DE TODOS</t>
  </si>
  <si>
    <t>centrados</t>
  </si>
  <si>
    <t>DPL</t>
  </si>
  <si>
    <t>IZAR</t>
  </si>
  <si>
    <t>C 21</t>
  </si>
  <si>
    <t>UDT</t>
  </si>
  <si>
    <t>PSOE (total)</t>
  </si>
  <si>
    <t>PP (total)</t>
  </si>
  <si>
    <t>Sumar &amp; Company</t>
  </si>
  <si>
    <t>Dipuados base</t>
  </si>
  <si>
    <t>Porcentaje de población</t>
  </si>
  <si>
    <t>http://www.juntaelectoralcentral.es/cs/jec/ley?idContenido=23758&amp;p=1379062388933&amp;template=Loreg/JEC_Contenido</t>
  </si>
  <si>
    <t>Cuota de reparto</t>
  </si>
  <si>
    <t>162,3 b)</t>
  </si>
  <si>
    <t>Multiplicación entera de cuota de reparto</t>
  </si>
  <si>
    <t>Resto de decimales</t>
  </si>
  <si>
    <t>Diputados a repartir</t>
  </si>
  <si>
    <t>Posición relevante</t>
  </si>
  <si>
    <t>Diputado extra final</t>
  </si>
  <si>
    <t>162,3 c)</t>
  </si>
  <si>
    <t>Selecciona provincia</t>
  </si>
  <si>
    <t>Diputados 2019</t>
  </si>
  <si>
    <t>Diputados en total 2023</t>
  </si>
  <si>
    <t>Electores posibles</t>
  </si>
  <si>
    <t>Estimación de participación</t>
  </si>
  <si>
    <t>Araba / Álava</t>
  </si>
  <si>
    <t xml:space="preserve"> </t>
  </si>
  <si>
    <t>Votantes 2019 Noviembre</t>
  </si>
  <si>
    <t>Votantes</t>
  </si>
  <si>
    <t>Participación</t>
  </si>
  <si>
    <t>Votantes 2019 Abril</t>
  </si>
  <si>
    <t>Votantes 2016</t>
  </si>
  <si>
    <t>Datos participación anteriores</t>
  </si>
  <si>
    <t>Esto incluye partidos minoritarios y voto en blanco</t>
  </si>
  <si>
    <t>Abril del 19</t>
  </si>
  <si>
    <t>Noviembre del 19</t>
  </si>
  <si>
    <t>Votos totales estimados</t>
  </si>
  <si>
    <t>Votos mínimos para tener diputado</t>
  </si>
  <si>
    <t>Partido</t>
  </si>
  <si>
    <t>Sumar</t>
  </si>
  <si>
    <t>Vox</t>
  </si>
  <si>
    <t>Divisores</t>
  </si>
  <si>
    <t>Diputados</t>
  </si>
  <si>
    <t>Junts</t>
  </si>
  <si>
    <t>Bildu</t>
  </si>
  <si>
    <t>Coalición canaria</t>
  </si>
  <si>
    <t>Partido Regionalista de Cantabria</t>
  </si>
  <si>
    <t>PNV</t>
  </si>
  <si>
    <t>ERC</t>
  </si>
  <si>
    <t>Teruel Existe</t>
  </si>
  <si>
    <t>Otro partido</t>
  </si>
  <si>
    <t>Votos necesarios para el siguiente escaño</t>
  </si>
  <si>
    <t>Jerarquía de resultados</t>
  </si>
  <si>
    <t>Cantidad de votos necesarios para conseguir un escaño más (aditivos)</t>
  </si>
  <si>
    <t>Identificación del último escaño (con sus votos) electo</t>
  </si>
  <si>
    <t>Voto más cercano al último escaño</t>
  </si>
  <si>
    <t>Cociente del último escaño</t>
  </si>
  <si>
    <t>1 si tiene diputado, 0  si no</t>
  </si>
  <si>
    <t>Entrada por porcentajes</t>
  </si>
  <si>
    <t>Escribe aquí el porcentaje de voto estimado</t>
  </si>
  <si>
    <t>Entrada por número de votos</t>
  </si>
  <si>
    <t>Si la celda es 0 usará el porcentaje, en otro caso usará este dato</t>
  </si>
  <si>
    <t>Voto estratégico</t>
  </si>
  <si>
    <t>Aquí suponemos cuantos votos obtenidos de la abstención son necesarios para conseguir el último escaño</t>
  </si>
  <si>
    <t>Votos necesarios</t>
  </si>
  <si>
    <t>Votos necesarios para llegar al último escaño</t>
  </si>
  <si>
    <t xml:space="preserve">Hay una hoja con datos de 2019 pero mejor hacerse las cábalas cada une. </t>
  </si>
  <si>
    <t>Licencia MIT (úsalo como quieras pero no me hago responsable)</t>
  </si>
  <si>
    <t>Excel hecho por David Prieto con cariño</t>
  </si>
  <si>
    <t>Versió 1,0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</si>
</sst>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_-* #,##0\ _€_-;\-* #,##0\ _€_-;_-* &quot;-&quot;??\ _€_-;_-@_-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i/>
      <sz val="8"/>
      <name val="Arial"/>
      <family val="2"/>
    </font>
    <font>
      <i/>
      <sz val="10"/>
      <name val="Arial"/>
      <family val="2"/>
    </font>
    <font>
      <sz val="10"/>
      <color indexed="16"/>
      <name val="Arial"/>
      <family val="2"/>
    </font>
    <font>
      <b/>
      <sz val="10"/>
      <color indexed="16"/>
      <name val="Arial"/>
      <family val="2"/>
    </font>
    <font>
      <sz val="10"/>
      <color indexed="60"/>
      <name val="Arial"/>
      <family val="2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1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rgb="FF7F7F7F"/>
      </top>
      <bottom style="medium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10" fillId="2" borderId="1" applyNumberFormat="0" applyAlignment="0" applyProtection="0"/>
    <xf numFmtId="0" fontId="11" fillId="3" borderId="2" applyNumberFormat="0" applyAlignment="0" applyProtection="0"/>
  </cellStyleXfs>
  <cellXfs count="42">
    <xf numFmtId="0" fontId="0" fillId="0" borderId="0" xfId="0"/>
    <xf numFmtId="0" fontId="3" fillId="0" borderId="0" xfId="0" applyFont="1"/>
    <xf numFmtId="3" fontId="0" fillId="0" borderId="0" xfId="0" applyNumberFormat="1"/>
    <xf numFmtId="0" fontId="0" fillId="0" borderId="0" xfId="0" applyAlignment="1">
      <alignment horizontal="center"/>
    </xf>
    <xf numFmtId="0" fontId="4" fillId="0" borderId="0" xfId="0" applyFont="1"/>
    <xf numFmtId="3" fontId="4" fillId="0" borderId="0" xfId="0" applyNumberFormat="1" applyFont="1"/>
    <xf numFmtId="3" fontId="3" fillId="0" borderId="0" xfId="0" applyNumberFormat="1" applyFont="1"/>
    <xf numFmtId="0" fontId="5" fillId="0" borderId="0" xfId="0" applyFont="1"/>
    <xf numFmtId="0" fontId="6" fillId="0" borderId="0" xfId="0" applyFont="1"/>
    <xf numFmtId="3" fontId="6" fillId="0" borderId="0" xfId="0" applyNumberFormat="1" applyFont="1"/>
    <xf numFmtId="0" fontId="7" fillId="0" borderId="0" xfId="0" applyFont="1"/>
    <xf numFmtId="49" fontId="7" fillId="0" borderId="0" xfId="0" applyNumberFormat="1" applyFont="1"/>
    <xf numFmtId="0" fontId="8" fillId="0" borderId="0" xfId="0" applyFont="1"/>
    <xf numFmtId="0" fontId="9" fillId="0" borderId="0" xfId="0" applyFont="1"/>
    <xf numFmtId="9" fontId="0" fillId="0" borderId="0" xfId="1" applyFont="1"/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3" fontId="0" fillId="0" borderId="0" xfId="0" applyNumberForma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164" fontId="0" fillId="0" borderId="0" xfId="1" applyNumberFormat="1" applyFont="1"/>
    <xf numFmtId="0" fontId="2" fillId="0" borderId="0" xfId="0" applyFont="1"/>
    <xf numFmtId="0" fontId="11" fillId="3" borderId="2" xfId="3"/>
    <xf numFmtId="165" fontId="11" fillId="3" borderId="2" xfId="3" applyNumberFormat="1"/>
    <xf numFmtId="9" fontId="11" fillId="3" borderId="2" xfId="3" applyNumberFormat="1"/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11" fillId="3" borderId="2" xfId="3" applyAlignment="1">
      <alignment wrapText="1"/>
    </xf>
    <xf numFmtId="165" fontId="11" fillId="3" borderId="3" xfId="3" applyNumberFormat="1" applyBorder="1"/>
    <xf numFmtId="0" fontId="0" fillId="0" borderId="4" xfId="0" applyBorder="1" applyAlignment="1">
      <alignment wrapText="1"/>
    </xf>
    <xf numFmtId="9" fontId="10" fillId="2" borderId="5" xfId="2" applyNumberFormat="1" applyBorder="1"/>
    <xf numFmtId="0" fontId="0" fillId="0" borderId="6" xfId="0" applyBorder="1" applyAlignment="1">
      <alignment wrapText="1"/>
    </xf>
    <xf numFmtId="0" fontId="0" fillId="0" borderId="7" xfId="0" applyBorder="1" applyAlignment="1">
      <alignment wrapText="1"/>
    </xf>
    <xf numFmtId="0" fontId="0" fillId="0" borderId="8" xfId="0" applyBorder="1" applyAlignment="1">
      <alignment wrapText="1"/>
    </xf>
    <xf numFmtId="0" fontId="0" fillId="0" borderId="9" xfId="0" applyBorder="1"/>
    <xf numFmtId="9" fontId="10" fillId="2" borderId="1" xfId="2" applyNumberFormat="1" applyBorder="1"/>
    <xf numFmtId="0" fontId="10" fillId="2" borderId="10" xfId="2" applyBorder="1" applyAlignment="1">
      <alignment wrapText="1"/>
    </xf>
    <xf numFmtId="0" fontId="0" fillId="0" borderId="11" xfId="0" applyBorder="1"/>
    <xf numFmtId="9" fontId="10" fillId="2" borderId="12" xfId="2" applyNumberFormat="1" applyBorder="1"/>
    <xf numFmtId="0" fontId="10" fillId="2" borderId="13" xfId="2" applyBorder="1" applyAlignment="1">
      <alignment wrapText="1"/>
    </xf>
    <xf numFmtId="0" fontId="11" fillId="3" borderId="14" xfId="3" applyBorder="1"/>
    <xf numFmtId="0" fontId="0" fillId="0" borderId="15" xfId="0" applyBorder="1"/>
    <xf numFmtId="0" fontId="10" fillId="2" borderId="16" xfId="2" applyBorder="1"/>
  </cellXfs>
  <cellStyles count="4">
    <cellStyle name="Entrada" xfId="2" builtinId="20"/>
    <cellStyle name="Normal" xfId="0" builtinId="0"/>
    <cellStyle name="Porcentaje" xfId="1" builtinId="5"/>
    <cellStyle name="Salida" xfId="3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53"/>
  <sheetViews>
    <sheetView tabSelected="1" workbookViewId="0">
      <selection activeCell="H8" sqref="H8"/>
    </sheetView>
  </sheetViews>
  <sheetFormatPr baseColWidth="10" defaultRowHeight="15" x14ac:dyDescent="0.25"/>
  <cols>
    <col min="2" max="2" width="30.7109375" bestFit="1" customWidth="1"/>
    <col min="3" max="3" width="26.7109375" customWidth="1"/>
    <col min="4" max="4" width="24" style="25" customWidth="1"/>
    <col min="5" max="5" width="17.140625" bestFit="1" customWidth="1"/>
    <col min="8" max="8" width="27.85546875" bestFit="1" customWidth="1"/>
  </cols>
  <sheetData>
    <row r="1" spans="2:10" ht="15.75" thickBot="1" x14ac:dyDescent="0.3">
      <c r="H1" t="s">
        <v>199</v>
      </c>
    </row>
    <row r="2" spans="2:10" x14ac:dyDescent="0.25">
      <c r="B2" s="40" t="s">
        <v>187</v>
      </c>
      <c r="C2" t="s">
        <v>189</v>
      </c>
      <c r="E2" t="s">
        <v>190</v>
      </c>
      <c r="H2" t="s">
        <v>202</v>
      </c>
      <c r="I2" t="s">
        <v>201</v>
      </c>
      <c r="J2">
        <v>2016</v>
      </c>
    </row>
    <row r="3" spans="2:10" ht="13.5" customHeight="1" thickBot="1" x14ac:dyDescent="0.3">
      <c r="B3" s="41" t="s">
        <v>90</v>
      </c>
      <c r="C3" s="39">
        <f>VLOOKUP(B3,'Electores por provincias'!B9:N73,12,FALSE)</f>
        <v>4</v>
      </c>
      <c r="E3" s="27">
        <f>VLOOKUP(B3,'Electores por provincias'!B9:N73,4,FALSE)</f>
        <v>300488</v>
      </c>
      <c r="H3" s="23">
        <f>VLOOKUP($B$3,'Datos 2019'!$AX$4:$BH$55,3,FALSE)/100</f>
        <v>0.64700000000000002</v>
      </c>
      <c r="I3" s="23">
        <f>VLOOKUP($B$3,'Datos 2019'!$AX$4:$BH$55,5,FALSE)/100</f>
        <v>0.6966</v>
      </c>
      <c r="J3" s="23">
        <f>VLOOKUP($B$3,'Datos 2019'!$AX$4:$BH$55,7,FALSE)/100</f>
        <v>0.66299999999999992</v>
      </c>
    </row>
    <row r="4" spans="2:10" ht="39" customHeight="1" thickBot="1" x14ac:dyDescent="0.3">
      <c r="D4" s="28" t="s">
        <v>191</v>
      </c>
      <c r="E4" s="29">
        <v>0.7</v>
      </c>
    </row>
    <row r="5" spans="2:10" ht="45" x14ac:dyDescent="0.25">
      <c r="C5" t="s">
        <v>188</v>
      </c>
      <c r="D5" s="25" t="s">
        <v>200</v>
      </c>
      <c r="H5" t="s">
        <v>234</v>
      </c>
    </row>
    <row r="6" spans="2:10" x14ac:dyDescent="0.25">
      <c r="C6" s="21">
        <f>VLOOKUP(B3,'Electores por provincias'!B9:N73,13,FALSE)</f>
        <v>4</v>
      </c>
      <c r="D6" s="25" t="s">
        <v>203</v>
      </c>
      <c r="E6" s="22">
        <f>E4*E3</f>
        <v>210341.59999999998</v>
      </c>
      <c r="H6" t="s">
        <v>235</v>
      </c>
    </row>
    <row r="7" spans="2:10" ht="34.5" customHeight="1" x14ac:dyDescent="0.25">
      <c r="D7" s="25" t="s">
        <v>204</v>
      </c>
      <c r="E7" s="22">
        <f>E6*0.03</f>
        <v>6310.2479999999987</v>
      </c>
      <c r="H7" t="s">
        <v>236</v>
      </c>
    </row>
    <row r="10" spans="2:10" s="25" customFormat="1" ht="34.5" customHeight="1" thickBot="1" x14ac:dyDescent="0.3">
      <c r="C10" s="25" t="s">
        <v>225</v>
      </c>
      <c r="D10" s="25" t="s">
        <v>227</v>
      </c>
    </row>
    <row r="11" spans="2:10" s="25" customFormat="1" ht="45" x14ac:dyDescent="0.25">
      <c r="B11" s="30" t="s">
        <v>205</v>
      </c>
      <c r="C11" s="31" t="s">
        <v>226</v>
      </c>
      <c r="D11" s="32" t="s">
        <v>228</v>
      </c>
      <c r="H11" s="25" t="s">
        <v>233</v>
      </c>
    </row>
    <row r="12" spans="2:10" x14ac:dyDescent="0.25">
      <c r="B12" s="33" t="s">
        <v>130</v>
      </c>
      <c r="C12" s="34">
        <v>0</v>
      </c>
      <c r="D12" s="35">
        <v>57000</v>
      </c>
    </row>
    <row r="13" spans="2:10" x14ac:dyDescent="0.25">
      <c r="B13" s="33" t="s">
        <v>131</v>
      </c>
      <c r="C13" s="34">
        <v>0.4</v>
      </c>
      <c r="D13" s="35">
        <v>0</v>
      </c>
    </row>
    <row r="14" spans="2:10" x14ac:dyDescent="0.25">
      <c r="B14" s="33" t="s">
        <v>206</v>
      </c>
      <c r="C14" s="34">
        <v>0.15</v>
      </c>
      <c r="D14" s="35">
        <v>0</v>
      </c>
    </row>
    <row r="15" spans="2:10" x14ac:dyDescent="0.25">
      <c r="B15" s="33" t="s">
        <v>127</v>
      </c>
      <c r="C15" s="34">
        <v>0.25</v>
      </c>
      <c r="D15" s="35">
        <v>0</v>
      </c>
    </row>
    <row r="16" spans="2:10" x14ac:dyDescent="0.25">
      <c r="B16" s="33" t="s">
        <v>215</v>
      </c>
      <c r="C16" s="34">
        <v>0.03</v>
      </c>
      <c r="D16" s="35">
        <v>0</v>
      </c>
    </row>
    <row r="17" spans="2:4" x14ac:dyDescent="0.25">
      <c r="B17" s="33" t="s">
        <v>210</v>
      </c>
      <c r="C17" s="34">
        <v>0</v>
      </c>
      <c r="D17" s="35">
        <v>0</v>
      </c>
    </row>
    <row r="18" spans="2:4" x14ac:dyDescent="0.25">
      <c r="B18" s="33" t="s">
        <v>214</v>
      </c>
      <c r="C18" s="34">
        <v>0.02</v>
      </c>
      <c r="D18" s="35">
        <v>0</v>
      </c>
    </row>
    <row r="19" spans="2:4" x14ac:dyDescent="0.25">
      <c r="B19" s="33" t="s">
        <v>211</v>
      </c>
      <c r="C19" s="34">
        <v>0.01</v>
      </c>
      <c r="D19" s="35">
        <v>0</v>
      </c>
    </row>
    <row r="20" spans="2:4" x14ac:dyDescent="0.25">
      <c r="B20" s="33" t="s">
        <v>212</v>
      </c>
      <c r="C20" s="34">
        <v>0</v>
      </c>
      <c r="D20" s="35">
        <v>0</v>
      </c>
    </row>
    <row r="21" spans="2:4" x14ac:dyDescent="0.25">
      <c r="B21" s="33" t="s">
        <v>213</v>
      </c>
      <c r="C21" s="34">
        <v>0</v>
      </c>
      <c r="D21" s="35">
        <v>0</v>
      </c>
    </row>
    <row r="22" spans="2:4" x14ac:dyDescent="0.25">
      <c r="B22" s="33" t="s">
        <v>216</v>
      </c>
      <c r="C22" s="34">
        <v>0</v>
      </c>
      <c r="D22" s="35">
        <v>0</v>
      </c>
    </row>
    <row r="23" spans="2:4" ht="15.75" thickBot="1" x14ac:dyDescent="0.3">
      <c r="B23" s="36" t="s">
        <v>217</v>
      </c>
      <c r="C23" s="37">
        <v>0</v>
      </c>
      <c r="D23" s="38">
        <v>0</v>
      </c>
    </row>
    <row r="25" spans="2:4" x14ac:dyDescent="0.25">
      <c r="B25" t="s">
        <v>205</v>
      </c>
      <c r="C25" t="s">
        <v>134</v>
      </c>
      <c r="D25" s="25" t="s">
        <v>209</v>
      </c>
    </row>
    <row r="26" spans="2:4" x14ac:dyDescent="0.25">
      <c r="B26" t="s">
        <v>130</v>
      </c>
      <c r="C26" s="21">
        <f>IF(D12=0,ROUND(C12*E$6,0),D12)</f>
        <v>57000</v>
      </c>
      <c r="D26" s="26">
        <f>'Aplicación D''Hont'!B46</f>
        <v>1</v>
      </c>
    </row>
    <row r="27" spans="2:4" x14ac:dyDescent="0.25">
      <c r="B27" t="s">
        <v>131</v>
      </c>
      <c r="C27" s="21">
        <f>IF(D13=0,ROUND(C13*E$6,0),D13)</f>
        <v>84137</v>
      </c>
      <c r="D27" s="26">
        <f>'Aplicación D''Hont'!B47</f>
        <v>2</v>
      </c>
    </row>
    <row r="28" spans="2:4" x14ac:dyDescent="0.25">
      <c r="B28" t="s">
        <v>206</v>
      </c>
      <c r="C28" s="21">
        <f>IF(D14=0,ROUND(C14*E$6,0),D14)</f>
        <v>31551</v>
      </c>
      <c r="D28" s="26">
        <f>'Aplicación D''Hont'!B48</f>
        <v>0</v>
      </c>
    </row>
    <row r="29" spans="2:4" x14ac:dyDescent="0.25">
      <c r="B29" t="s">
        <v>127</v>
      </c>
      <c r="C29" s="21">
        <f>IF(D15=0,ROUND(C15*E$6,0),D15)</f>
        <v>52585</v>
      </c>
      <c r="D29" s="26">
        <f>'Aplicación D''Hont'!B49</f>
        <v>1</v>
      </c>
    </row>
    <row r="30" spans="2:4" x14ac:dyDescent="0.25">
      <c r="B30" t="s">
        <v>215</v>
      </c>
      <c r="C30" s="21">
        <f>IF(D16=0,ROUND(C16*E$6,0),D16)</f>
        <v>6310</v>
      </c>
      <c r="D30" s="26">
        <f>'Aplicación D''Hont'!B50</f>
        <v>0</v>
      </c>
    </row>
    <row r="31" spans="2:4" x14ac:dyDescent="0.25">
      <c r="B31" t="s">
        <v>210</v>
      </c>
      <c r="C31" s="21">
        <f>IF(D17=0,ROUND(C17*E$6,0),D17)</f>
        <v>0</v>
      </c>
      <c r="D31" s="26">
        <f>'Aplicación D''Hont'!B51</f>
        <v>0</v>
      </c>
    </row>
    <row r="32" spans="2:4" x14ac:dyDescent="0.25">
      <c r="B32" t="s">
        <v>214</v>
      </c>
      <c r="C32" s="21">
        <f>IF(D18=0,ROUND(C18*E$6,0),D18)</f>
        <v>4207</v>
      </c>
      <c r="D32" s="26">
        <f>'Aplicación D''Hont'!B52</f>
        <v>0</v>
      </c>
    </row>
    <row r="33" spans="2:4" x14ac:dyDescent="0.25">
      <c r="B33" t="s">
        <v>211</v>
      </c>
      <c r="C33" s="21">
        <f>IF(D19=0,ROUND(C19*E$6,0),D19)</f>
        <v>2103</v>
      </c>
      <c r="D33" s="26">
        <f>'Aplicación D''Hont'!B53</f>
        <v>0</v>
      </c>
    </row>
    <row r="34" spans="2:4" x14ac:dyDescent="0.25">
      <c r="B34" t="s">
        <v>212</v>
      </c>
      <c r="C34" s="21">
        <f>IF(D20=0,ROUND(C20*E$6,0),D20)</f>
        <v>0</v>
      </c>
      <c r="D34" s="26">
        <f>'Aplicación D''Hont'!B54</f>
        <v>0</v>
      </c>
    </row>
    <row r="35" spans="2:4" x14ac:dyDescent="0.25">
      <c r="B35" t="s">
        <v>213</v>
      </c>
      <c r="C35" s="21">
        <f>IF(D21=0,ROUND(C21*E$6,0),D21)</f>
        <v>0</v>
      </c>
      <c r="D35" s="26">
        <f>'Aplicación D''Hont'!B55</f>
        <v>0</v>
      </c>
    </row>
    <row r="36" spans="2:4" x14ac:dyDescent="0.25">
      <c r="B36" t="s">
        <v>216</v>
      </c>
      <c r="C36" s="21">
        <f>IF(D22=0,ROUND(C22*E$6,0),D22)</f>
        <v>0</v>
      </c>
      <c r="D36" s="26">
        <f>'Aplicación D''Hont'!B56</f>
        <v>0</v>
      </c>
    </row>
    <row r="37" spans="2:4" x14ac:dyDescent="0.25">
      <c r="B37" t="s">
        <v>217</v>
      </c>
      <c r="C37" s="21">
        <f>IF(D23=0,ROUND(C23*E$6,0),D23)</f>
        <v>0</v>
      </c>
      <c r="D37" s="26">
        <f>'Aplicación D''Hont'!B57</f>
        <v>0</v>
      </c>
    </row>
    <row r="39" spans="2:4" x14ac:dyDescent="0.25">
      <c r="B39" t="s">
        <v>229</v>
      </c>
    </row>
    <row r="40" spans="2:4" x14ac:dyDescent="0.25">
      <c r="B40" t="s">
        <v>230</v>
      </c>
    </row>
    <row r="41" spans="2:4" x14ac:dyDescent="0.25">
      <c r="B41" t="s">
        <v>205</v>
      </c>
      <c r="C41" t="s">
        <v>231</v>
      </c>
    </row>
    <row r="42" spans="2:4" x14ac:dyDescent="0.25">
      <c r="B42" t="s">
        <v>130</v>
      </c>
      <c r="C42" s="21">
        <f>'Aplicación D''Hont'!B115</f>
        <v>27137</v>
      </c>
    </row>
    <row r="43" spans="2:4" x14ac:dyDescent="0.25">
      <c r="B43" t="s">
        <v>131</v>
      </c>
      <c r="C43" s="21" t="str">
        <f>'Aplicación D''Hont'!B116</f>
        <v>Este partido ya tiene el último escaño</v>
      </c>
    </row>
    <row r="44" spans="2:4" x14ac:dyDescent="0.25">
      <c r="B44" t="s">
        <v>206</v>
      </c>
      <c r="C44" s="21">
        <f>'Aplicación D''Hont'!B117</f>
        <v>10517.5</v>
      </c>
    </row>
    <row r="45" spans="2:4" x14ac:dyDescent="0.25">
      <c r="B45" t="s">
        <v>127</v>
      </c>
      <c r="C45" s="21">
        <f>'Aplicación D''Hont'!B118</f>
        <v>31552</v>
      </c>
    </row>
    <row r="46" spans="2:4" x14ac:dyDescent="0.25">
      <c r="B46" t="s">
        <v>215</v>
      </c>
      <c r="C46" s="21">
        <f>'Aplicación D''Hont'!B119</f>
        <v>35758.5</v>
      </c>
    </row>
    <row r="47" spans="2:4" x14ac:dyDescent="0.25">
      <c r="B47" t="s">
        <v>210</v>
      </c>
      <c r="C47" s="21" t="str">
        <f>'Aplicación D''Hont'!B120</f>
        <v>Partido sin votos en circunscripción</v>
      </c>
    </row>
    <row r="48" spans="2:4" x14ac:dyDescent="0.25">
      <c r="B48" t="s">
        <v>214</v>
      </c>
      <c r="C48" s="21">
        <f>'Aplicación D''Hont'!B121</f>
        <v>37861.5</v>
      </c>
    </row>
    <row r="49" spans="2:3" x14ac:dyDescent="0.25">
      <c r="B49" t="s">
        <v>211</v>
      </c>
      <c r="C49" s="21">
        <f>'Aplicación D''Hont'!B122</f>
        <v>39965.5</v>
      </c>
    </row>
    <row r="50" spans="2:3" x14ac:dyDescent="0.25">
      <c r="B50" t="s">
        <v>212</v>
      </c>
      <c r="C50" s="21" t="str">
        <f>'Aplicación D''Hont'!B123</f>
        <v>Partido sin votos en circunscripción</v>
      </c>
    </row>
    <row r="51" spans="2:3" x14ac:dyDescent="0.25">
      <c r="B51" t="s">
        <v>213</v>
      </c>
      <c r="C51" s="21" t="str">
        <f>'Aplicación D''Hont'!B124</f>
        <v>Partido sin votos en circunscripción</v>
      </c>
    </row>
    <row r="52" spans="2:3" x14ac:dyDescent="0.25">
      <c r="B52" t="s">
        <v>216</v>
      </c>
      <c r="C52" s="21" t="str">
        <f>'Aplicación D''Hont'!B125</f>
        <v>Partido sin votos en circunscripción</v>
      </c>
    </row>
    <row r="53" spans="2:3" x14ac:dyDescent="0.25">
      <c r="B53" t="s">
        <v>217</v>
      </c>
      <c r="C53" s="21" t="str">
        <f>'Aplicación D''Hont'!B126</f>
        <v>Partido sin votos en circunscripción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'Datos 2019'!$B$4:$B$55</xm:f>
          </x14:formula1>
          <xm:sqref>B3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4"/>
  <sheetViews>
    <sheetView workbookViewId="0">
      <selection activeCell="E23" sqref="E23"/>
    </sheetView>
  </sheetViews>
  <sheetFormatPr baseColWidth="10" defaultRowHeight="15" x14ac:dyDescent="0.25"/>
  <cols>
    <col min="7" max="7" width="13.85546875" bestFit="1" customWidth="1"/>
    <col min="8" max="8" width="22.7109375" bestFit="1" customWidth="1"/>
    <col min="9" max="9" width="38.140625" customWidth="1"/>
    <col min="10" max="10" width="18.7109375" bestFit="1" customWidth="1"/>
    <col min="11" max="11" width="17.5703125" bestFit="1" customWidth="1"/>
  </cols>
  <sheetData>
    <row r="1" spans="1:14" x14ac:dyDescent="0.25">
      <c r="A1" s="10" t="s">
        <v>121</v>
      </c>
      <c r="B1" s="11"/>
      <c r="C1" s="2"/>
      <c r="D1" s="2"/>
    </row>
    <row r="2" spans="1:14" x14ac:dyDescent="0.25">
      <c r="A2" s="12" t="s">
        <v>122</v>
      </c>
      <c r="B2" s="12"/>
      <c r="C2" s="2"/>
      <c r="D2" s="2"/>
    </row>
    <row r="3" spans="1:14" x14ac:dyDescent="0.25">
      <c r="A3" s="12"/>
      <c r="B3" s="12"/>
      <c r="C3" s="2"/>
      <c r="D3" s="2"/>
      <c r="I3" t="s">
        <v>178</v>
      </c>
    </row>
    <row r="4" spans="1:14" x14ac:dyDescent="0.25">
      <c r="A4" s="13" t="s">
        <v>123</v>
      </c>
      <c r="C4" s="2"/>
      <c r="D4" s="2"/>
      <c r="I4" t="s">
        <v>179</v>
      </c>
      <c r="J4" t="s">
        <v>183</v>
      </c>
    </row>
    <row r="5" spans="1:14" x14ac:dyDescent="0.25">
      <c r="A5" s="13"/>
      <c r="C5" s="2"/>
      <c r="D5" s="2"/>
      <c r="E5" s="2"/>
      <c r="I5">
        <f>248/E8</f>
        <v>6.6192585405517135E-6</v>
      </c>
      <c r="J5">
        <f>I8-SUM(I9:I71)</f>
        <v>26.000000000000028</v>
      </c>
    </row>
    <row r="6" spans="1:14" x14ac:dyDescent="0.25">
      <c r="A6" s="1" t="s">
        <v>0</v>
      </c>
      <c r="C6" s="2" t="s">
        <v>1</v>
      </c>
      <c r="D6" s="2"/>
      <c r="I6" t="s">
        <v>180</v>
      </c>
      <c r="L6" t="s">
        <v>186</v>
      </c>
      <c r="M6" t="s">
        <v>4</v>
      </c>
      <c r="N6" t="s">
        <v>188</v>
      </c>
    </row>
    <row r="7" spans="1:14" x14ac:dyDescent="0.25">
      <c r="C7" s="2" t="s">
        <v>2</v>
      </c>
      <c r="D7" s="2" t="s">
        <v>3</v>
      </c>
      <c r="E7" s="3" t="s">
        <v>4</v>
      </c>
      <c r="G7" t="s">
        <v>176</v>
      </c>
      <c r="H7" t="s">
        <v>177</v>
      </c>
      <c r="I7" t="s">
        <v>181</v>
      </c>
      <c r="J7" t="s">
        <v>182</v>
      </c>
      <c r="K7" t="s">
        <v>184</v>
      </c>
      <c r="L7" t="s">
        <v>185</v>
      </c>
    </row>
    <row r="8" spans="1:14" x14ac:dyDescent="0.25">
      <c r="A8" s="4" t="s">
        <v>5</v>
      </c>
      <c r="B8" s="4"/>
      <c r="C8" s="5">
        <v>35141122</v>
      </c>
      <c r="D8" s="5">
        <v>2325310</v>
      </c>
      <c r="E8" s="5">
        <v>37466432</v>
      </c>
      <c r="F8" s="14">
        <f>D8/E8</f>
        <v>6.2063822890847997E-2</v>
      </c>
      <c r="G8">
        <f>SUM(G9:G73)</f>
        <v>102</v>
      </c>
      <c r="H8" s="19">
        <f>E8/$E$8</f>
        <v>1</v>
      </c>
      <c r="I8">
        <f>$I$5*E8</f>
        <v>248.00000000000003</v>
      </c>
      <c r="L8">
        <f>SUM(L9:L71)</f>
        <v>26</v>
      </c>
      <c r="M8" s="20">
        <f>SUM(M9:M73)</f>
        <v>350</v>
      </c>
    </row>
    <row r="9" spans="1:14" x14ac:dyDescent="0.25">
      <c r="A9" t="s">
        <v>6</v>
      </c>
      <c r="B9" t="s">
        <v>7</v>
      </c>
      <c r="C9" s="2">
        <v>299922</v>
      </c>
      <c r="D9" s="2">
        <v>8055</v>
      </c>
      <c r="E9" s="6">
        <v>307977</v>
      </c>
      <c r="F9" s="14">
        <f t="shared" ref="F9:F72" si="0">D9/E9</f>
        <v>2.6154550502147888E-2</v>
      </c>
      <c r="G9">
        <v>2</v>
      </c>
      <c r="H9" s="19">
        <f t="shared" ref="H9:H71" si="1">E9/$E$8</f>
        <v>8.2200781755786094E-3</v>
      </c>
      <c r="I9">
        <f>ROUNDDOWN($I$5*E9,0)</f>
        <v>2</v>
      </c>
      <c r="J9">
        <f t="shared" ref="J9:J16" si="2">$I$5*E9-ROUNDDOWN($I$5*E9,0)</f>
        <v>3.8579387543494992E-2</v>
      </c>
      <c r="K9">
        <f>_xlfn.RANK.EQ(J9,J$9:J$71,0)</f>
        <v>48</v>
      </c>
      <c r="L9">
        <f t="shared" ref="L9:L16" si="3">IF(K9&gt;$J$5,0,1)</f>
        <v>0</v>
      </c>
      <c r="M9" s="20">
        <f t="shared" ref="M9:M16" si="4">L9+I9+G9</f>
        <v>4</v>
      </c>
      <c r="N9" s="16">
        <v>4</v>
      </c>
    </row>
    <row r="10" spans="1:14" x14ac:dyDescent="0.25">
      <c r="A10" t="s">
        <v>8</v>
      </c>
      <c r="B10" t="s">
        <v>9</v>
      </c>
      <c r="C10" s="2">
        <v>1261053</v>
      </c>
      <c r="D10" s="2">
        <v>45214</v>
      </c>
      <c r="E10" s="6">
        <v>1306267</v>
      </c>
      <c r="F10" s="14">
        <f t="shared" si="0"/>
        <v>3.4613138049112473E-2</v>
      </c>
      <c r="G10">
        <v>2</v>
      </c>
      <c r="H10" s="19">
        <f t="shared" si="1"/>
        <v>3.4864995951576064E-2</v>
      </c>
      <c r="I10">
        <f t="shared" ref="I10:I71" si="5">ROUNDDOWN($I$5*E10,0)</f>
        <v>8</v>
      </c>
      <c r="J10">
        <f t="shared" si="2"/>
        <v>0.64651899599086526</v>
      </c>
      <c r="K10">
        <f t="shared" ref="K10:K71" si="6">_xlfn.RANK.EQ(J10,J$9:J$71,0)</f>
        <v>19</v>
      </c>
      <c r="L10">
        <f t="shared" si="3"/>
        <v>1</v>
      </c>
      <c r="M10" s="20">
        <f t="shared" si="4"/>
        <v>11</v>
      </c>
      <c r="N10" s="16">
        <v>12</v>
      </c>
    </row>
    <row r="11" spans="1:14" x14ac:dyDescent="0.25">
      <c r="A11" t="s">
        <v>10</v>
      </c>
      <c r="B11" t="s">
        <v>11</v>
      </c>
      <c r="C11" s="2">
        <v>471394</v>
      </c>
      <c r="D11" s="2">
        <v>44659</v>
      </c>
      <c r="E11" s="6">
        <v>516053</v>
      </c>
      <c r="F11" s="14">
        <f t="shared" si="0"/>
        <v>8.6539560859059048E-2</v>
      </c>
      <c r="G11">
        <v>2</v>
      </c>
      <c r="H11" s="19">
        <f t="shared" si="1"/>
        <v>1.377374285333602E-2</v>
      </c>
      <c r="I11">
        <f t="shared" si="5"/>
        <v>3</v>
      </c>
      <c r="J11">
        <f t="shared" si="2"/>
        <v>0.41588822762733324</v>
      </c>
      <c r="K11">
        <f t="shared" si="6"/>
        <v>29</v>
      </c>
      <c r="L11">
        <f t="shared" si="3"/>
        <v>0</v>
      </c>
      <c r="M11" s="20">
        <f t="shared" si="4"/>
        <v>5</v>
      </c>
      <c r="N11" s="16">
        <v>6</v>
      </c>
    </row>
    <row r="12" spans="1:14" x14ac:dyDescent="0.25">
      <c r="A12" t="s">
        <v>12</v>
      </c>
      <c r="B12" t="s">
        <v>13</v>
      </c>
      <c r="C12" s="2">
        <v>252071</v>
      </c>
      <c r="D12" s="2">
        <v>8143</v>
      </c>
      <c r="E12" s="6">
        <v>260214</v>
      </c>
      <c r="F12" s="14">
        <f t="shared" si="0"/>
        <v>3.1293473833075854E-2</v>
      </c>
      <c r="G12">
        <v>2</v>
      </c>
      <c r="H12" s="19">
        <f t="shared" si="1"/>
        <v>6.9452570236738847E-3</v>
      </c>
      <c r="I12">
        <f t="shared" si="5"/>
        <v>1</v>
      </c>
      <c r="J12">
        <f t="shared" si="2"/>
        <v>0.72242374187112346</v>
      </c>
      <c r="K12">
        <f t="shared" si="6"/>
        <v>15</v>
      </c>
      <c r="L12">
        <f t="shared" si="3"/>
        <v>1</v>
      </c>
      <c r="M12" s="20">
        <f t="shared" si="4"/>
        <v>4</v>
      </c>
      <c r="N12" s="16">
        <v>4</v>
      </c>
    </row>
    <row r="13" spans="1:14" x14ac:dyDescent="0.25">
      <c r="A13" t="s">
        <v>14</v>
      </c>
      <c r="B13" t="s">
        <v>15</v>
      </c>
      <c r="C13" s="2">
        <v>835647</v>
      </c>
      <c r="D13" s="2">
        <v>123355</v>
      </c>
      <c r="E13" s="6">
        <v>959002</v>
      </c>
      <c r="F13" s="14">
        <f t="shared" si="0"/>
        <v>0.12862851172364603</v>
      </c>
      <c r="G13">
        <v>2</v>
      </c>
      <c r="H13" s="19">
        <f t="shared" si="1"/>
        <v>2.5596299108492638E-2</v>
      </c>
      <c r="I13">
        <f t="shared" si="5"/>
        <v>6</v>
      </c>
      <c r="J13">
        <f t="shared" si="2"/>
        <v>0.34788217890617457</v>
      </c>
      <c r="K13">
        <f t="shared" si="6"/>
        <v>33</v>
      </c>
      <c r="L13">
        <f t="shared" si="3"/>
        <v>0</v>
      </c>
      <c r="M13" s="20">
        <f t="shared" si="4"/>
        <v>8</v>
      </c>
      <c r="N13" s="16">
        <v>7</v>
      </c>
    </row>
    <row r="14" spans="1:14" x14ac:dyDescent="0.25">
      <c r="A14" t="s">
        <v>16</v>
      </c>
      <c r="B14" t="s">
        <v>17</v>
      </c>
      <c r="C14" s="2">
        <v>128292</v>
      </c>
      <c r="D14" s="2">
        <v>8362</v>
      </c>
      <c r="E14" s="6">
        <v>136654</v>
      </c>
      <c r="F14" s="14">
        <f t="shared" si="0"/>
        <v>6.1191037218083624E-2</v>
      </c>
      <c r="G14">
        <v>2</v>
      </c>
      <c r="H14" s="19">
        <f t="shared" si="1"/>
        <v>3.6473715991957815E-3</v>
      </c>
      <c r="I14">
        <f t="shared" si="5"/>
        <v>0</v>
      </c>
      <c r="J14">
        <f t="shared" si="2"/>
        <v>0.90454815660055388</v>
      </c>
      <c r="K14">
        <f t="shared" si="6"/>
        <v>6</v>
      </c>
      <c r="L14">
        <f t="shared" si="3"/>
        <v>1</v>
      </c>
      <c r="M14" s="20">
        <f t="shared" si="4"/>
        <v>3</v>
      </c>
      <c r="N14" s="16">
        <v>3</v>
      </c>
    </row>
    <row r="15" spans="1:14" x14ac:dyDescent="0.25">
      <c r="A15" t="s">
        <v>18</v>
      </c>
      <c r="B15" t="s">
        <v>19</v>
      </c>
      <c r="C15" s="2">
        <v>538563</v>
      </c>
      <c r="D15" s="2">
        <v>12103</v>
      </c>
      <c r="E15" s="6">
        <v>550666</v>
      </c>
      <c r="F15" s="14">
        <f t="shared" si="0"/>
        <v>2.197884016808737E-2</v>
      </c>
      <c r="G15">
        <v>2</v>
      </c>
      <c r="H15" s="19">
        <f t="shared" si="1"/>
        <v>1.4697583159239717E-2</v>
      </c>
      <c r="I15">
        <f t="shared" si="5"/>
        <v>3</v>
      </c>
      <c r="J15">
        <f t="shared" si="2"/>
        <v>0.64500062349145004</v>
      </c>
      <c r="K15">
        <f t="shared" si="6"/>
        <v>20</v>
      </c>
      <c r="L15">
        <f t="shared" si="3"/>
        <v>1</v>
      </c>
      <c r="M15" s="20">
        <f t="shared" si="4"/>
        <v>6</v>
      </c>
      <c r="N15" s="16">
        <v>6</v>
      </c>
    </row>
    <row r="16" spans="1:14" x14ac:dyDescent="0.25">
      <c r="A16" t="s">
        <v>20</v>
      </c>
      <c r="B16" t="s">
        <v>21</v>
      </c>
      <c r="C16" s="2">
        <v>795949</v>
      </c>
      <c r="D16" s="2">
        <v>32791</v>
      </c>
      <c r="E16" s="6">
        <v>828740</v>
      </c>
      <c r="F16" s="14">
        <f t="shared" si="0"/>
        <v>3.956729492965224E-2</v>
      </c>
      <c r="G16">
        <v>2</v>
      </c>
      <c r="H16" s="19">
        <f t="shared" si="1"/>
        <v>2.211953356006785E-2</v>
      </c>
      <c r="I16">
        <f t="shared" si="5"/>
        <v>5</v>
      </c>
      <c r="J16">
        <f t="shared" si="2"/>
        <v>0.48564432289682724</v>
      </c>
      <c r="K16">
        <f t="shared" si="6"/>
        <v>26</v>
      </c>
      <c r="L16">
        <f t="shared" si="3"/>
        <v>1</v>
      </c>
      <c r="M16" s="20">
        <f t="shared" si="4"/>
        <v>8</v>
      </c>
      <c r="N16" s="16">
        <v>8</v>
      </c>
    </row>
    <row r="17" spans="1:14" x14ac:dyDescent="0.25">
      <c r="A17" s="7" t="s">
        <v>22</v>
      </c>
      <c r="B17" s="7"/>
      <c r="C17" s="2"/>
      <c r="D17" s="2"/>
      <c r="E17" s="6"/>
      <c r="F17" s="14"/>
      <c r="H17" s="19"/>
      <c r="M17" s="20"/>
    </row>
    <row r="18" spans="1:14" x14ac:dyDescent="0.25">
      <c r="A18" s="8"/>
      <c r="B18" s="8" t="s">
        <v>23</v>
      </c>
      <c r="C18" s="2">
        <v>621681</v>
      </c>
      <c r="D18" s="2">
        <v>26549</v>
      </c>
      <c r="E18" s="6">
        <v>648230</v>
      </c>
      <c r="F18" s="14">
        <f t="shared" si="0"/>
        <v>4.095614211005353E-2</v>
      </c>
      <c r="H18" s="19"/>
      <c r="M18" s="20"/>
    </row>
    <row r="19" spans="1:14" x14ac:dyDescent="0.25">
      <c r="A19" s="8"/>
      <c r="B19" s="8" t="s">
        <v>24</v>
      </c>
      <c r="C19" s="2">
        <v>71725</v>
      </c>
      <c r="D19" s="9">
        <v>2856</v>
      </c>
      <c r="E19" s="6">
        <v>74581</v>
      </c>
      <c r="F19" s="14">
        <f t="shared" si="0"/>
        <v>3.8293935452729244E-2</v>
      </c>
      <c r="H19" s="19"/>
      <c r="M19" s="20"/>
    </row>
    <row r="20" spans="1:14" x14ac:dyDescent="0.25">
      <c r="A20" s="8"/>
      <c r="B20" s="8" t="s">
        <v>25</v>
      </c>
      <c r="C20" s="2">
        <v>102543</v>
      </c>
      <c r="D20" s="9">
        <v>3386</v>
      </c>
      <c r="E20" s="6">
        <v>105929</v>
      </c>
      <c r="F20" s="14">
        <f t="shared" si="0"/>
        <v>3.1964806615752059E-2</v>
      </c>
      <c r="H20" s="19"/>
      <c r="M20" s="20"/>
    </row>
    <row r="21" spans="1:14" x14ac:dyDescent="0.25">
      <c r="A21" t="s">
        <v>26</v>
      </c>
      <c r="B21" t="s">
        <v>27</v>
      </c>
      <c r="C21" s="2">
        <v>4025865</v>
      </c>
      <c r="D21" s="2">
        <v>217355</v>
      </c>
      <c r="E21" s="6">
        <v>4243220</v>
      </c>
      <c r="F21" s="14">
        <f t="shared" si="0"/>
        <v>5.1224070399366516E-2</v>
      </c>
      <c r="G21">
        <v>2</v>
      </c>
      <c r="H21" s="19">
        <f t="shared" si="1"/>
        <v>0.11325391219532194</v>
      </c>
      <c r="I21">
        <f t="shared" si="5"/>
        <v>28</v>
      </c>
      <c r="J21">
        <f t="shared" ref="J21:J48" si="7">$I$5*E21-ROUNDDOWN($I$5*E21,0)</f>
        <v>8.6970224439841815E-2</v>
      </c>
      <c r="K21">
        <f t="shared" si="6"/>
        <v>45</v>
      </c>
      <c r="L21">
        <f t="shared" ref="L21:L48" si="8">IF(K21&gt;$J$5,0,1)</f>
        <v>0</v>
      </c>
      <c r="M21" s="20">
        <f t="shared" ref="M21:M48" si="9">L21+I21+G21</f>
        <v>30</v>
      </c>
      <c r="N21" s="16">
        <v>32</v>
      </c>
    </row>
    <row r="22" spans="1:14" x14ac:dyDescent="0.25">
      <c r="A22" t="s">
        <v>28</v>
      </c>
      <c r="B22" t="s">
        <v>29</v>
      </c>
      <c r="C22" s="2">
        <v>900614</v>
      </c>
      <c r="D22" s="2">
        <v>42368</v>
      </c>
      <c r="E22" s="6">
        <v>942982</v>
      </c>
      <c r="F22" s="14">
        <f t="shared" si="0"/>
        <v>4.4929807780000046E-2</v>
      </c>
      <c r="G22">
        <v>2</v>
      </c>
      <c r="H22" s="19">
        <f t="shared" si="1"/>
        <v>2.5168716359219901E-2</v>
      </c>
      <c r="I22">
        <f t="shared" si="5"/>
        <v>6</v>
      </c>
      <c r="J22">
        <f t="shared" si="7"/>
        <v>0.24184165708653627</v>
      </c>
      <c r="K22">
        <f t="shared" si="6"/>
        <v>38</v>
      </c>
      <c r="L22">
        <f t="shared" si="8"/>
        <v>0</v>
      </c>
      <c r="M22" s="20">
        <f t="shared" si="9"/>
        <v>8</v>
      </c>
      <c r="N22" s="16">
        <v>8</v>
      </c>
    </row>
    <row r="23" spans="1:14" x14ac:dyDescent="0.25">
      <c r="A23" t="s">
        <v>30</v>
      </c>
      <c r="B23" t="s">
        <v>31</v>
      </c>
      <c r="C23" s="2">
        <v>277546</v>
      </c>
      <c r="D23" s="2">
        <v>18843</v>
      </c>
      <c r="E23" s="6">
        <v>296389</v>
      </c>
      <c r="F23" s="14">
        <f t="shared" si="0"/>
        <v>6.3575233898693947E-2</v>
      </c>
      <c r="G23">
        <v>2</v>
      </c>
      <c r="H23" s="19">
        <f t="shared" si="1"/>
        <v>7.9107879821596044E-3</v>
      </c>
      <c r="I23">
        <f t="shared" si="5"/>
        <v>1</v>
      </c>
      <c r="J23">
        <f t="shared" si="7"/>
        <v>0.96187541957558187</v>
      </c>
      <c r="K23">
        <f t="shared" si="6"/>
        <v>2</v>
      </c>
      <c r="L23">
        <f t="shared" si="8"/>
        <v>1</v>
      </c>
      <c r="M23" s="20">
        <f t="shared" si="9"/>
        <v>4</v>
      </c>
      <c r="N23" s="16">
        <v>4</v>
      </c>
    </row>
    <row r="24" spans="1:14" x14ac:dyDescent="0.25">
      <c r="A24" t="s">
        <v>32</v>
      </c>
      <c r="B24" t="s">
        <v>33</v>
      </c>
      <c r="C24" s="2">
        <v>322462</v>
      </c>
      <c r="D24" s="2">
        <v>16721</v>
      </c>
      <c r="E24" s="6">
        <v>339183</v>
      </c>
      <c r="F24" s="14">
        <f t="shared" si="0"/>
        <v>4.9297871650407006E-2</v>
      </c>
      <c r="G24">
        <v>2</v>
      </c>
      <c r="H24" s="19">
        <f t="shared" si="1"/>
        <v>9.0529837482256122E-3</v>
      </c>
      <c r="I24">
        <f t="shared" si="5"/>
        <v>2</v>
      </c>
      <c r="J24">
        <f t="shared" si="7"/>
        <v>0.24513996955995188</v>
      </c>
      <c r="K24">
        <f t="shared" si="6"/>
        <v>37</v>
      </c>
      <c r="L24">
        <f t="shared" si="8"/>
        <v>0</v>
      </c>
      <c r="M24" s="20">
        <f t="shared" si="9"/>
        <v>4</v>
      </c>
      <c r="N24" s="16">
        <v>4</v>
      </c>
    </row>
    <row r="25" spans="1:14" x14ac:dyDescent="0.25">
      <c r="A25" t="s">
        <v>34</v>
      </c>
      <c r="B25" t="s">
        <v>35</v>
      </c>
      <c r="C25" s="2">
        <v>986867</v>
      </c>
      <c r="D25" s="2">
        <v>31048</v>
      </c>
      <c r="E25" s="6">
        <v>1017915</v>
      </c>
      <c r="F25" s="14">
        <f t="shared" si="0"/>
        <v>3.0501564472475599E-2</v>
      </c>
      <c r="G25">
        <v>2</v>
      </c>
      <c r="H25" s="19">
        <f t="shared" si="1"/>
        <v>2.7168719989135875E-2</v>
      </c>
      <c r="I25">
        <f t="shared" si="5"/>
        <v>6</v>
      </c>
      <c r="J25">
        <f t="shared" si="7"/>
        <v>0.73784255730569726</v>
      </c>
      <c r="K25">
        <f t="shared" si="6"/>
        <v>14</v>
      </c>
      <c r="L25">
        <f t="shared" si="8"/>
        <v>1</v>
      </c>
      <c r="M25" s="20">
        <f t="shared" si="9"/>
        <v>9</v>
      </c>
      <c r="N25" s="16">
        <v>9</v>
      </c>
    </row>
    <row r="26" spans="1:14" x14ac:dyDescent="0.25">
      <c r="A26" t="s">
        <v>36</v>
      </c>
      <c r="B26" t="s">
        <v>37</v>
      </c>
      <c r="C26" s="2">
        <v>466626</v>
      </c>
      <c r="D26" s="2">
        <v>41182</v>
      </c>
      <c r="E26" s="6">
        <v>507808</v>
      </c>
      <c r="F26" s="14">
        <f t="shared" si="0"/>
        <v>8.109758018778751E-2</v>
      </c>
      <c r="G26">
        <v>2</v>
      </c>
      <c r="H26" s="19">
        <f t="shared" si="1"/>
        <v>1.3553679197421308E-2</v>
      </c>
      <c r="I26">
        <f t="shared" si="5"/>
        <v>3</v>
      </c>
      <c r="J26">
        <f t="shared" si="7"/>
        <v>0.36131244096048443</v>
      </c>
      <c r="K26">
        <f t="shared" si="6"/>
        <v>30</v>
      </c>
      <c r="L26">
        <f t="shared" si="8"/>
        <v>0</v>
      </c>
      <c r="M26" s="20">
        <f t="shared" si="9"/>
        <v>5</v>
      </c>
      <c r="N26" s="16">
        <v>5</v>
      </c>
    </row>
    <row r="27" spans="1:14" x14ac:dyDescent="0.25">
      <c r="A27" t="s">
        <v>38</v>
      </c>
      <c r="B27" t="s">
        <v>39</v>
      </c>
      <c r="C27" s="2">
        <v>419907</v>
      </c>
      <c r="D27" s="2">
        <v>10910</v>
      </c>
      <c r="E27" s="6">
        <v>430817</v>
      </c>
      <c r="F27" s="14">
        <f t="shared" si="0"/>
        <v>2.5323977466070281E-2</v>
      </c>
      <c r="G27">
        <v>2</v>
      </c>
      <c r="H27" s="19">
        <f t="shared" si="1"/>
        <v>1.1498746397842208E-2</v>
      </c>
      <c r="I27">
        <f t="shared" si="5"/>
        <v>2</v>
      </c>
      <c r="J27">
        <f t="shared" si="7"/>
        <v>0.85168910666486752</v>
      </c>
      <c r="K27">
        <f t="shared" si="6"/>
        <v>10</v>
      </c>
      <c r="L27">
        <f t="shared" si="8"/>
        <v>1</v>
      </c>
      <c r="M27" s="20">
        <f t="shared" si="9"/>
        <v>5</v>
      </c>
      <c r="N27" s="16">
        <v>5</v>
      </c>
    </row>
    <row r="28" spans="1:14" x14ac:dyDescent="0.25">
      <c r="A28" t="s">
        <v>40</v>
      </c>
      <c r="B28" t="s">
        <v>41</v>
      </c>
      <c r="C28" s="2">
        <v>384422</v>
      </c>
      <c r="D28" s="2">
        <v>7002</v>
      </c>
      <c r="E28" s="6">
        <v>391424</v>
      </c>
      <c r="F28" s="14">
        <f t="shared" si="0"/>
        <v>1.7888530085022891E-2</v>
      </c>
      <c r="G28">
        <v>2</v>
      </c>
      <c r="H28" s="19">
        <f t="shared" si="1"/>
        <v>1.0447325221681104E-2</v>
      </c>
      <c r="I28">
        <f t="shared" si="5"/>
        <v>2</v>
      </c>
      <c r="J28">
        <f t="shared" si="7"/>
        <v>0.59093665497691372</v>
      </c>
      <c r="K28">
        <f t="shared" si="6"/>
        <v>22</v>
      </c>
      <c r="L28">
        <f t="shared" si="8"/>
        <v>1</v>
      </c>
      <c r="M28" s="20">
        <f t="shared" si="9"/>
        <v>5</v>
      </c>
      <c r="N28" s="16">
        <v>5</v>
      </c>
    </row>
    <row r="29" spans="1:14" x14ac:dyDescent="0.25">
      <c r="A29" t="s">
        <v>42</v>
      </c>
      <c r="B29" t="s">
        <v>43</v>
      </c>
      <c r="C29" s="2">
        <v>626130</v>
      </c>
      <c r="D29" s="2">
        <v>19134</v>
      </c>
      <c r="E29" s="6">
        <v>645264</v>
      </c>
      <c r="F29" s="14">
        <f t="shared" si="0"/>
        <v>2.9652979245704085E-2</v>
      </c>
      <c r="G29">
        <v>2</v>
      </c>
      <c r="H29" s="19">
        <f t="shared" si="1"/>
        <v>1.7222456624639358E-2</v>
      </c>
      <c r="I29">
        <f t="shared" si="5"/>
        <v>4</v>
      </c>
      <c r="J29">
        <f t="shared" si="7"/>
        <v>0.27116924291056055</v>
      </c>
      <c r="K29">
        <f t="shared" si="6"/>
        <v>36</v>
      </c>
      <c r="L29">
        <f t="shared" si="8"/>
        <v>0</v>
      </c>
      <c r="M29" s="20">
        <f t="shared" si="9"/>
        <v>6</v>
      </c>
      <c r="N29" s="16">
        <v>6</v>
      </c>
    </row>
    <row r="30" spans="1:14" x14ac:dyDescent="0.25">
      <c r="A30" t="s">
        <v>44</v>
      </c>
      <c r="B30" t="s">
        <v>45</v>
      </c>
      <c r="C30" s="2">
        <v>922326</v>
      </c>
      <c r="D30" s="2">
        <v>163306</v>
      </c>
      <c r="E30" s="6">
        <v>1085632</v>
      </c>
      <c r="F30" s="14">
        <f t="shared" si="0"/>
        <v>0.15042482167069504</v>
      </c>
      <c r="G30">
        <v>2</v>
      </c>
      <c r="H30" s="19">
        <f t="shared" si="1"/>
        <v>2.8976124547968701E-2</v>
      </c>
      <c r="I30">
        <f t="shared" si="5"/>
        <v>7</v>
      </c>
      <c r="J30">
        <f t="shared" si="7"/>
        <v>0.18607888789623761</v>
      </c>
      <c r="K30">
        <f t="shared" si="6"/>
        <v>42</v>
      </c>
      <c r="L30">
        <f t="shared" si="8"/>
        <v>0</v>
      </c>
      <c r="M30" s="20">
        <f t="shared" si="9"/>
        <v>9</v>
      </c>
      <c r="N30" s="16">
        <v>8</v>
      </c>
    </row>
    <row r="31" spans="1:14" x14ac:dyDescent="0.25">
      <c r="A31" t="s">
        <v>46</v>
      </c>
      <c r="B31" t="s">
        <v>47</v>
      </c>
      <c r="C31" s="2">
        <v>149360</v>
      </c>
      <c r="D31" s="2">
        <v>3251</v>
      </c>
      <c r="E31" s="6">
        <v>152611</v>
      </c>
      <c r="F31" s="14">
        <f t="shared" si="0"/>
        <v>2.1302527340755252E-2</v>
      </c>
      <c r="G31">
        <v>2</v>
      </c>
      <c r="H31" s="19">
        <f t="shared" si="1"/>
        <v>4.073272843274748E-3</v>
      </c>
      <c r="I31">
        <f t="shared" si="5"/>
        <v>1</v>
      </c>
      <c r="J31">
        <f t="shared" si="7"/>
        <v>1.017166513213752E-2</v>
      </c>
      <c r="K31">
        <f t="shared" si="6"/>
        <v>50</v>
      </c>
      <c r="L31">
        <f t="shared" si="8"/>
        <v>0</v>
      </c>
      <c r="M31" s="20">
        <f t="shared" si="9"/>
        <v>3</v>
      </c>
      <c r="N31" s="16">
        <v>3</v>
      </c>
    </row>
    <row r="32" spans="1:14" x14ac:dyDescent="0.25">
      <c r="A32" t="s">
        <v>48</v>
      </c>
      <c r="B32" t="s">
        <v>49</v>
      </c>
      <c r="C32" s="2">
        <v>556113</v>
      </c>
      <c r="D32" s="2">
        <v>29766</v>
      </c>
      <c r="E32" s="6">
        <v>585879</v>
      </c>
      <c r="F32" s="14">
        <f t="shared" si="0"/>
        <v>5.0805712442330245E-2</v>
      </c>
      <c r="G32">
        <v>2</v>
      </c>
      <c r="H32" s="19">
        <f t="shared" si="1"/>
        <v>1.5637437800322167E-2</v>
      </c>
      <c r="I32">
        <f t="shared" si="5"/>
        <v>3</v>
      </c>
      <c r="J32">
        <f t="shared" si="7"/>
        <v>0.8780845744798973</v>
      </c>
      <c r="K32">
        <f t="shared" si="6"/>
        <v>8</v>
      </c>
      <c r="L32">
        <f t="shared" si="8"/>
        <v>1</v>
      </c>
      <c r="M32" s="20">
        <f t="shared" si="9"/>
        <v>6</v>
      </c>
      <c r="N32" s="16">
        <v>6</v>
      </c>
    </row>
    <row r="33" spans="1:14" x14ac:dyDescent="0.25">
      <c r="A33" t="s">
        <v>50</v>
      </c>
      <c r="B33" t="s">
        <v>51</v>
      </c>
      <c r="C33" s="2">
        <v>522380</v>
      </c>
      <c r="D33" s="2">
        <v>23993</v>
      </c>
      <c r="E33" s="6">
        <v>546373</v>
      </c>
      <c r="F33" s="14">
        <f t="shared" si="0"/>
        <v>4.3913224116125797E-2</v>
      </c>
      <c r="G33">
        <v>2</v>
      </c>
      <c r="H33" s="19">
        <f t="shared" si="1"/>
        <v>1.458300059103573E-2</v>
      </c>
      <c r="I33">
        <f t="shared" si="5"/>
        <v>3</v>
      </c>
      <c r="J33">
        <f t="shared" si="7"/>
        <v>0.61658414657686134</v>
      </c>
      <c r="K33">
        <f t="shared" si="6"/>
        <v>21</v>
      </c>
      <c r="L33">
        <f t="shared" si="8"/>
        <v>1</v>
      </c>
      <c r="M33" s="20">
        <f t="shared" si="9"/>
        <v>6</v>
      </c>
      <c r="N33" s="16">
        <v>6</v>
      </c>
    </row>
    <row r="34" spans="1:14" x14ac:dyDescent="0.25">
      <c r="A34" t="s">
        <v>52</v>
      </c>
      <c r="B34" t="s">
        <v>53</v>
      </c>
      <c r="C34" s="2">
        <v>712144</v>
      </c>
      <c r="D34" s="2">
        <v>53242</v>
      </c>
      <c r="E34" s="6">
        <v>765386</v>
      </c>
      <c r="F34" s="14">
        <f t="shared" si="0"/>
        <v>6.956228621897971E-2</v>
      </c>
      <c r="G34">
        <v>2</v>
      </c>
      <c r="H34" s="19">
        <f t="shared" si="1"/>
        <v>2.0428579908543198E-2</v>
      </c>
      <c r="I34">
        <f t="shared" si="5"/>
        <v>5</v>
      </c>
      <c r="J34">
        <f t="shared" si="7"/>
        <v>6.6287817318714026E-2</v>
      </c>
      <c r="K34">
        <f t="shared" si="6"/>
        <v>47</v>
      </c>
      <c r="L34">
        <f t="shared" si="8"/>
        <v>0</v>
      </c>
      <c r="M34" s="20">
        <f t="shared" si="9"/>
        <v>7</v>
      </c>
      <c r="N34" s="16">
        <v>7</v>
      </c>
    </row>
    <row r="35" spans="1:14" x14ac:dyDescent="0.25">
      <c r="A35" t="s">
        <v>54</v>
      </c>
      <c r="B35" t="s">
        <v>55</v>
      </c>
      <c r="C35" s="2">
        <v>191809</v>
      </c>
      <c r="D35" s="2">
        <v>5169</v>
      </c>
      <c r="E35" s="6">
        <v>196978</v>
      </c>
      <c r="F35" s="14">
        <f t="shared" si="0"/>
        <v>2.6241509204073553E-2</v>
      </c>
      <c r="G35">
        <v>2</v>
      </c>
      <c r="H35" s="19">
        <f t="shared" si="1"/>
        <v>5.2574528580677229E-3</v>
      </c>
      <c r="I35">
        <f t="shared" si="5"/>
        <v>1</v>
      </c>
      <c r="J35">
        <f t="shared" si="7"/>
        <v>0.3038483088007955</v>
      </c>
      <c r="K35">
        <f t="shared" si="6"/>
        <v>34</v>
      </c>
      <c r="L35">
        <f t="shared" si="8"/>
        <v>0</v>
      </c>
      <c r="M35" s="20">
        <f t="shared" si="9"/>
        <v>3</v>
      </c>
      <c r="N35" s="16">
        <v>3</v>
      </c>
    </row>
    <row r="36" spans="1:14" x14ac:dyDescent="0.25">
      <c r="A36" t="s">
        <v>56</v>
      </c>
      <c r="B36" t="s">
        <v>57</v>
      </c>
      <c r="C36" s="2">
        <v>394290</v>
      </c>
      <c r="D36" s="2">
        <v>8186</v>
      </c>
      <c r="E36" s="6">
        <v>402476</v>
      </c>
      <c r="F36" s="14">
        <f t="shared" si="0"/>
        <v>2.0339100965026485E-2</v>
      </c>
      <c r="G36">
        <v>2</v>
      </c>
      <c r="H36" s="19">
        <f t="shared" si="1"/>
        <v>1.0742309275673755E-2</v>
      </c>
      <c r="I36">
        <f t="shared" si="5"/>
        <v>2</v>
      </c>
      <c r="J36">
        <f t="shared" si="7"/>
        <v>0.66409270036709156</v>
      </c>
      <c r="K36">
        <f t="shared" si="6"/>
        <v>18</v>
      </c>
      <c r="L36">
        <f t="shared" si="8"/>
        <v>1</v>
      </c>
      <c r="M36" s="20">
        <f t="shared" si="9"/>
        <v>5</v>
      </c>
      <c r="N36" s="16">
        <v>5</v>
      </c>
    </row>
    <row r="37" spans="1:14" x14ac:dyDescent="0.25">
      <c r="A37" t="s">
        <v>58</v>
      </c>
      <c r="B37" t="s">
        <v>59</v>
      </c>
      <c r="C37" s="2">
        <v>165254</v>
      </c>
      <c r="D37" s="2">
        <v>8131</v>
      </c>
      <c r="E37" s="6">
        <v>173385</v>
      </c>
      <c r="F37" s="14">
        <f t="shared" si="0"/>
        <v>4.6895636877469213E-2</v>
      </c>
      <c r="G37">
        <v>2</v>
      </c>
      <c r="H37" s="19">
        <f t="shared" si="1"/>
        <v>4.6277425082804791E-3</v>
      </c>
      <c r="I37">
        <f t="shared" si="5"/>
        <v>1</v>
      </c>
      <c r="J37">
        <f t="shared" si="7"/>
        <v>0.14768014205355895</v>
      </c>
      <c r="K37">
        <f t="shared" si="6"/>
        <v>43</v>
      </c>
      <c r="L37">
        <f t="shared" si="8"/>
        <v>0</v>
      </c>
      <c r="M37" s="20">
        <f t="shared" si="9"/>
        <v>3</v>
      </c>
      <c r="N37" s="16">
        <v>3</v>
      </c>
    </row>
    <row r="38" spans="1:14" x14ac:dyDescent="0.25">
      <c r="A38" t="s">
        <v>60</v>
      </c>
      <c r="B38" t="s">
        <v>61</v>
      </c>
      <c r="C38" s="2">
        <v>504828</v>
      </c>
      <c r="D38" s="2">
        <v>13520</v>
      </c>
      <c r="E38" s="6">
        <v>518348</v>
      </c>
      <c r="F38" s="14">
        <f t="shared" si="0"/>
        <v>2.6082863250171701E-2</v>
      </c>
      <c r="G38">
        <v>2</v>
      </c>
      <c r="H38" s="19">
        <f t="shared" si="1"/>
        <v>1.3834997685394755E-2</v>
      </c>
      <c r="I38">
        <f t="shared" si="5"/>
        <v>3</v>
      </c>
      <c r="J38">
        <f t="shared" si="7"/>
        <v>0.43107942597789961</v>
      </c>
      <c r="K38">
        <f t="shared" si="6"/>
        <v>28</v>
      </c>
      <c r="L38">
        <f t="shared" si="8"/>
        <v>0</v>
      </c>
      <c r="M38" s="20">
        <f t="shared" si="9"/>
        <v>5</v>
      </c>
      <c r="N38" s="16">
        <v>5</v>
      </c>
    </row>
    <row r="39" spans="1:14" x14ac:dyDescent="0.25">
      <c r="A39" t="s">
        <v>62</v>
      </c>
      <c r="B39" t="s">
        <v>63</v>
      </c>
      <c r="C39" s="2">
        <v>374266</v>
      </c>
      <c r="D39" s="2">
        <v>48610</v>
      </c>
      <c r="E39" s="6">
        <v>422876</v>
      </c>
      <c r="F39" s="14">
        <f t="shared" si="0"/>
        <v>0.11495095488984951</v>
      </c>
      <c r="G39">
        <v>2</v>
      </c>
      <c r="H39" s="19">
        <f t="shared" si="1"/>
        <v>1.1286796671751396E-2</v>
      </c>
      <c r="I39">
        <f t="shared" si="5"/>
        <v>2</v>
      </c>
      <c r="J39">
        <f t="shared" si="7"/>
        <v>0.79912557459434641</v>
      </c>
      <c r="K39">
        <f t="shared" si="6"/>
        <v>12</v>
      </c>
      <c r="L39">
        <f t="shared" si="8"/>
        <v>1</v>
      </c>
      <c r="M39" s="20">
        <f t="shared" si="9"/>
        <v>5</v>
      </c>
      <c r="N39" s="16">
        <v>4</v>
      </c>
    </row>
    <row r="40" spans="1:14" x14ac:dyDescent="0.25">
      <c r="A40" t="s">
        <v>64</v>
      </c>
      <c r="B40" t="s">
        <v>65</v>
      </c>
      <c r="C40" s="2">
        <v>298960</v>
      </c>
      <c r="D40" s="2">
        <v>18260</v>
      </c>
      <c r="E40" s="6">
        <v>317220</v>
      </c>
      <c r="F40" s="14">
        <f t="shared" si="0"/>
        <v>5.7562574869175966E-2</v>
      </c>
      <c r="G40">
        <v>2</v>
      </c>
      <c r="H40" s="19">
        <f t="shared" si="1"/>
        <v>8.4667790090073164E-3</v>
      </c>
      <c r="I40">
        <f t="shared" si="5"/>
        <v>2</v>
      </c>
      <c r="J40">
        <f t="shared" si="7"/>
        <v>9.9761194233814354E-2</v>
      </c>
      <c r="K40">
        <f t="shared" si="6"/>
        <v>44</v>
      </c>
      <c r="L40">
        <f t="shared" si="8"/>
        <v>0</v>
      </c>
      <c r="M40" s="20">
        <f t="shared" si="9"/>
        <v>4</v>
      </c>
      <c r="N40" s="16">
        <v>4</v>
      </c>
    </row>
    <row r="41" spans="1:14" x14ac:dyDescent="0.25">
      <c r="A41" t="s">
        <v>66</v>
      </c>
      <c r="B41" t="s">
        <v>67</v>
      </c>
      <c r="C41" s="2">
        <v>268630</v>
      </c>
      <c r="D41" s="2">
        <v>69086</v>
      </c>
      <c r="E41" s="6">
        <v>337716</v>
      </c>
      <c r="F41" s="14">
        <f t="shared" si="0"/>
        <v>0.20456833552452355</v>
      </c>
      <c r="G41">
        <v>2</v>
      </c>
      <c r="H41" s="19">
        <f t="shared" si="1"/>
        <v>9.0138286987135573E-3</v>
      </c>
      <c r="I41">
        <f t="shared" si="5"/>
        <v>2</v>
      </c>
      <c r="J41">
        <f t="shared" si="7"/>
        <v>0.2354295172809624</v>
      </c>
      <c r="K41">
        <f t="shared" si="6"/>
        <v>39</v>
      </c>
      <c r="L41">
        <f t="shared" si="8"/>
        <v>0</v>
      </c>
      <c r="M41" s="20">
        <f t="shared" si="9"/>
        <v>4</v>
      </c>
      <c r="N41" s="16">
        <v>4</v>
      </c>
    </row>
    <row r="42" spans="1:14" x14ac:dyDescent="0.25">
      <c r="A42" t="s">
        <v>68</v>
      </c>
      <c r="B42" t="s">
        <v>69</v>
      </c>
      <c r="C42" s="2">
        <v>4848032</v>
      </c>
      <c r="D42" s="2">
        <v>375602</v>
      </c>
      <c r="E42" s="6">
        <v>5223634</v>
      </c>
      <c r="F42" s="14">
        <f t="shared" si="0"/>
        <v>7.1904348581849339E-2</v>
      </c>
      <c r="G42">
        <v>2</v>
      </c>
      <c r="H42" s="19">
        <f t="shared" si="1"/>
        <v>0.13942170954522703</v>
      </c>
      <c r="I42">
        <f t="shared" si="5"/>
        <v>34</v>
      </c>
      <c r="J42">
        <f t="shared" si="7"/>
        <v>0.57658396721630822</v>
      </c>
      <c r="K42">
        <f t="shared" si="6"/>
        <v>24</v>
      </c>
      <c r="L42">
        <f t="shared" si="8"/>
        <v>1</v>
      </c>
      <c r="M42" s="20">
        <f t="shared" si="9"/>
        <v>37</v>
      </c>
      <c r="N42" s="16">
        <v>37</v>
      </c>
    </row>
    <row r="43" spans="1:14" x14ac:dyDescent="0.25">
      <c r="A43" t="s">
        <v>70</v>
      </c>
      <c r="B43" t="s">
        <v>71</v>
      </c>
      <c r="C43" s="2">
        <v>1179078</v>
      </c>
      <c r="D43" s="2">
        <v>60756</v>
      </c>
      <c r="E43" s="6">
        <v>1239834</v>
      </c>
      <c r="F43" s="14">
        <f t="shared" si="0"/>
        <v>4.9003334317336028E-2</v>
      </c>
      <c r="G43">
        <v>2</v>
      </c>
      <c r="H43" s="19">
        <f t="shared" si="1"/>
        <v>3.3091862070025777E-2</v>
      </c>
      <c r="I43">
        <f t="shared" si="5"/>
        <v>8</v>
      </c>
      <c r="J43">
        <f t="shared" si="7"/>
        <v>0.20678179336639246</v>
      </c>
      <c r="K43">
        <f t="shared" si="6"/>
        <v>41</v>
      </c>
      <c r="L43">
        <f t="shared" si="8"/>
        <v>0</v>
      </c>
      <c r="M43" s="20">
        <f t="shared" si="9"/>
        <v>10</v>
      </c>
      <c r="N43" s="16">
        <v>11</v>
      </c>
    </row>
    <row r="44" spans="1:14" x14ac:dyDescent="0.25">
      <c r="A44" t="s">
        <v>72</v>
      </c>
      <c r="B44" t="s">
        <v>73</v>
      </c>
      <c r="C44" s="2">
        <v>1061853</v>
      </c>
      <c r="D44" s="2">
        <v>37709</v>
      </c>
      <c r="E44" s="6">
        <v>1099562</v>
      </c>
      <c r="F44" s="14">
        <f t="shared" si="0"/>
        <v>3.429456456298053E-2</v>
      </c>
      <c r="G44">
        <v>2</v>
      </c>
      <c r="H44" s="19">
        <f t="shared" si="1"/>
        <v>2.9347924029702106E-2</v>
      </c>
      <c r="I44">
        <f t="shared" si="5"/>
        <v>7</v>
      </c>
      <c r="J44">
        <f t="shared" si="7"/>
        <v>0.2782851593661233</v>
      </c>
      <c r="K44">
        <f t="shared" si="6"/>
        <v>35</v>
      </c>
      <c r="L44">
        <f t="shared" si="8"/>
        <v>0</v>
      </c>
      <c r="M44" s="20">
        <f t="shared" si="9"/>
        <v>9</v>
      </c>
      <c r="N44" s="16">
        <v>10</v>
      </c>
    </row>
    <row r="45" spans="1:14" x14ac:dyDescent="0.25">
      <c r="A45" t="s">
        <v>74</v>
      </c>
      <c r="B45" t="s">
        <v>75</v>
      </c>
      <c r="C45" s="2">
        <v>489996</v>
      </c>
      <c r="D45" s="2">
        <v>29902</v>
      </c>
      <c r="E45" s="6">
        <v>519898</v>
      </c>
      <c r="F45" s="14">
        <f t="shared" si="0"/>
        <v>5.7515127967408992E-2</v>
      </c>
      <c r="G45">
        <v>2</v>
      </c>
      <c r="H45" s="19">
        <f t="shared" si="1"/>
        <v>1.3876368051273204E-2</v>
      </c>
      <c r="I45">
        <f t="shared" si="5"/>
        <v>3</v>
      </c>
      <c r="J45">
        <f t="shared" si="7"/>
        <v>0.4413392767157549</v>
      </c>
      <c r="K45">
        <f t="shared" si="6"/>
        <v>27</v>
      </c>
      <c r="L45">
        <f t="shared" si="8"/>
        <v>0</v>
      </c>
      <c r="M45" s="20">
        <f t="shared" si="9"/>
        <v>5</v>
      </c>
      <c r="N45" s="16">
        <v>5</v>
      </c>
    </row>
    <row r="46" spans="1:14" x14ac:dyDescent="0.25">
      <c r="A46" t="s">
        <v>76</v>
      </c>
      <c r="B46" t="s">
        <v>77</v>
      </c>
      <c r="C46" s="2">
        <v>252844</v>
      </c>
      <c r="D46" s="2">
        <v>102927</v>
      </c>
      <c r="E46" s="6">
        <v>355771</v>
      </c>
      <c r="F46" s="14">
        <f t="shared" si="0"/>
        <v>0.28930688560900131</v>
      </c>
      <c r="G46">
        <v>2</v>
      </c>
      <c r="H46" s="19">
        <f t="shared" si="1"/>
        <v>9.4957267348009019E-3</v>
      </c>
      <c r="I46">
        <f t="shared" si="5"/>
        <v>2</v>
      </c>
      <c r="J46">
        <f t="shared" si="7"/>
        <v>0.35494023023062349</v>
      </c>
      <c r="K46">
        <f t="shared" si="6"/>
        <v>31</v>
      </c>
      <c r="L46">
        <f t="shared" si="8"/>
        <v>0</v>
      </c>
      <c r="M46" s="20">
        <f t="shared" si="9"/>
        <v>4</v>
      </c>
      <c r="N46" s="16">
        <v>4</v>
      </c>
    </row>
    <row r="47" spans="1:14" x14ac:dyDescent="0.25">
      <c r="A47" t="s">
        <v>78</v>
      </c>
      <c r="B47" t="s">
        <v>79</v>
      </c>
      <c r="C47" s="2">
        <v>130131</v>
      </c>
      <c r="D47" s="2">
        <v>7510</v>
      </c>
      <c r="E47" s="6">
        <v>137641</v>
      </c>
      <c r="F47" s="14">
        <f t="shared" si="0"/>
        <v>5.4562230730668917E-2</v>
      </c>
      <c r="G47">
        <v>2</v>
      </c>
      <c r="H47" s="19">
        <f t="shared" si="1"/>
        <v>3.6737151805648319E-3</v>
      </c>
      <c r="I47">
        <f t="shared" si="5"/>
        <v>0</v>
      </c>
      <c r="J47">
        <f t="shared" si="7"/>
        <v>0.9110813647800784</v>
      </c>
      <c r="K47">
        <f t="shared" si="6"/>
        <v>5</v>
      </c>
      <c r="L47">
        <f t="shared" si="8"/>
        <v>1</v>
      </c>
      <c r="M47" s="20">
        <f t="shared" si="9"/>
        <v>3</v>
      </c>
      <c r="N47" s="16">
        <v>3</v>
      </c>
    </row>
    <row r="48" spans="1:14" x14ac:dyDescent="0.25">
      <c r="A48" t="s">
        <v>80</v>
      </c>
      <c r="B48" t="s">
        <v>81</v>
      </c>
      <c r="C48" s="2">
        <v>843247</v>
      </c>
      <c r="D48" s="2">
        <v>55605</v>
      </c>
      <c r="E48" s="6">
        <v>898852</v>
      </c>
      <c r="F48" s="14">
        <f t="shared" si="0"/>
        <v>6.1862242059871925E-2</v>
      </c>
      <c r="G48">
        <v>2</v>
      </c>
      <c r="H48" s="19">
        <f t="shared" si="1"/>
        <v>2.3990862006822534E-2</v>
      </c>
      <c r="I48">
        <f t="shared" si="5"/>
        <v>5</v>
      </c>
      <c r="J48">
        <f t="shared" si="7"/>
        <v>0.94973377769198919</v>
      </c>
      <c r="K48">
        <f t="shared" si="6"/>
        <v>3</v>
      </c>
      <c r="L48">
        <f t="shared" si="8"/>
        <v>1</v>
      </c>
      <c r="M48" s="20">
        <f t="shared" si="9"/>
        <v>8</v>
      </c>
      <c r="N48" s="16">
        <v>8</v>
      </c>
    </row>
    <row r="49" spans="1:14" x14ac:dyDescent="0.25">
      <c r="A49" s="7" t="s">
        <v>22</v>
      </c>
      <c r="B49" s="7"/>
      <c r="C49" s="2"/>
      <c r="D49" s="2"/>
      <c r="E49" s="6"/>
      <c r="F49" s="14"/>
      <c r="H49" s="19"/>
      <c r="M49" s="20"/>
    </row>
    <row r="50" spans="1:14" x14ac:dyDescent="0.25">
      <c r="A50" s="8"/>
      <c r="B50" s="9" t="s">
        <v>82</v>
      </c>
      <c r="C50" s="2">
        <v>671976</v>
      </c>
      <c r="D50" s="9">
        <v>49993</v>
      </c>
      <c r="E50" s="6">
        <v>721969</v>
      </c>
      <c r="F50" s="14">
        <f t="shared" si="0"/>
        <v>6.9245355409996823E-2</v>
      </c>
      <c r="H50" s="19"/>
      <c r="M50" s="20"/>
    </row>
    <row r="51" spans="1:14" x14ac:dyDescent="0.25">
      <c r="A51" s="8"/>
      <c r="B51" s="9" t="s">
        <v>83</v>
      </c>
      <c r="C51" s="2">
        <v>70428</v>
      </c>
      <c r="D51" s="9">
        <v>1961</v>
      </c>
      <c r="E51" s="6">
        <v>72389</v>
      </c>
      <c r="F51" s="14">
        <f t="shared" si="0"/>
        <v>2.7089751205293621E-2</v>
      </c>
      <c r="H51" s="19"/>
      <c r="M51" s="20"/>
    </row>
    <row r="52" spans="1:14" x14ac:dyDescent="0.25">
      <c r="A52" s="8"/>
      <c r="B52" s="9" t="s">
        <v>84</v>
      </c>
      <c r="C52" s="2">
        <v>100843</v>
      </c>
      <c r="D52" s="9">
        <v>3651</v>
      </c>
      <c r="E52" s="6">
        <v>104494</v>
      </c>
      <c r="F52" s="14">
        <f t="shared" si="0"/>
        <v>3.4939805156276912E-2</v>
      </c>
      <c r="H52" s="19"/>
      <c r="M52" s="20"/>
    </row>
    <row r="53" spans="1:14" x14ac:dyDescent="0.25">
      <c r="A53" t="s">
        <v>85</v>
      </c>
      <c r="B53" t="s">
        <v>86</v>
      </c>
      <c r="C53" s="2">
        <v>772725</v>
      </c>
      <c r="D53" s="2">
        <v>136688</v>
      </c>
      <c r="E53" s="6">
        <v>909413</v>
      </c>
      <c r="F53" s="14">
        <f t="shared" si="0"/>
        <v>0.15030354745313734</v>
      </c>
      <c r="G53">
        <v>2</v>
      </c>
      <c r="H53" s="19">
        <f t="shared" si="1"/>
        <v>2.4272740996527237E-2</v>
      </c>
      <c r="I53">
        <f t="shared" si="5"/>
        <v>6</v>
      </c>
      <c r="J53">
        <f>$I$5*E53-ROUNDDOWN($I$5*E53,0)</f>
        <v>1.9639767138755815E-2</v>
      </c>
      <c r="K53">
        <f t="shared" si="6"/>
        <v>49</v>
      </c>
      <c r="L53">
        <f>IF(K53&gt;$J$5,0,1)</f>
        <v>0</v>
      </c>
      <c r="M53" s="20">
        <f>L53+I53+G53</f>
        <v>8</v>
      </c>
      <c r="N53" s="16">
        <v>7</v>
      </c>
    </row>
    <row r="54" spans="1:14" x14ac:dyDescent="0.25">
      <c r="A54" t="s">
        <v>87</v>
      </c>
      <c r="B54" t="s">
        <v>88</v>
      </c>
      <c r="C54" s="2">
        <v>234393</v>
      </c>
      <c r="D54" s="2">
        <v>17688</v>
      </c>
      <c r="E54" s="6">
        <v>252081</v>
      </c>
      <c r="F54" s="14">
        <f t="shared" si="0"/>
        <v>7.0167922215478365E-2</v>
      </c>
      <c r="G54">
        <v>2</v>
      </c>
      <c r="H54" s="19">
        <f t="shared" si="1"/>
        <v>6.7281827103258729E-3</v>
      </c>
      <c r="I54">
        <f t="shared" si="5"/>
        <v>1</v>
      </c>
      <c r="J54">
        <f>$I$5*E54-ROUNDDOWN($I$5*E54,0)</f>
        <v>0.66858931216081641</v>
      </c>
      <c r="K54">
        <f t="shared" si="6"/>
        <v>17</v>
      </c>
      <c r="L54">
        <f>IF(K54&gt;$J$5,0,1)</f>
        <v>1</v>
      </c>
      <c r="M54" s="20">
        <f>L54+I54+G54</f>
        <v>4</v>
      </c>
      <c r="N54" s="16">
        <v>4</v>
      </c>
    </row>
    <row r="55" spans="1:14" x14ac:dyDescent="0.25">
      <c r="A55" t="s">
        <v>89</v>
      </c>
      <c r="B55" t="s">
        <v>90</v>
      </c>
      <c r="C55" s="2">
        <v>268881</v>
      </c>
      <c r="D55" s="2">
        <v>31607</v>
      </c>
      <c r="E55" s="6">
        <v>300488</v>
      </c>
      <c r="F55" s="14">
        <f t="shared" si="0"/>
        <v>0.1051855648145683</v>
      </c>
      <c r="G55">
        <v>2</v>
      </c>
      <c r="H55" s="19">
        <f t="shared" si="1"/>
        <v>8.0201925819891259E-3</v>
      </c>
      <c r="I55">
        <f t="shared" si="5"/>
        <v>1</v>
      </c>
      <c r="J55">
        <f>$I$5*E55-ROUNDDOWN($I$5*E55,0)</f>
        <v>0.98900776033330318</v>
      </c>
      <c r="K55">
        <f t="shared" si="6"/>
        <v>1</v>
      </c>
      <c r="L55">
        <f>IF(K55&gt;$J$5,0,1)</f>
        <v>1</v>
      </c>
      <c r="M55" s="20">
        <f>L55+I55+G55</f>
        <v>4</v>
      </c>
      <c r="N55" s="16">
        <v>4</v>
      </c>
    </row>
    <row r="56" spans="1:14" x14ac:dyDescent="0.25">
      <c r="A56" t="s">
        <v>91</v>
      </c>
      <c r="B56" t="s">
        <v>92</v>
      </c>
      <c r="C56" s="2">
        <v>774036</v>
      </c>
      <c r="D56" s="2">
        <v>107173</v>
      </c>
      <c r="E56" s="6">
        <v>881209</v>
      </c>
      <c r="F56" s="14">
        <f t="shared" si="0"/>
        <v>0.12162041014106756</v>
      </c>
      <c r="G56">
        <v>2</v>
      </c>
      <c r="H56" s="19">
        <f t="shared" si="1"/>
        <v>2.3519960480891267E-2</v>
      </c>
      <c r="I56">
        <f t="shared" si="5"/>
        <v>5</v>
      </c>
      <c r="J56">
        <f>$I$5*E56-ROUNDDOWN($I$5*E56,0)</f>
        <v>0.83295019926103464</v>
      </c>
      <c r="K56">
        <f t="shared" si="6"/>
        <v>11</v>
      </c>
      <c r="L56">
        <f>IF(K56&gt;$J$5,0,1)</f>
        <v>1</v>
      </c>
      <c r="M56" s="20">
        <f>L56+I56+G56</f>
        <v>8</v>
      </c>
      <c r="N56" s="16">
        <v>7</v>
      </c>
    </row>
    <row r="57" spans="1:14" x14ac:dyDescent="0.25">
      <c r="A57" s="7" t="s">
        <v>22</v>
      </c>
      <c r="B57" s="7"/>
      <c r="C57" s="2"/>
      <c r="D57" s="2"/>
      <c r="E57" s="6"/>
      <c r="F57" s="14"/>
      <c r="H57" s="19"/>
      <c r="M57" s="20"/>
    </row>
    <row r="58" spans="1:14" x14ac:dyDescent="0.25">
      <c r="A58" s="8"/>
      <c r="B58" s="9" t="s">
        <v>93</v>
      </c>
      <c r="C58" s="2">
        <v>684779</v>
      </c>
      <c r="D58" s="9">
        <v>71757</v>
      </c>
      <c r="E58" s="6">
        <v>756536</v>
      </c>
      <c r="F58" s="14">
        <f t="shared" si="0"/>
        <v>9.4849418930493729E-2</v>
      </c>
      <c r="H58" s="19"/>
      <c r="M58" s="20"/>
    </row>
    <row r="59" spans="1:14" x14ac:dyDescent="0.25">
      <c r="A59" s="8"/>
      <c r="B59" s="9" t="s">
        <v>94</v>
      </c>
      <c r="C59" s="2">
        <v>64277</v>
      </c>
      <c r="D59" s="9">
        <v>22700</v>
      </c>
      <c r="E59" s="6">
        <v>86977</v>
      </c>
      <c r="F59" s="14">
        <f t="shared" si="0"/>
        <v>0.2609885371994895</v>
      </c>
      <c r="H59" s="19"/>
      <c r="M59" s="20"/>
    </row>
    <row r="60" spans="1:14" x14ac:dyDescent="0.25">
      <c r="A60" s="8"/>
      <c r="B60" s="9" t="s">
        <v>95</v>
      </c>
      <c r="C60" s="2">
        <v>16292</v>
      </c>
      <c r="D60" s="9">
        <v>10248</v>
      </c>
      <c r="E60" s="6">
        <v>26540</v>
      </c>
      <c r="F60" s="14">
        <f t="shared" si="0"/>
        <v>0.38613413715146949</v>
      </c>
      <c r="H60" s="19"/>
      <c r="M60" s="20"/>
    </row>
    <row r="61" spans="1:14" x14ac:dyDescent="0.25">
      <c r="A61" s="8"/>
      <c r="B61" s="9" t="s">
        <v>96</v>
      </c>
      <c r="C61" s="2">
        <v>8688</v>
      </c>
      <c r="D61" s="9">
        <v>2468</v>
      </c>
      <c r="E61" s="6">
        <v>11156</v>
      </c>
      <c r="F61" s="14">
        <f t="shared" si="0"/>
        <v>0.22122624596629617</v>
      </c>
      <c r="H61" s="19"/>
      <c r="M61" s="20"/>
    </row>
    <row r="62" spans="1:14" x14ac:dyDescent="0.25">
      <c r="A62" t="s">
        <v>97</v>
      </c>
      <c r="B62" t="s">
        <v>98</v>
      </c>
      <c r="C62" s="2">
        <v>115794</v>
      </c>
      <c r="D62" s="2">
        <v>3641</v>
      </c>
      <c r="E62" s="6">
        <v>119435</v>
      </c>
      <c r="F62" s="14">
        <f t="shared" si="0"/>
        <v>3.0485201155440199E-2</v>
      </c>
      <c r="G62">
        <v>2</v>
      </c>
      <c r="H62" s="19">
        <f t="shared" si="1"/>
        <v>3.1877868701241686E-3</v>
      </c>
      <c r="I62">
        <f t="shared" si="5"/>
        <v>0</v>
      </c>
      <c r="J62">
        <f t="shared" ref="J62:J71" si="10">$I$5*E62-ROUNDDOWN($I$5*E62,0)</f>
        <v>0.79057114379079385</v>
      </c>
      <c r="K62">
        <f t="shared" si="6"/>
        <v>13</v>
      </c>
      <c r="L62">
        <f t="shared" ref="L62:L71" si="11">IF(K62&gt;$J$5,0,1)</f>
        <v>1</v>
      </c>
      <c r="M62" s="20">
        <f t="shared" ref="M62:M71" si="12">L62+I62+G62</f>
        <v>3</v>
      </c>
      <c r="N62" s="16">
        <v>3</v>
      </c>
    </row>
    <row r="63" spans="1:14" x14ac:dyDescent="0.25">
      <c r="A63" t="s">
        <v>99</v>
      </c>
      <c r="B63" t="s">
        <v>100</v>
      </c>
      <c r="C63" s="2">
        <v>1525539</v>
      </c>
      <c r="D63" s="2">
        <v>38437</v>
      </c>
      <c r="E63" s="6">
        <v>1563976</v>
      </c>
      <c r="F63" s="14">
        <f t="shared" si="0"/>
        <v>2.4576464088963003E-2</v>
      </c>
      <c r="G63">
        <v>2</v>
      </c>
      <c r="H63" s="19">
        <f t="shared" si="1"/>
        <v>4.1743393125878651E-2</v>
      </c>
      <c r="I63">
        <f t="shared" si="5"/>
        <v>10</v>
      </c>
      <c r="J63">
        <f t="shared" si="10"/>
        <v>0.35236149521790594</v>
      </c>
      <c r="K63">
        <f t="shared" si="6"/>
        <v>32</v>
      </c>
      <c r="L63">
        <f t="shared" si="11"/>
        <v>0</v>
      </c>
      <c r="M63" s="20">
        <f t="shared" si="12"/>
        <v>12</v>
      </c>
      <c r="N63" s="16">
        <v>12</v>
      </c>
    </row>
    <row r="64" spans="1:14" x14ac:dyDescent="0.25">
      <c r="A64" t="s">
        <v>101</v>
      </c>
      <c r="B64" t="s">
        <v>102</v>
      </c>
      <c r="C64" s="2">
        <v>68446</v>
      </c>
      <c r="D64" s="2">
        <v>7303</v>
      </c>
      <c r="E64" s="6">
        <v>75749</v>
      </c>
      <c r="F64" s="14">
        <f t="shared" si="0"/>
        <v>9.6410513670147455E-2</v>
      </c>
      <c r="G64">
        <v>2</v>
      </c>
      <c r="H64" s="19">
        <f t="shared" si="1"/>
        <v>2.0217831257590795E-3</v>
      </c>
      <c r="I64">
        <f t="shared" si="5"/>
        <v>0</v>
      </c>
      <c r="J64">
        <f t="shared" si="10"/>
        <v>0.50140221518825179</v>
      </c>
      <c r="K64">
        <f t="shared" si="6"/>
        <v>25</v>
      </c>
      <c r="L64">
        <f t="shared" si="11"/>
        <v>1</v>
      </c>
      <c r="M64" s="20">
        <f t="shared" si="12"/>
        <v>3</v>
      </c>
      <c r="N64" s="16">
        <v>2</v>
      </c>
    </row>
    <row r="65" spans="1:14" x14ac:dyDescent="0.25">
      <c r="A65" t="s">
        <v>103</v>
      </c>
      <c r="B65" t="s">
        <v>104</v>
      </c>
      <c r="C65" s="2">
        <v>575099</v>
      </c>
      <c r="D65" s="2">
        <v>21547</v>
      </c>
      <c r="E65" s="6">
        <v>596646</v>
      </c>
      <c r="F65" s="14">
        <f t="shared" si="0"/>
        <v>3.6113541362885193E-2</v>
      </c>
      <c r="G65">
        <v>2</v>
      </c>
      <c r="H65" s="19">
        <f t="shared" si="1"/>
        <v>1.5924815045104908E-2</v>
      </c>
      <c r="I65">
        <f t="shared" si="5"/>
        <v>3</v>
      </c>
      <c r="J65">
        <f t="shared" si="10"/>
        <v>0.94935413118601764</v>
      </c>
      <c r="K65">
        <f t="shared" si="6"/>
        <v>4</v>
      </c>
      <c r="L65">
        <f t="shared" si="11"/>
        <v>1</v>
      </c>
      <c r="M65" s="20">
        <f t="shared" si="12"/>
        <v>6</v>
      </c>
      <c r="N65" s="16">
        <v>6</v>
      </c>
    </row>
    <row r="66" spans="1:14" x14ac:dyDescent="0.25">
      <c r="A66" t="s">
        <v>105</v>
      </c>
      <c r="B66" t="s">
        <v>106</v>
      </c>
      <c r="C66" s="2">
        <v>101254</v>
      </c>
      <c r="D66" s="2">
        <v>5096</v>
      </c>
      <c r="E66" s="6">
        <v>106350</v>
      </c>
      <c r="F66" s="14">
        <f t="shared" si="0"/>
        <v>4.7917254348848144E-2</v>
      </c>
      <c r="G66">
        <v>2</v>
      </c>
      <c r="H66" s="19">
        <f t="shared" si="1"/>
        <v>2.8385409104341721E-3</v>
      </c>
      <c r="I66">
        <f t="shared" si="5"/>
        <v>0</v>
      </c>
      <c r="J66">
        <f t="shared" si="10"/>
        <v>0.70395814578767468</v>
      </c>
      <c r="K66">
        <f t="shared" si="6"/>
        <v>16</v>
      </c>
      <c r="L66">
        <f t="shared" si="11"/>
        <v>1</v>
      </c>
      <c r="M66" s="20">
        <f t="shared" si="12"/>
        <v>3</v>
      </c>
      <c r="N66" s="16">
        <v>3</v>
      </c>
    </row>
    <row r="67" spans="1:14" x14ac:dyDescent="0.25">
      <c r="A67" t="s">
        <v>107</v>
      </c>
      <c r="B67" t="s">
        <v>108</v>
      </c>
      <c r="C67" s="2">
        <v>529136</v>
      </c>
      <c r="D67" s="2">
        <v>13225</v>
      </c>
      <c r="E67" s="6">
        <v>542361</v>
      </c>
      <c r="F67" s="14">
        <f t="shared" si="0"/>
        <v>2.4384127914802135E-2</v>
      </c>
      <c r="G67">
        <v>2</v>
      </c>
      <c r="H67" s="19">
        <f t="shared" si="1"/>
        <v>1.4475918069807128E-2</v>
      </c>
      <c r="I67">
        <f t="shared" si="5"/>
        <v>3</v>
      </c>
      <c r="J67">
        <f t="shared" si="10"/>
        <v>0.59002768131216765</v>
      </c>
      <c r="K67">
        <f t="shared" si="6"/>
        <v>23</v>
      </c>
      <c r="L67">
        <f t="shared" si="11"/>
        <v>1</v>
      </c>
      <c r="M67" s="20">
        <f t="shared" si="12"/>
        <v>6</v>
      </c>
      <c r="N67" s="16">
        <v>6</v>
      </c>
    </row>
    <row r="68" spans="1:14" x14ac:dyDescent="0.25">
      <c r="A68" t="s">
        <v>109</v>
      </c>
      <c r="B68" t="s">
        <v>110</v>
      </c>
      <c r="C68" s="2">
        <v>1929071</v>
      </c>
      <c r="D68" s="2">
        <v>70189</v>
      </c>
      <c r="E68" s="6">
        <v>1999260</v>
      </c>
      <c r="F68" s="14">
        <f t="shared" si="0"/>
        <v>3.5107489771215347E-2</v>
      </c>
      <c r="G68">
        <v>2</v>
      </c>
      <c r="H68" s="19">
        <f t="shared" si="1"/>
        <v>5.3361366249126685E-2</v>
      </c>
      <c r="I68">
        <f t="shared" si="5"/>
        <v>13</v>
      </c>
      <c r="J68">
        <f t="shared" si="10"/>
        <v>0.23361882978341875</v>
      </c>
      <c r="K68">
        <f t="shared" si="6"/>
        <v>40</v>
      </c>
      <c r="L68">
        <f t="shared" si="11"/>
        <v>0</v>
      </c>
      <c r="M68" s="20">
        <f t="shared" si="12"/>
        <v>15</v>
      </c>
      <c r="N68" s="16">
        <v>15</v>
      </c>
    </row>
    <row r="69" spans="1:14" x14ac:dyDescent="0.25">
      <c r="A69" t="s">
        <v>111</v>
      </c>
      <c r="B69" t="s">
        <v>112</v>
      </c>
      <c r="C69" s="2">
        <v>416674</v>
      </c>
      <c r="D69" s="2">
        <v>14692</v>
      </c>
      <c r="E69" s="6">
        <v>431366</v>
      </c>
      <c r="F69" s="14">
        <f t="shared" si="0"/>
        <v>3.4059244353982464E-2</v>
      </c>
      <c r="G69">
        <v>2</v>
      </c>
      <c r="H69" s="19">
        <f t="shared" si="1"/>
        <v>1.1513399514530768E-2</v>
      </c>
      <c r="I69">
        <f t="shared" si="5"/>
        <v>2</v>
      </c>
      <c r="J69">
        <f t="shared" si="10"/>
        <v>0.85532307960363063</v>
      </c>
      <c r="K69">
        <f t="shared" si="6"/>
        <v>9</v>
      </c>
      <c r="L69">
        <f t="shared" si="11"/>
        <v>1</v>
      </c>
      <c r="M69" s="20">
        <f t="shared" si="12"/>
        <v>5</v>
      </c>
      <c r="N69" s="16">
        <v>5</v>
      </c>
    </row>
    <row r="70" spans="1:14" x14ac:dyDescent="0.25">
      <c r="A70" t="s">
        <v>113</v>
      </c>
      <c r="B70" t="s">
        <v>114</v>
      </c>
      <c r="C70" s="2">
        <v>142147</v>
      </c>
      <c r="D70" s="2">
        <v>20831</v>
      </c>
      <c r="E70" s="6">
        <v>162978</v>
      </c>
      <c r="F70" s="14">
        <f t="shared" si="0"/>
        <v>0.12781479708917767</v>
      </c>
      <c r="G70">
        <v>2</v>
      </c>
      <c r="H70" s="19">
        <f t="shared" si="1"/>
        <v>4.3499738646049883E-3</v>
      </c>
      <c r="I70">
        <f t="shared" si="5"/>
        <v>1</v>
      </c>
      <c r="J70">
        <f t="shared" si="10"/>
        <v>7.879351842203719E-2</v>
      </c>
      <c r="K70">
        <f t="shared" si="6"/>
        <v>46</v>
      </c>
      <c r="L70">
        <f t="shared" si="11"/>
        <v>0</v>
      </c>
      <c r="M70" s="20">
        <f t="shared" si="12"/>
        <v>3</v>
      </c>
      <c r="N70" s="16">
        <v>3</v>
      </c>
    </row>
    <row r="71" spans="1:14" x14ac:dyDescent="0.25">
      <c r="A71" t="s">
        <v>115</v>
      </c>
      <c r="B71" t="s">
        <v>116</v>
      </c>
      <c r="C71" s="2">
        <v>713558</v>
      </c>
      <c r="D71" s="2">
        <v>26482</v>
      </c>
      <c r="E71" s="6">
        <v>740040</v>
      </c>
      <c r="F71" s="14">
        <f t="shared" si="0"/>
        <v>3.5784552186368307E-2</v>
      </c>
      <c r="G71">
        <v>2</v>
      </c>
      <c r="H71" s="19">
        <f t="shared" si="1"/>
        <v>1.9752081009475363E-2</v>
      </c>
      <c r="I71">
        <f t="shared" si="5"/>
        <v>4</v>
      </c>
      <c r="J71">
        <f t="shared" si="10"/>
        <v>0.89851609034989011</v>
      </c>
      <c r="K71">
        <f t="shared" si="6"/>
        <v>7</v>
      </c>
      <c r="L71">
        <f t="shared" si="11"/>
        <v>1</v>
      </c>
      <c r="M71" s="20">
        <f t="shared" si="12"/>
        <v>7</v>
      </c>
      <c r="N71" s="16">
        <v>7</v>
      </c>
    </row>
    <row r="72" spans="1:14" x14ac:dyDescent="0.25">
      <c r="A72" t="s">
        <v>117</v>
      </c>
      <c r="B72" t="s">
        <v>118</v>
      </c>
      <c r="C72" s="2">
        <v>60340</v>
      </c>
      <c r="D72" s="2">
        <v>2971</v>
      </c>
      <c r="E72" s="6">
        <v>63311</v>
      </c>
      <c r="F72" s="14">
        <f t="shared" si="0"/>
        <v>4.6927074284089654E-2</v>
      </c>
      <c r="G72">
        <v>1</v>
      </c>
      <c r="H72" s="19"/>
      <c r="M72" s="20">
        <f>G72</f>
        <v>1</v>
      </c>
      <c r="N72" s="16">
        <v>1</v>
      </c>
    </row>
    <row r="73" spans="1:14" x14ac:dyDescent="0.25">
      <c r="A73" t="s">
        <v>119</v>
      </c>
      <c r="B73" t="s">
        <v>120</v>
      </c>
      <c r="C73" s="2">
        <v>55158</v>
      </c>
      <c r="D73" s="2">
        <v>5964</v>
      </c>
      <c r="E73" s="6">
        <v>61122</v>
      </c>
      <c r="F73" s="14">
        <f t="shared" ref="F73" si="13">D73/E73</f>
        <v>9.7575341121036621E-2</v>
      </c>
      <c r="G73">
        <v>1</v>
      </c>
      <c r="H73" s="14"/>
      <c r="M73" s="20">
        <f>G73</f>
        <v>1</v>
      </c>
      <c r="N73" s="16">
        <v>1</v>
      </c>
    </row>
    <row r="74" spans="1:14" x14ac:dyDescent="0.25">
      <c r="M74" s="20"/>
    </row>
  </sheetData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26"/>
  <sheetViews>
    <sheetView workbookViewId="0">
      <selection activeCell="A94" sqref="A94"/>
    </sheetView>
  </sheetViews>
  <sheetFormatPr baseColWidth="10" defaultRowHeight="15" x14ac:dyDescent="0.25"/>
  <cols>
    <col min="3" max="3" width="11.85546875" bestFit="1" customWidth="1"/>
  </cols>
  <sheetData>
    <row r="1" spans="1:41" x14ac:dyDescent="0.25">
      <c r="B1" t="s">
        <v>208</v>
      </c>
    </row>
    <row r="2" spans="1:41" x14ac:dyDescent="0.25">
      <c r="A2" t="s">
        <v>205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N2">
        <v>13</v>
      </c>
      <c r="O2">
        <v>14</v>
      </c>
      <c r="P2">
        <v>15</v>
      </c>
      <c r="Q2">
        <v>16</v>
      </c>
      <c r="R2">
        <v>17</v>
      </c>
      <c r="S2">
        <v>18</v>
      </c>
      <c r="T2">
        <v>19</v>
      </c>
      <c r="U2">
        <v>20</v>
      </c>
      <c r="V2">
        <v>21</v>
      </c>
      <c r="W2">
        <v>22</v>
      </c>
      <c r="X2">
        <v>23</v>
      </c>
      <c r="Y2">
        <v>24</v>
      </c>
      <c r="Z2">
        <v>25</v>
      </c>
      <c r="AA2">
        <v>26</v>
      </c>
      <c r="AB2">
        <v>27</v>
      </c>
      <c r="AC2">
        <v>28</v>
      </c>
      <c r="AD2">
        <v>29</v>
      </c>
      <c r="AE2">
        <v>30</v>
      </c>
      <c r="AF2">
        <v>31</v>
      </c>
      <c r="AG2">
        <v>32</v>
      </c>
      <c r="AH2">
        <v>33</v>
      </c>
      <c r="AI2">
        <v>34</v>
      </c>
      <c r="AJ2">
        <v>35</v>
      </c>
      <c r="AK2">
        <v>36</v>
      </c>
      <c r="AL2">
        <v>37</v>
      </c>
      <c r="AM2">
        <v>38</v>
      </c>
      <c r="AN2">
        <v>39</v>
      </c>
      <c r="AO2">
        <v>40</v>
      </c>
    </row>
    <row r="3" spans="1:41" x14ac:dyDescent="0.25">
      <c r="A3" t="s">
        <v>130</v>
      </c>
      <c r="B3">
        <f>IF('Voto estratégico'!$C26&gt;'Voto estratégico'!$E$7,'Voto estratégico'!$C26,0)</f>
        <v>57000</v>
      </c>
      <c r="C3">
        <f>IF(C$2&lt;'Voto estratégico'!$C$6+1,$B3/C$2,0)</f>
        <v>28500</v>
      </c>
      <c r="D3">
        <f>IF(D$2&lt;'Voto estratégico'!$C$6+1,$B3/D$2,0)</f>
        <v>19000</v>
      </c>
      <c r="E3">
        <f>IF(E$2&lt;'Voto estratégico'!$C$6+1,$B3/E$2,0)</f>
        <v>14250</v>
      </c>
      <c r="F3">
        <f>IF(F$2&lt;'Voto estratégico'!$C$6+1,$B3/F$2,0)</f>
        <v>0</v>
      </c>
      <c r="G3">
        <f>IF(G$2&lt;'Voto estratégico'!$C$6+1,$B3/G$2,0)</f>
        <v>0</v>
      </c>
      <c r="H3">
        <f>IF(H$2&lt;'Voto estratégico'!$C$6+1,$B3/H$2,0)</f>
        <v>0</v>
      </c>
      <c r="I3">
        <f>IF(I$2&lt;'Voto estratégico'!$C$6+1,$B3/I$2,0)</f>
        <v>0</v>
      </c>
      <c r="J3">
        <f>IF(J$2&lt;'Voto estratégico'!$C$6+1,$B3/J$2,0)</f>
        <v>0</v>
      </c>
      <c r="K3">
        <f>IF(K$2&lt;'Voto estratégico'!$C$6+1,$B3/K$2,0)</f>
        <v>0</v>
      </c>
      <c r="L3">
        <f>IF(L$2&lt;'Voto estratégico'!$C$6+1,$B3/L$2,0)</f>
        <v>0</v>
      </c>
      <c r="M3">
        <f>IF(M$2&lt;'Voto estratégico'!$C$6+1,$B3/M$2,0)</f>
        <v>0</v>
      </c>
      <c r="N3">
        <f>IF(N$2&lt;'Voto estratégico'!$C$6+1,$B3/N$2,0)</f>
        <v>0</v>
      </c>
      <c r="O3">
        <f>IF(O$2&lt;'Voto estratégico'!$C$6+1,$B3/O$2,0)</f>
        <v>0</v>
      </c>
      <c r="P3">
        <f>IF(P$2&lt;'Voto estratégico'!$C$6+1,$B3/P$2,0)</f>
        <v>0</v>
      </c>
      <c r="Q3">
        <f>IF(Q$2&lt;'Voto estratégico'!$C$6+1,$B3/Q$2,0)</f>
        <v>0</v>
      </c>
      <c r="R3">
        <f>IF(R$2&lt;'Voto estratégico'!$C$6+1,$B3/R$2,0)</f>
        <v>0</v>
      </c>
      <c r="S3">
        <f>IF(S$2&lt;'Voto estratégico'!$C$6+1,$B3/S$2,0)</f>
        <v>0</v>
      </c>
      <c r="T3">
        <f>IF(T$2&lt;'Voto estratégico'!$C$6+1,$B3/T$2,0)</f>
        <v>0</v>
      </c>
      <c r="U3">
        <f>IF(U$2&lt;'Voto estratégico'!$C$6+1,$B3/U$2,0)</f>
        <v>0</v>
      </c>
      <c r="V3">
        <f>IF(V$2&lt;'Voto estratégico'!$C$6+1,$B3/V$2,0)</f>
        <v>0</v>
      </c>
      <c r="W3">
        <f>IF(W$2&lt;'Voto estratégico'!$C$6+1,$B3/W$2,0)</f>
        <v>0</v>
      </c>
      <c r="X3">
        <f>IF(X$2&lt;'Voto estratégico'!$C$6+1,$B3/X$2,0)</f>
        <v>0</v>
      </c>
      <c r="Y3">
        <f>IF(Y$2&lt;'Voto estratégico'!$C$6+1,$B3/Y$2,0)</f>
        <v>0</v>
      </c>
      <c r="Z3">
        <f>IF(Z$2&lt;'Voto estratégico'!$C$6+1,$B3/Z$2,0)</f>
        <v>0</v>
      </c>
      <c r="AA3">
        <f>IF(AA$2&lt;'Voto estratégico'!$C$6+1,$B3/AA$2,0)</f>
        <v>0</v>
      </c>
      <c r="AB3">
        <f>IF(AB$2&lt;'Voto estratégico'!$C$6+1,$B3/AB$2,0)</f>
        <v>0</v>
      </c>
      <c r="AC3">
        <f>IF(AC$2&lt;'Voto estratégico'!$C$6+1,$B3/AC$2,0)</f>
        <v>0</v>
      </c>
      <c r="AD3">
        <f>IF(AD$2&lt;'Voto estratégico'!$C$6+1,$B3/AD$2,0)</f>
        <v>0</v>
      </c>
      <c r="AE3">
        <f>IF(AE$2&lt;'Voto estratégico'!$C$6+1,$B3/AE$2,0)</f>
        <v>0</v>
      </c>
      <c r="AF3">
        <f>IF(AF$2&lt;'Voto estratégico'!$C$6+1,$B3/AF$2,0)</f>
        <v>0</v>
      </c>
      <c r="AG3">
        <f>IF(AG$2&lt;'Voto estratégico'!$C$6+1,$B3/AG$2,0)</f>
        <v>0</v>
      </c>
      <c r="AH3">
        <f>IF(AH$2&lt;'Voto estratégico'!$C$6+1,$B3/AH$2,0)</f>
        <v>0</v>
      </c>
      <c r="AI3">
        <f>IF(AI$2&lt;'Voto estratégico'!$C$6+1,$B3/AI$2,0)</f>
        <v>0</v>
      </c>
      <c r="AJ3">
        <f>IF(AJ$2&lt;'Voto estratégico'!$C$6+1,$B3/AJ$2,0)</f>
        <v>0</v>
      </c>
      <c r="AK3">
        <f>IF(AK$2&lt;'Voto estratégico'!$C$6+1,$B3/AK$2,0)</f>
        <v>0</v>
      </c>
      <c r="AL3">
        <f>IF(AL$2&lt;'Voto estratégico'!$C$6+1,$B3/AL$2,0)</f>
        <v>0</v>
      </c>
      <c r="AM3">
        <f>IF(AM$2&lt;'Voto estratégico'!$C$6+1,$B3/AM$2,0)</f>
        <v>0</v>
      </c>
      <c r="AN3">
        <f>IF(AN$2&lt;'Voto estratégico'!$C$6+1,$B3/AN$2,0)</f>
        <v>0</v>
      </c>
      <c r="AO3">
        <f>IF(AO$2&lt;'Voto estratégico'!$C$6+1,$B3/AO$2,0)</f>
        <v>0</v>
      </c>
    </row>
    <row r="4" spans="1:41" x14ac:dyDescent="0.25">
      <c r="A4" t="s">
        <v>131</v>
      </c>
      <c r="B4">
        <f>IF('Voto estratégico'!$C27&gt;'Voto estratégico'!$E$7,'Voto estratégico'!$C27,0)</f>
        <v>84137</v>
      </c>
      <c r="C4">
        <f>IF(C$2&lt;'Voto estratégico'!$C$6+1,$B4/C$2,0)</f>
        <v>42068.5</v>
      </c>
      <c r="D4">
        <f>IF(D$2&lt;'Voto estratégico'!$C$6+1,$B4/D$2,0)</f>
        <v>28045.666666666668</v>
      </c>
      <c r="E4">
        <f>IF(E$2&lt;'Voto estratégico'!$C$6+1,$B4/E$2,0)</f>
        <v>21034.25</v>
      </c>
      <c r="F4">
        <f>IF(F$2&lt;'Voto estratégico'!$C$6+1,$B4/F$2,0)</f>
        <v>0</v>
      </c>
      <c r="G4">
        <f>IF(G$2&lt;'Voto estratégico'!$C$6+1,$B4/G$2,0)</f>
        <v>0</v>
      </c>
      <c r="H4">
        <f>IF(H$2&lt;'Voto estratégico'!$C$6+1,$B4/H$2,0)</f>
        <v>0</v>
      </c>
      <c r="I4">
        <f>IF(I$2&lt;'Voto estratégico'!$C$6+1,$B4/I$2,0)</f>
        <v>0</v>
      </c>
      <c r="J4">
        <f>IF(J$2&lt;'Voto estratégico'!$C$6+1,$B4/J$2,0)</f>
        <v>0</v>
      </c>
      <c r="K4">
        <f>IF(K$2&lt;'Voto estratégico'!$C$6+1,$B4/K$2,0)</f>
        <v>0</v>
      </c>
      <c r="L4">
        <f>IF(L$2&lt;'Voto estratégico'!$C$6+1,$B4/L$2,0)</f>
        <v>0</v>
      </c>
      <c r="M4">
        <f>IF(M$2&lt;'Voto estratégico'!$C$6+1,$B4/M$2,0)</f>
        <v>0</v>
      </c>
      <c r="N4">
        <f>IF(N$2&lt;'Voto estratégico'!$C$6+1,$B4/N$2,0)</f>
        <v>0</v>
      </c>
      <c r="O4">
        <f>IF(O$2&lt;'Voto estratégico'!$C$6+1,$B4/O$2,0)</f>
        <v>0</v>
      </c>
      <c r="P4">
        <f>IF(P$2&lt;'Voto estratégico'!$C$6+1,$B4/P$2,0)</f>
        <v>0</v>
      </c>
      <c r="Q4">
        <f>IF(Q$2&lt;'Voto estratégico'!$C$6+1,$B4/Q$2,0)</f>
        <v>0</v>
      </c>
      <c r="R4">
        <f>IF(R$2&lt;'Voto estratégico'!$C$6+1,$B4/R$2,0)</f>
        <v>0</v>
      </c>
      <c r="S4">
        <f>IF(S$2&lt;'Voto estratégico'!$C$6+1,$B4/S$2,0)</f>
        <v>0</v>
      </c>
      <c r="T4">
        <f>IF(T$2&lt;'Voto estratégico'!$C$6+1,$B4/T$2,0)</f>
        <v>0</v>
      </c>
      <c r="U4">
        <f>IF(U$2&lt;'Voto estratégico'!$C$6+1,$B4/U$2,0)</f>
        <v>0</v>
      </c>
      <c r="V4">
        <f>IF(V$2&lt;'Voto estratégico'!$C$6+1,$B4/V$2,0)</f>
        <v>0</v>
      </c>
      <c r="W4">
        <f>IF(W$2&lt;'Voto estratégico'!$C$6+1,$B4/W$2,0)</f>
        <v>0</v>
      </c>
      <c r="X4">
        <f>IF(X$2&lt;'Voto estratégico'!$C$6+1,$B4/X$2,0)</f>
        <v>0</v>
      </c>
      <c r="Y4">
        <f>IF(Y$2&lt;'Voto estratégico'!$C$6+1,$B4/Y$2,0)</f>
        <v>0</v>
      </c>
      <c r="Z4">
        <f>IF(Z$2&lt;'Voto estratégico'!$C$6+1,$B4/Z$2,0)</f>
        <v>0</v>
      </c>
      <c r="AA4">
        <f>IF(AA$2&lt;'Voto estratégico'!$C$6+1,$B4/AA$2,0)</f>
        <v>0</v>
      </c>
      <c r="AB4">
        <f>IF(AB$2&lt;'Voto estratégico'!$C$6+1,$B4/AB$2,0)</f>
        <v>0</v>
      </c>
      <c r="AC4">
        <f>IF(AC$2&lt;'Voto estratégico'!$C$6+1,$B4/AC$2,0)</f>
        <v>0</v>
      </c>
      <c r="AD4">
        <f>IF(AD$2&lt;'Voto estratégico'!$C$6+1,$B4/AD$2,0)</f>
        <v>0</v>
      </c>
      <c r="AE4">
        <f>IF(AE$2&lt;'Voto estratégico'!$C$6+1,$B4/AE$2,0)</f>
        <v>0</v>
      </c>
      <c r="AF4">
        <f>IF(AF$2&lt;'Voto estratégico'!$C$6+1,$B4/AF$2,0)</f>
        <v>0</v>
      </c>
      <c r="AG4">
        <f>IF(AG$2&lt;'Voto estratégico'!$C$6+1,$B4/AG$2,0)</f>
        <v>0</v>
      </c>
      <c r="AH4">
        <f>IF(AH$2&lt;'Voto estratégico'!$C$6+1,$B4/AH$2,0)</f>
        <v>0</v>
      </c>
      <c r="AI4">
        <f>IF(AI$2&lt;'Voto estratégico'!$C$6+1,$B4/AI$2,0)</f>
        <v>0</v>
      </c>
      <c r="AJ4">
        <f>IF(AJ$2&lt;'Voto estratégico'!$C$6+1,$B4/AJ$2,0)</f>
        <v>0</v>
      </c>
      <c r="AK4">
        <f>IF(AK$2&lt;'Voto estratégico'!$C$6+1,$B4/AK$2,0)</f>
        <v>0</v>
      </c>
      <c r="AL4">
        <f>IF(AL$2&lt;'Voto estratégico'!$C$6+1,$B4/AL$2,0)</f>
        <v>0</v>
      </c>
      <c r="AM4">
        <f>IF(AM$2&lt;'Voto estratégico'!$C$6+1,$B4/AM$2,0)</f>
        <v>0</v>
      </c>
      <c r="AN4">
        <f>IF(AN$2&lt;'Voto estratégico'!$C$6+1,$B4/AN$2,0)</f>
        <v>0</v>
      </c>
      <c r="AO4">
        <f>IF(AO$2&lt;'Voto estratégico'!$C$6+1,$B4/AO$2,0)</f>
        <v>0</v>
      </c>
    </row>
    <row r="5" spans="1:41" x14ac:dyDescent="0.25">
      <c r="A5" t="s">
        <v>206</v>
      </c>
      <c r="B5">
        <f>IF('Voto estratégico'!$C28&gt;'Voto estratégico'!$E$7,'Voto estratégico'!$C28,0)</f>
        <v>31551</v>
      </c>
      <c r="C5">
        <f>IF(C$2&lt;'Voto estratégico'!$C$6+1,$B5/C$2,0)</f>
        <v>15775.5</v>
      </c>
      <c r="D5">
        <f>IF(D$2&lt;'Voto estratégico'!$C$6+1,$B5/D$2,0)</f>
        <v>10517</v>
      </c>
      <c r="E5">
        <f>IF(E$2&lt;'Voto estratégico'!$C$6+1,$B5/E$2,0)</f>
        <v>7887.75</v>
      </c>
      <c r="F5">
        <f>IF(F$2&lt;'Voto estratégico'!$C$6+1,$B5/F$2,0)</f>
        <v>0</v>
      </c>
      <c r="G5">
        <f>IF(G$2&lt;'Voto estratégico'!$C$6+1,$B5/G$2,0)</f>
        <v>0</v>
      </c>
      <c r="H5">
        <f>IF(H$2&lt;'Voto estratégico'!$C$6+1,$B5/H$2,0)</f>
        <v>0</v>
      </c>
      <c r="I5">
        <f>IF(I$2&lt;'Voto estratégico'!$C$6+1,$B5/I$2,0)</f>
        <v>0</v>
      </c>
      <c r="J5">
        <f>IF(J$2&lt;'Voto estratégico'!$C$6+1,$B5/J$2,0)</f>
        <v>0</v>
      </c>
      <c r="K5">
        <f>IF(K$2&lt;'Voto estratégico'!$C$6+1,$B5/K$2,0)</f>
        <v>0</v>
      </c>
      <c r="L5">
        <f>IF(L$2&lt;'Voto estratégico'!$C$6+1,$B5/L$2,0)</f>
        <v>0</v>
      </c>
      <c r="M5">
        <f>IF(M$2&lt;'Voto estratégico'!$C$6+1,$B5/M$2,0)</f>
        <v>0</v>
      </c>
      <c r="N5">
        <f>IF(N$2&lt;'Voto estratégico'!$C$6+1,$B5/N$2,0)</f>
        <v>0</v>
      </c>
      <c r="O5">
        <f>IF(O$2&lt;'Voto estratégico'!$C$6+1,$B5/O$2,0)</f>
        <v>0</v>
      </c>
      <c r="P5">
        <f>IF(P$2&lt;'Voto estratégico'!$C$6+1,$B5/P$2,0)</f>
        <v>0</v>
      </c>
      <c r="Q5">
        <f>IF(Q$2&lt;'Voto estratégico'!$C$6+1,$B5/Q$2,0)</f>
        <v>0</v>
      </c>
      <c r="R5">
        <f>IF(R$2&lt;'Voto estratégico'!$C$6+1,$B5/R$2,0)</f>
        <v>0</v>
      </c>
      <c r="S5">
        <f>IF(S$2&lt;'Voto estratégico'!$C$6+1,$B5/S$2,0)</f>
        <v>0</v>
      </c>
      <c r="T5">
        <f>IF(T$2&lt;'Voto estratégico'!$C$6+1,$B5/T$2,0)</f>
        <v>0</v>
      </c>
      <c r="U5">
        <f>IF(U$2&lt;'Voto estratégico'!$C$6+1,$B5/U$2,0)</f>
        <v>0</v>
      </c>
      <c r="V5">
        <f>IF(V$2&lt;'Voto estratégico'!$C$6+1,$B5/V$2,0)</f>
        <v>0</v>
      </c>
      <c r="W5">
        <f>IF(W$2&lt;'Voto estratégico'!$C$6+1,$B5/W$2,0)</f>
        <v>0</v>
      </c>
      <c r="X5">
        <f>IF(X$2&lt;'Voto estratégico'!$C$6+1,$B5/X$2,0)</f>
        <v>0</v>
      </c>
      <c r="Y5">
        <f>IF(Y$2&lt;'Voto estratégico'!$C$6+1,$B5/Y$2,0)</f>
        <v>0</v>
      </c>
      <c r="Z5">
        <f>IF(Z$2&lt;'Voto estratégico'!$C$6+1,$B5/Z$2,0)</f>
        <v>0</v>
      </c>
      <c r="AA5">
        <f>IF(AA$2&lt;'Voto estratégico'!$C$6+1,$B5/AA$2,0)</f>
        <v>0</v>
      </c>
      <c r="AB5">
        <f>IF(AB$2&lt;'Voto estratégico'!$C$6+1,$B5/AB$2,0)</f>
        <v>0</v>
      </c>
      <c r="AC5">
        <f>IF(AC$2&lt;'Voto estratégico'!$C$6+1,$B5/AC$2,0)</f>
        <v>0</v>
      </c>
      <c r="AD5">
        <f>IF(AD$2&lt;'Voto estratégico'!$C$6+1,$B5/AD$2,0)</f>
        <v>0</v>
      </c>
      <c r="AE5">
        <f>IF(AE$2&lt;'Voto estratégico'!$C$6+1,$B5/AE$2,0)</f>
        <v>0</v>
      </c>
      <c r="AF5">
        <f>IF(AF$2&lt;'Voto estratégico'!$C$6+1,$B5/AF$2,0)</f>
        <v>0</v>
      </c>
      <c r="AG5">
        <f>IF(AG$2&lt;'Voto estratégico'!$C$6+1,$B5/AG$2,0)</f>
        <v>0</v>
      </c>
      <c r="AH5">
        <f>IF(AH$2&lt;'Voto estratégico'!$C$6+1,$B5/AH$2,0)</f>
        <v>0</v>
      </c>
      <c r="AI5">
        <f>IF(AI$2&lt;'Voto estratégico'!$C$6+1,$B5/AI$2,0)</f>
        <v>0</v>
      </c>
      <c r="AJ5">
        <f>IF(AJ$2&lt;'Voto estratégico'!$C$6+1,$B5/AJ$2,0)</f>
        <v>0</v>
      </c>
      <c r="AK5">
        <f>IF(AK$2&lt;'Voto estratégico'!$C$6+1,$B5/AK$2,0)</f>
        <v>0</v>
      </c>
      <c r="AL5">
        <f>IF(AL$2&lt;'Voto estratégico'!$C$6+1,$B5/AL$2,0)</f>
        <v>0</v>
      </c>
      <c r="AM5">
        <f>IF(AM$2&lt;'Voto estratégico'!$C$6+1,$B5/AM$2,0)</f>
        <v>0</v>
      </c>
      <c r="AN5">
        <f>IF(AN$2&lt;'Voto estratégico'!$C$6+1,$B5/AN$2,0)</f>
        <v>0</v>
      </c>
      <c r="AO5">
        <f>IF(AO$2&lt;'Voto estratégico'!$C$6+1,$B5/AO$2,0)</f>
        <v>0</v>
      </c>
    </row>
    <row r="6" spans="1:41" x14ac:dyDescent="0.25">
      <c r="A6" t="s">
        <v>207</v>
      </c>
      <c r="B6">
        <f>IF('Voto estratégico'!$C29&gt;'Voto estratégico'!$E$7,'Voto estratégico'!$C29,0)</f>
        <v>52585</v>
      </c>
      <c r="C6">
        <f>IF(C$2&lt;'Voto estratégico'!$C$6+1,$B6/C$2,0)</f>
        <v>26292.5</v>
      </c>
      <c r="D6">
        <f>IF(D$2&lt;'Voto estratégico'!$C$6+1,$B6/D$2,0)</f>
        <v>17528.333333333332</v>
      </c>
      <c r="E6">
        <f>IF(E$2&lt;'Voto estratégico'!$C$6+1,$B6/E$2,0)</f>
        <v>13146.25</v>
      </c>
      <c r="F6">
        <f>IF(F$2&lt;'Voto estratégico'!$C$6+1,$B6/F$2,0)</f>
        <v>0</v>
      </c>
      <c r="G6">
        <f>IF(G$2&lt;'Voto estratégico'!$C$6+1,$B6/G$2,0)</f>
        <v>0</v>
      </c>
      <c r="H6">
        <f>IF(H$2&lt;'Voto estratégico'!$C$6+1,$B6/H$2,0)</f>
        <v>0</v>
      </c>
      <c r="I6">
        <f>IF(I$2&lt;'Voto estratégico'!$C$6+1,$B6/I$2,0)</f>
        <v>0</v>
      </c>
      <c r="J6">
        <f>IF(J$2&lt;'Voto estratégico'!$C$6+1,$B6/J$2,0)</f>
        <v>0</v>
      </c>
      <c r="K6">
        <f>IF(K$2&lt;'Voto estratégico'!$C$6+1,$B6/K$2,0)</f>
        <v>0</v>
      </c>
      <c r="L6">
        <f>IF(L$2&lt;'Voto estratégico'!$C$6+1,$B6/L$2,0)</f>
        <v>0</v>
      </c>
      <c r="M6">
        <f>IF(M$2&lt;'Voto estratégico'!$C$6+1,$B6/M$2,0)</f>
        <v>0</v>
      </c>
      <c r="N6">
        <f>IF(N$2&lt;'Voto estratégico'!$C$6+1,$B6/N$2,0)</f>
        <v>0</v>
      </c>
      <c r="O6">
        <f>IF(O$2&lt;'Voto estratégico'!$C$6+1,$B6/O$2,0)</f>
        <v>0</v>
      </c>
      <c r="P6">
        <f>IF(P$2&lt;'Voto estratégico'!$C$6+1,$B6/P$2,0)</f>
        <v>0</v>
      </c>
      <c r="Q6">
        <f>IF(Q$2&lt;'Voto estratégico'!$C$6+1,$B6/Q$2,0)</f>
        <v>0</v>
      </c>
      <c r="R6">
        <f>IF(R$2&lt;'Voto estratégico'!$C$6+1,$B6/R$2,0)</f>
        <v>0</v>
      </c>
      <c r="S6">
        <f>IF(S$2&lt;'Voto estratégico'!$C$6+1,$B6/S$2,0)</f>
        <v>0</v>
      </c>
      <c r="T6">
        <f>IF(T$2&lt;'Voto estratégico'!$C$6+1,$B6/T$2,0)</f>
        <v>0</v>
      </c>
      <c r="U6">
        <f>IF(U$2&lt;'Voto estratégico'!$C$6+1,$B6/U$2,0)</f>
        <v>0</v>
      </c>
      <c r="V6">
        <f>IF(V$2&lt;'Voto estratégico'!$C$6+1,$B6/V$2,0)</f>
        <v>0</v>
      </c>
      <c r="W6">
        <f>IF(W$2&lt;'Voto estratégico'!$C$6+1,$B6/W$2,0)</f>
        <v>0</v>
      </c>
      <c r="X6">
        <f>IF(X$2&lt;'Voto estratégico'!$C$6+1,$B6/X$2,0)</f>
        <v>0</v>
      </c>
      <c r="Y6">
        <f>IF(Y$2&lt;'Voto estratégico'!$C$6+1,$B6/Y$2,0)</f>
        <v>0</v>
      </c>
      <c r="Z6">
        <f>IF(Z$2&lt;'Voto estratégico'!$C$6+1,$B6/Z$2,0)</f>
        <v>0</v>
      </c>
      <c r="AA6">
        <f>IF(AA$2&lt;'Voto estratégico'!$C$6+1,$B6/AA$2,0)</f>
        <v>0</v>
      </c>
      <c r="AB6">
        <f>IF(AB$2&lt;'Voto estratégico'!$C$6+1,$B6/AB$2,0)</f>
        <v>0</v>
      </c>
      <c r="AC6">
        <f>IF(AC$2&lt;'Voto estratégico'!$C$6+1,$B6/AC$2,0)</f>
        <v>0</v>
      </c>
      <c r="AD6">
        <f>IF(AD$2&lt;'Voto estratégico'!$C$6+1,$B6/AD$2,0)</f>
        <v>0</v>
      </c>
      <c r="AE6">
        <f>IF(AE$2&lt;'Voto estratégico'!$C$6+1,$B6/AE$2,0)</f>
        <v>0</v>
      </c>
      <c r="AF6">
        <f>IF(AF$2&lt;'Voto estratégico'!$C$6+1,$B6/AF$2,0)</f>
        <v>0</v>
      </c>
      <c r="AG6">
        <f>IF(AG$2&lt;'Voto estratégico'!$C$6+1,$B6/AG$2,0)</f>
        <v>0</v>
      </c>
      <c r="AH6">
        <f>IF(AH$2&lt;'Voto estratégico'!$C$6+1,$B6/AH$2,0)</f>
        <v>0</v>
      </c>
      <c r="AI6">
        <f>IF(AI$2&lt;'Voto estratégico'!$C$6+1,$B6/AI$2,0)</f>
        <v>0</v>
      </c>
      <c r="AJ6">
        <f>IF(AJ$2&lt;'Voto estratégico'!$C$6+1,$B6/AJ$2,0)</f>
        <v>0</v>
      </c>
      <c r="AK6">
        <f>IF(AK$2&lt;'Voto estratégico'!$C$6+1,$B6/AK$2,0)</f>
        <v>0</v>
      </c>
      <c r="AL6">
        <f>IF(AL$2&lt;'Voto estratégico'!$C$6+1,$B6/AL$2,0)</f>
        <v>0</v>
      </c>
      <c r="AM6">
        <f>IF(AM$2&lt;'Voto estratégico'!$C$6+1,$B6/AM$2,0)</f>
        <v>0</v>
      </c>
      <c r="AN6">
        <f>IF(AN$2&lt;'Voto estratégico'!$C$6+1,$B6/AN$2,0)</f>
        <v>0</v>
      </c>
      <c r="AO6">
        <f>IF(AO$2&lt;'Voto estratégico'!$C$6+1,$B6/AO$2,0)</f>
        <v>0</v>
      </c>
    </row>
    <row r="7" spans="1:41" x14ac:dyDescent="0.25">
      <c r="A7" t="s">
        <v>215</v>
      </c>
      <c r="B7">
        <f>IF('Voto estratégico'!$C30&gt;'Voto estratégico'!$E$7,'Voto estratégico'!$C30,0)</f>
        <v>0</v>
      </c>
      <c r="C7">
        <f>IF(C$2&lt;'Voto estratégico'!$C$6+1,$B7/C$2,0)</f>
        <v>0</v>
      </c>
      <c r="D7">
        <f>IF(D$2&lt;'Voto estratégico'!$C$6+1,$B7/D$2,0)</f>
        <v>0</v>
      </c>
      <c r="E7">
        <f>IF(E$2&lt;'Voto estratégico'!$C$6+1,$B7/E$2,0)</f>
        <v>0</v>
      </c>
      <c r="F7">
        <f>IF(F$2&lt;'Voto estratégico'!$C$6+1,$B7/F$2,0)</f>
        <v>0</v>
      </c>
      <c r="G7">
        <f>IF(G$2&lt;'Voto estratégico'!$C$6+1,$B7/G$2,0)</f>
        <v>0</v>
      </c>
      <c r="H7">
        <f>IF(H$2&lt;'Voto estratégico'!$C$6+1,$B7/H$2,0)</f>
        <v>0</v>
      </c>
      <c r="I7">
        <f>IF(I$2&lt;'Voto estratégico'!$C$6+1,$B7/I$2,0)</f>
        <v>0</v>
      </c>
      <c r="J7">
        <f>IF(J$2&lt;'Voto estratégico'!$C$6+1,$B7/J$2,0)</f>
        <v>0</v>
      </c>
      <c r="K7">
        <f>IF(K$2&lt;'Voto estratégico'!$C$6+1,$B7/K$2,0)</f>
        <v>0</v>
      </c>
      <c r="L7">
        <f>IF(L$2&lt;'Voto estratégico'!$C$6+1,$B7/L$2,0)</f>
        <v>0</v>
      </c>
      <c r="M7">
        <f>IF(M$2&lt;'Voto estratégico'!$C$6+1,$B7/M$2,0)</f>
        <v>0</v>
      </c>
      <c r="N7">
        <f>IF(N$2&lt;'Voto estratégico'!$C$6+1,$B7/N$2,0)</f>
        <v>0</v>
      </c>
      <c r="O7">
        <f>IF(O$2&lt;'Voto estratégico'!$C$6+1,$B7/O$2,0)</f>
        <v>0</v>
      </c>
      <c r="P7">
        <f>IF(P$2&lt;'Voto estratégico'!$C$6+1,$B7/P$2,0)</f>
        <v>0</v>
      </c>
      <c r="Q7">
        <f>IF(Q$2&lt;'Voto estratégico'!$C$6+1,$B7/Q$2,0)</f>
        <v>0</v>
      </c>
      <c r="R7">
        <f>IF(R$2&lt;'Voto estratégico'!$C$6+1,$B7/R$2,0)</f>
        <v>0</v>
      </c>
      <c r="S7">
        <f>IF(S$2&lt;'Voto estratégico'!$C$6+1,$B7/S$2,0)</f>
        <v>0</v>
      </c>
      <c r="T7">
        <f>IF(T$2&lt;'Voto estratégico'!$C$6+1,$B7/T$2,0)</f>
        <v>0</v>
      </c>
      <c r="U7">
        <f>IF(U$2&lt;'Voto estratégico'!$C$6+1,$B7/U$2,0)</f>
        <v>0</v>
      </c>
      <c r="V7">
        <f>IF(V$2&lt;'Voto estratégico'!$C$6+1,$B7/V$2,0)</f>
        <v>0</v>
      </c>
      <c r="W7">
        <f>IF(W$2&lt;'Voto estratégico'!$C$6+1,$B7/W$2,0)</f>
        <v>0</v>
      </c>
      <c r="X7">
        <f>IF(X$2&lt;'Voto estratégico'!$C$6+1,$B7/X$2,0)</f>
        <v>0</v>
      </c>
      <c r="Y7">
        <f>IF(Y$2&lt;'Voto estratégico'!$C$6+1,$B7/Y$2,0)</f>
        <v>0</v>
      </c>
      <c r="Z7">
        <f>IF(Z$2&lt;'Voto estratégico'!$C$6+1,$B7/Z$2,0)</f>
        <v>0</v>
      </c>
      <c r="AA7">
        <f>IF(AA$2&lt;'Voto estratégico'!$C$6+1,$B7/AA$2,0)</f>
        <v>0</v>
      </c>
      <c r="AB7">
        <f>IF(AB$2&lt;'Voto estratégico'!$C$6+1,$B7/AB$2,0)</f>
        <v>0</v>
      </c>
      <c r="AC7">
        <f>IF(AC$2&lt;'Voto estratégico'!$C$6+1,$B7/AC$2,0)</f>
        <v>0</v>
      </c>
      <c r="AD7">
        <f>IF(AD$2&lt;'Voto estratégico'!$C$6+1,$B7/AD$2,0)</f>
        <v>0</v>
      </c>
      <c r="AE7">
        <f>IF(AE$2&lt;'Voto estratégico'!$C$6+1,$B7/AE$2,0)</f>
        <v>0</v>
      </c>
      <c r="AF7">
        <f>IF(AF$2&lt;'Voto estratégico'!$C$6+1,$B7/AF$2,0)</f>
        <v>0</v>
      </c>
      <c r="AG7">
        <f>IF(AG$2&lt;'Voto estratégico'!$C$6+1,$B7/AG$2,0)</f>
        <v>0</v>
      </c>
      <c r="AH7">
        <f>IF(AH$2&lt;'Voto estratégico'!$C$6+1,$B7/AH$2,0)</f>
        <v>0</v>
      </c>
      <c r="AI7">
        <f>IF(AI$2&lt;'Voto estratégico'!$C$6+1,$B7/AI$2,0)</f>
        <v>0</v>
      </c>
      <c r="AJ7">
        <f>IF(AJ$2&lt;'Voto estratégico'!$C$6+1,$B7/AJ$2,0)</f>
        <v>0</v>
      </c>
      <c r="AK7">
        <f>IF(AK$2&lt;'Voto estratégico'!$C$6+1,$B7/AK$2,0)</f>
        <v>0</v>
      </c>
      <c r="AL7">
        <f>IF(AL$2&lt;'Voto estratégico'!$C$6+1,$B7/AL$2,0)</f>
        <v>0</v>
      </c>
      <c r="AM7">
        <f>IF(AM$2&lt;'Voto estratégico'!$C$6+1,$B7/AM$2,0)</f>
        <v>0</v>
      </c>
      <c r="AN7">
        <f>IF(AN$2&lt;'Voto estratégico'!$C$6+1,$B7/AN$2,0)</f>
        <v>0</v>
      </c>
      <c r="AO7">
        <f>IF(AO$2&lt;'Voto estratégico'!$C$6+1,$B7/AO$2,0)</f>
        <v>0</v>
      </c>
    </row>
    <row r="8" spans="1:41" x14ac:dyDescent="0.25">
      <c r="A8" t="s">
        <v>210</v>
      </c>
      <c r="B8">
        <f>IF('Voto estratégico'!$C31&gt;'Voto estratégico'!$E$7,'Voto estratégico'!$C31,0)</f>
        <v>0</v>
      </c>
      <c r="C8">
        <f>IF(C$2&lt;'Voto estratégico'!$C$6+1,$B8/C$2,0)</f>
        <v>0</v>
      </c>
      <c r="D8">
        <f>IF(D$2&lt;'Voto estratégico'!$C$6+1,$B8/D$2,0)</f>
        <v>0</v>
      </c>
      <c r="E8">
        <f>IF(E$2&lt;'Voto estratégico'!$C$6+1,$B8/E$2,0)</f>
        <v>0</v>
      </c>
      <c r="F8">
        <f>IF(F$2&lt;'Voto estratégico'!$C$6+1,$B8/F$2,0)</f>
        <v>0</v>
      </c>
      <c r="G8">
        <f>IF(G$2&lt;'Voto estratégico'!$C$6+1,$B8/G$2,0)</f>
        <v>0</v>
      </c>
      <c r="H8">
        <f>IF(H$2&lt;'Voto estratégico'!$C$6+1,$B8/H$2,0)</f>
        <v>0</v>
      </c>
      <c r="I8">
        <f>IF(I$2&lt;'Voto estratégico'!$C$6+1,$B8/I$2,0)</f>
        <v>0</v>
      </c>
      <c r="J8">
        <f>IF(J$2&lt;'Voto estratégico'!$C$6+1,$B8/J$2,0)</f>
        <v>0</v>
      </c>
      <c r="K8">
        <f>IF(K$2&lt;'Voto estratégico'!$C$6+1,$B8/K$2,0)</f>
        <v>0</v>
      </c>
      <c r="L8">
        <f>IF(L$2&lt;'Voto estratégico'!$C$6+1,$B8/L$2,0)</f>
        <v>0</v>
      </c>
      <c r="M8">
        <f>IF(M$2&lt;'Voto estratégico'!$C$6+1,$B8/M$2,0)</f>
        <v>0</v>
      </c>
      <c r="N8">
        <f>IF(N$2&lt;'Voto estratégico'!$C$6+1,$B8/N$2,0)</f>
        <v>0</v>
      </c>
      <c r="O8">
        <f>IF(O$2&lt;'Voto estratégico'!$C$6+1,$B8/O$2,0)</f>
        <v>0</v>
      </c>
      <c r="P8">
        <f>IF(P$2&lt;'Voto estratégico'!$C$6+1,$B8/P$2,0)</f>
        <v>0</v>
      </c>
      <c r="Q8">
        <f>IF(Q$2&lt;'Voto estratégico'!$C$6+1,$B8/Q$2,0)</f>
        <v>0</v>
      </c>
      <c r="R8">
        <f>IF(R$2&lt;'Voto estratégico'!$C$6+1,$B8/R$2,0)</f>
        <v>0</v>
      </c>
      <c r="S8">
        <f>IF(S$2&lt;'Voto estratégico'!$C$6+1,$B8/S$2,0)</f>
        <v>0</v>
      </c>
      <c r="T8">
        <f>IF(T$2&lt;'Voto estratégico'!$C$6+1,$B8/T$2,0)</f>
        <v>0</v>
      </c>
      <c r="U8">
        <f>IF(U$2&lt;'Voto estratégico'!$C$6+1,$B8/U$2,0)</f>
        <v>0</v>
      </c>
      <c r="V8">
        <f>IF(V$2&lt;'Voto estratégico'!$C$6+1,$B8/V$2,0)</f>
        <v>0</v>
      </c>
      <c r="W8">
        <f>IF(W$2&lt;'Voto estratégico'!$C$6+1,$B8/W$2,0)</f>
        <v>0</v>
      </c>
      <c r="X8">
        <f>IF(X$2&lt;'Voto estratégico'!$C$6+1,$B8/X$2,0)</f>
        <v>0</v>
      </c>
      <c r="Y8">
        <f>IF(Y$2&lt;'Voto estratégico'!$C$6+1,$B8/Y$2,0)</f>
        <v>0</v>
      </c>
      <c r="Z8">
        <f>IF(Z$2&lt;'Voto estratégico'!$C$6+1,$B8/Z$2,0)</f>
        <v>0</v>
      </c>
      <c r="AA8">
        <f>IF(AA$2&lt;'Voto estratégico'!$C$6+1,$B8/AA$2,0)</f>
        <v>0</v>
      </c>
      <c r="AB8">
        <f>IF(AB$2&lt;'Voto estratégico'!$C$6+1,$B8/AB$2,0)</f>
        <v>0</v>
      </c>
      <c r="AC8">
        <f>IF(AC$2&lt;'Voto estratégico'!$C$6+1,$B8/AC$2,0)</f>
        <v>0</v>
      </c>
      <c r="AD8">
        <f>IF(AD$2&lt;'Voto estratégico'!$C$6+1,$B8/AD$2,0)</f>
        <v>0</v>
      </c>
      <c r="AE8">
        <f>IF(AE$2&lt;'Voto estratégico'!$C$6+1,$B8/AE$2,0)</f>
        <v>0</v>
      </c>
      <c r="AF8">
        <f>IF(AF$2&lt;'Voto estratégico'!$C$6+1,$B8/AF$2,0)</f>
        <v>0</v>
      </c>
      <c r="AG8">
        <f>IF(AG$2&lt;'Voto estratégico'!$C$6+1,$B8/AG$2,0)</f>
        <v>0</v>
      </c>
      <c r="AH8">
        <f>IF(AH$2&lt;'Voto estratégico'!$C$6+1,$B8/AH$2,0)</f>
        <v>0</v>
      </c>
      <c r="AI8">
        <f>IF(AI$2&lt;'Voto estratégico'!$C$6+1,$B8/AI$2,0)</f>
        <v>0</v>
      </c>
      <c r="AJ8">
        <f>IF(AJ$2&lt;'Voto estratégico'!$C$6+1,$B8/AJ$2,0)</f>
        <v>0</v>
      </c>
      <c r="AK8">
        <f>IF(AK$2&lt;'Voto estratégico'!$C$6+1,$B8/AK$2,0)</f>
        <v>0</v>
      </c>
      <c r="AL8">
        <f>IF(AL$2&lt;'Voto estratégico'!$C$6+1,$B8/AL$2,0)</f>
        <v>0</v>
      </c>
      <c r="AM8">
        <f>IF(AM$2&lt;'Voto estratégico'!$C$6+1,$B8/AM$2,0)</f>
        <v>0</v>
      </c>
      <c r="AN8">
        <f>IF(AN$2&lt;'Voto estratégico'!$C$6+1,$B8/AN$2,0)</f>
        <v>0</v>
      </c>
      <c r="AO8">
        <f>IF(AO$2&lt;'Voto estratégico'!$C$6+1,$B8/AO$2,0)</f>
        <v>0</v>
      </c>
    </row>
    <row r="9" spans="1:41" x14ac:dyDescent="0.25">
      <c r="A9" t="s">
        <v>214</v>
      </c>
      <c r="B9">
        <f>IF('Voto estratégico'!$C32&gt;'Voto estratégico'!$E$7,'Voto estratégico'!$C32,0)</f>
        <v>0</v>
      </c>
      <c r="C9">
        <f>IF(C$2&lt;'Voto estratégico'!$C$6+1,$B9/C$2,0)</f>
        <v>0</v>
      </c>
      <c r="D9">
        <f>IF(D$2&lt;'Voto estratégico'!$C$6+1,$B9/D$2,0)</f>
        <v>0</v>
      </c>
      <c r="E9">
        <f>IF(E$2&lt;'Voto estratégico'!$C$6+1,$B9/E$2,0)</f>
        <v>0</v>
      </c>
      <c r="F9">
        <f>IF(F$2&lt;'Voto estratégico'!$C$6+1,$B9/F$2,0)</f>
        <v>0</v>
      </c>
      <c r="G9">
        <f>IF(G$2&lt;'Voto estratégico'!$C$6+1,$B9/G$2,0)</f>
        <v>0</v>
      </c>
      <c r="H9">
        <f>IF(H$2&lt;'Voto estratégico'!$C$6+1,$B9/H$2,0)</f>
        <v>0</v>
      </c>
      <c r="I9">
        <f>IF(I$2&lt;'Voto estratégico'!$C$6+1,$B9/I$2,0)</f>
        <v>0</v>
      </c>
      <c r="J9">
        <f>IF(J$2&lt;'Voto estratégico'!$C$6+1,$B9/J$2,0)</f>
        <v>0</v>
      </c>
      <c r="K9">
        <f>IF(K$2&lt;'Voto estratégico'!$C$6+1,$B9/K$2,0)</f>
        <v>0</v>
      </c>
      <c r="L9">
        <f>IF(L$2&lt;'Voto estratégico'!$C$6+1,$B9/L$2,0)</f>
        <v>0</v>
      </c>
      <c r="M9">
        <f>IF(M$2&lt;'Voto estratégico'!$C$6+1,$B9/M$2,0)</f>
        <v>0</v>
      </c>
      <c r="N9">
        <f>IF(N$2&lt;'Voto estratégico'!$C$6+1,$B9/N$2,0)</f>
        <v>0</v>
      </c>
      <c r="O9">
        <f>IF(O$2&lt;'Voto estratégico'!$C$6+1,$B9/O$2,0)</f>
        <v>0</v>
      </c>
      <c r="P9">
        <f>IF(P$2&lt;'Voto estratégico'!$C$6+1,$B9/P$2,0)</f>
        <v>0</v>
      </c>
      <c r="Q9">
        <f>IF(Q$2&lt;'Voto estratégico'!$C$6+1,$B9/Q$2,0)</f>
        <v>0</v>
      </c>
      <c r="R9">
        <f>IF(R$2&lt;'Voto estratégico'!$C$6+1,$B9/R$2,0)</f>
        <v>0</v>
      </c>
      <c r="S9">
        <f>IF(S$2&lt;'Voto estratégico'!$C$6+1,$B9/S$2,0)</f>
        <v>0</v>
      </c>
      <c r="T9">
        <f>IF(T$2&lt;'Voto estratégico'!$C$6+1,$B9/T$2,0)</f>
        <v>0</v>
      </c>
      <c r="U9">
        <f>IF(U$2&lt;'Voto estratégico'!$C$6+1,$B9/U$2,0)</f>
        <v>0</v>
      </c>
      <c r="V9">
        <f>IF(V$2&lt;'Voto estratégico'!$C$6+1,$B9/V$2,0)</f>
        <v>0</v>
      </c>
      <c r="W9">
        <f>IF(W$2&lt;'Voto estratégico'!$C$6+1,$B9/W$2,0)</f>
        <v>0</v>
      </c>
      <c r="X9">
        <f>IF(X$2&lt;'Voto estratégico'!$C$6+1,$B9/X$2,0)</f>
        <v>0</v>
      </c>
      <c r="Y9">
        <f>IF(Y$2&lt;'Voto estratégico'!$C$6+1,$B9/Y$2,0)</f>
        <v>0</v>
      </c>
      <c r="Z9">
        <f>IF(Z$2&lt;'Voto estratégico'!$C$6+1,$B9/Z$2,0)</f>
        <v>0</v>
      </c>
      <c r="AA9">
        <f>IF(AA$2&lt;'Voto estratégico'!$C$6+1,$B9/AA$2,0)</f>
        <v>0</v>
      </c>
      <c r="AB9">
        <f>IF(AB$2&lt;'Voto estratégico'!$C$6+1,$B9/AB$2,0)</f>
        <v>0</v>
      </c>
      <c r="AC9">
        <f>IF(AC$2&lt;'Voto estratégico'!$C$6+1,$B9/AC$2,0)</f>
        <v>0</v>
      </c>
      <c r="AD9">
        <f>IF(AD$2&lt;'Voto estratégico'!$C$6+1,$B9/AD$2,0)</f>
        <v>0</v>
      </c>
      <c r="AE9">
        <f>IF(AE$2&lt;'Voto estratégico'!$C$6+1,$B9/AE$2,0)</f>
        <v>0</v>
      </c>
      <c r="AF9">
        <f>IF(AF$2&lt;'Voto estratégico'!$C$6+1,$B9/AF$2,0)</f>
        <v>0</v>
      </c>
      <c r="AG9">
        <f>IF(AG$2&lt;'Voto estratégico'!$C$6+1,$B9/AG$2,0)</f>
        <v>0</v>
      </c>
      <c r="AH9">
        <f>IF(AH$2&lt;'Voto estratégico'!$C$6+1,$B9/AH$2,0)</f>
        <v>0</v>
      </c>
      <c r="AI9">
        <f>IF(AI$2&lt;'Voto estratégico'!$C$6+1,$B9/AI$2,0)</f>
        <v>0</v>
      </c>
      <c r="AJ9">
        <f>IF(AJ$2&lt;'Voto estratégico'!$C$6+1,$B9/AJ$2,0)</f>
        <v>0</v>
      </c>
      <c r="AK9">
        <f>IF(AK$2&lt;'Voto estratégico'!$C$6+1,$B9/AK$2,0)</f>
        <v>0</v>
      </c>
      <c r="AL9">
        <f>IF(AL$2&lt;'Voto estratégico'!$C$6+1,$B9/AL$2,0)</f>
        <v>0</v>
      </c>
      <c r="AM9">
        <f>IF(AM$2&lt;'Voto estratégico'!$C$6+1,$B9/AM$2,0)</f>
        <v>0</v>
      </c>
      <c r="AN9">
        <f>IF(AN$2&lt;'Voto estratégico'!$C$6+1,$B9/AN$2,0)</f>
        <v>0</v>
      </c>
      <c r="AO9">
        <f>IF(AO$2&lt;'Voto estratégico'!$C$6+1,$B9/AO$2,0)</f>
        <v>0</v>
      </c>
    </row>
    <row r="10" spans="1:41" x14ac:dyDescent="0.25">
      <c r="A10" t="s">
        <v>211</v>
      </c>
      <c r="B10">
        <f>IF('Voto estratégico'!$C33&gt;'Voto estratégico'!$E$7,'Voto estratégico'!$C33,0)</f>
        <v>0</v>
      </c>
      <c r="C10">
        <f>IF(C$2&lt;'Voto estratégico'!$C$6+1,$B10/C$2,0)</f>
        <v>0</v>
      </c>
      <c r="D10">
        <f>IF(D$2&lt;'Voto estratégico'!$C$6+1,$B10/D$2,0)</f>
        <v>0</v>
      </c>
      <c r="E10">
        <f>IF(E$2&lt;'Voto estratégico'!$C$6+1,$B10/E$2,0)</f>
        <v>0</v>
      </c>
      <c r="F10">
        <f>IF(F$2&lt;'Voto estratégico'!$C$6+1,$B10/F$2,0)</f>
        <v>0</v>
      </c>
      <c r="G10">
        <f>IF(G$2&lt;'Voto estratégico'!$C$6+1,$B10/G$2,0)</f>
        <v>0</v>
      </c>
      <c r="H10">
        <f>IF(H$2&lt;'Voto estratégico'!$C$6+1,$B10/H$2,0)</f>
        <v>0</v>
      </c>
      <c r="I10">
        <f>IF(I$2&lt;'Voto estratégico'!$C$6+1,$B10/I$2,0)</f>
        <v>0</v>
      </c>
      <c r="J10">
        <f>IF(J$2&lt;'Voto estratégico'!$C$6+1,$B10/J$2,0)</f>
        <v>0</v>
      </c>
      <c r="K10">
        <f>IF(K$2&lt;'Voto estratégico'!$C$6+1,$B10/K$2,0)</f>
        <v>0</v>
      </c>
      <c r="L10">
        <f>IF(L$2&lt;'Voto estratégico'!$C$6+1,$B10/L$2,0)</f>
        <v>0</v>
      </c>
      <c r="M10">
        <f>IF(M$2&lt;'Voto estratégico'!$C$6+1,$B10/M$2,0)</f>
        <v>0</v>
      </c>
      <c r="N10">
        <f>IF(N$2&lt;'Voto estratégico'!$C$6+1,$B10/N$2,0)</f>
        <v>0</v>
      </c>
      <c r="O10">
        <f>IF(O$2&lt;'Voto estratégico'!$C$6+1,$B10/O$2,0)</f>
        <v>0</v>
      </c>
      <c r="P10">
        <f>IF(P$2&lt;'Voto estratégico'!$C$6+1,$B10/P$2,0)</f>
        <v>0</v>
      </c>
      <c r="Q10">
        <f>IF(Q$2&lt;'Voto estratégico'!$C$6+1,$B10/Q$2,0)</f>
        <v>0</v>
      </c>
      <c r="R10">
        <f>IF(R$2&lt;'Voto estratégico'!$C$6+1,$B10/R$2,0)</f>
        <v>0</v>
      </c>
      <c r="S10">
        <f>IF(S$2&lt;'Voto estratégico'!$C$6+1,$B10/S$2,0)</f>
        <v>0</v>
      </c>
      <c r="T10">
        <f>IF(T$2&lt;'Voto estratégico'!$C$6+1,$B10/T$2,0)</f>
        <v>0</v>
      </c>
      <c r="U10">
        <f>IF(U$2&lt;'Voto estratégico'!$C$6+1,$B10/U$2,0)</f>
        <v>0</v>
      </c>
      <c r="V10">
        <f>IF(V$2&lt;'Voto estratégico'!$C$6+1,$B10/V$2,0)</f>
        <v>0</v>
      </c>
      <c r="W10">
        <f>IF(W$2&lt;'Voto estratégico'!$C$6+1,$B10/W$2,0)</f>
        <v>0</v>
      </c>
      <c r="X10">
        <f>IF(X$2&lt;'Voto estratégico'!$C$6+1,$B10/X$2,0)</f>
        <v>0</v>
      </c>
      <c r="Y10">
        <f>IF(Y$2&lt;'Voto estratégico'!$C$6+1,$B10/Y$2,0)</f>
        <v>0</v>
      </c>
      <c r="Z10">
        <f>IF(Z$2&lt;'Voto estratégico'!$C$6+1,$B10/Z$2,0)</f>
        <v>0</v>
      </c>
      <c r="AA10">
        <f>IF(AA$2&lt;'Voto estratégico'!$C$6+1,$B10/AA$2,0)</f>
        <v>0</v>
      </c>
      <c r="AB10">
        <f>IF(AB$2&lt;'Voto estratégico'!$C$6+1,$B10/AB$2,0)</f>
        <v>0</v>
      </c>
      <c r="AC10">
        <f>IF(AC$2&lt;'Voto estratégico'!$C$6+1,$B10/AC$2,0)</f>
        <v>0</v>
      </c>
      <c r="AD10">
        <f>IF(AD$2&lt;'Voto estratégico'!$C$6+1,$B10/AD$2,0)</f>
        <v>0</v>
      </c>
      <c r="AE10">
        <f>IF(AE$2&lt;'Voto estratégico'!$C$6+1,$B10/AE$2,0)</f>
        <v>0</v>
      </c>
      <c r="AF10">
        <f>IF(AF$2&lt;'Voto estratégico'!$C$6+1,$B10/AF$2,0)</f>
        <v>0</v>
      </c>
      <c r="AG10">
        <f>IF(AG$2&lt;'Voto estratégico'!$C$6+1,$B10/AG$2,0)</f>
        <v>0</v>
      </c>
      <c r="AH10">
        <f>IF(AH$2&lt;'Voto estratégico'!$C$6+1,$B10/AH$2,0)</f>
        <v>0</v>
      </c>
      <c r="AI10">
        <f>IF(AI$2&lt;'Voto estratégico'!$C$6+1,$B10/AI$2,0)</f>
        <v>0</v>
      </c>
      <c r="AJ10">
        <f>IF(AJ$2&lt;'Voto estratégico'!$C$6+1,$B10/AJ$2,0)</f>
        <v>0</v>
      </c>
      <c r="AK10">
        <f>IF(AK$2&lt;'Voto estratégico'!$C$6+1,$B10/AK$2,0)</f>
        <v>0</v>
      </c>
      <c r="AL10">
        <f>IF(AL$2&lt;'Voto estratégico'!$C$6+1,$B10/AL$2,0)</f>
        <v>0</v>
      </c>
      <c r="AM10">
        <f>IF(AM$2&lt;'Voto estratégico'!$C$6+1,$B10/AM$2,0)</f>
        <v>0</v>
      </c>
      <c r="AN10">
        <f>IF(AN$2&lt;'Voto estratégico'!$C$6+1,$B10/AN$2,0)</f>
        <v>0</v>
      </c>
      <c r="AO10">
        <f>IF(AO$2&lt;'Voto estratégico'!$C$6+1,$B10/AO$2,0)</f>
        <v>0</v>
      </c>
    </row>
    <row r="11" spans="1:41" x14ac:dyDescent="0.25">
      <c r="A11" t="s">
        <v>212</v>
      </c>
      <c r="B11">
        <f>IF('Voto estratégico'!$C34&gt;'Voto estratégico'!$E$7,'Voto estratégico'!$C34,0)</f>
        <v>0</v>
      </c>
      <c r="C11">
        <f>IF(C$2&lt;'Voto estratégico'!$C$6+1,$B11/C$2,0)</f>
        <v>0</v>
      </c>
      <c r="D11">
        <f>IF(D$2&lt;'Voto estratégico'!$C$6+1,$B11/D$2,0)</f>
        <v>0</v>
      </c>
      <c r="E11">
        <f>IF(E$2&lt;'Voto estratégico'!$C$6+1,$B11/E$2,0)</f>
        <v>0</v>
      </c>
      <c r="F11">
        <f>IF(F$2&lt;'Voto estratégico'!$C$6+1,$B11/F$2,0)</f>
        <v>0</v>
      </c>
      <c r="G11">
        <f>IF(G$2&lt;'Voto estratégico'!$C$6+1,$B11/G$2,0)</f>
        <v>0</v>
      </c>
      <c r="H11">
        <f>IF(H$2&lt;'Voto estratégico'!$C$6+1,$B11/H$2,0)</f>
        <v>0</v>
      </c>
      <c r="I11">
        <f>IF(I$2&lt;'Voto estratégico'!$C$6+1,$B11/I$2,0)</f>
        <v>0</v>
      </c>
      <c r="J11">
        <f>IF(J$2&lt;'Voto estratégico'!$C$6+1,$B11/J$2,0)</f>
        <v>0</v>
      </c>
      <c r="K11">
        <f>IF(K$2&lt;'Voto estratégico'!$C$6+1,$B11/K$2,0)</f>
        <v>0</v>
      </c>
      <c r="L11">
        <f>IF(L$2&lt;'Voto estratégico'!$C$6+1,$B11/L$2,0)</f>
        <v>0</v>
      </c>
      <c r="M11">
        <f>IF(M$2&lt;'Voto estratégico'!$C$6+1,$B11/M$2,0)</f>
        <v>0</v>
      </c>
      <c r="N11">
        <f>IF(N$2&lt;'Voto estratégico'!$C$6+1,$B11/N$2,0)</f>
        <v>0</v>
      </c>
      <c r="O11">
        <f>IF(O$2&lt;'Voto estratégico'!$C$6+1,$B11/O$2,0)</f>
        <v>0</v>
      </c>
      <c r="P11">
        <f>IF(P$2&lt;'Voto estratégico'!$C$6+1,$B11/P$2,0)</f>
        <v>0</v>
      </c>
      <c r="Q11">
        <f>IF(Q$2&lt;'Voto estratégico'!$C$6+1,$B11/Q$2,0)</f>
        <v>0</v>
      </c>
      <c r="R11">
        <f>IF(R$2&lt;'Voto estratégico'!$C$6+1,$B11/R$2,0)</f>
        <v>0</v>
      </c>
      <c r="S11">
        <f>IF(S$2&lt;'Voto estratégico'!$C$6+1,$B11/S$2,0)</f>
        <v>0</v>
      </c>
      <c r="T11">
        <f>IF(T$2&lt;'Voto estratégico'!$C$6+1,$B11/T$2,0)</f>
        <v>0</v>
      </c>
      <c r="U11">
        <f>IF(U$2&lt;'Voto estratégico'!$C$6+1,$B11/U$2,0)</f>
        <v>0</v>
      </c>
      <c r="V11">
        <f>IF(V$2&lt;'Voto estratégico'!$C$6+1,$B11/V$2,0)</f>
        <v>0</v>
      </c>
      <c r="W11">
        <f>IF(W$2&lt;'Voto estratégico'!$C$6+1,$B11/W$2,0)</f>
        <v>0</v>
      </c>
      <c r="X11">
        <f>IF(X$2&lt;'Voto estratégico'!$C$6+1,$B11/X$2,0)</f>
        <v>0</v>
      </c>
      <c r="Y11">
        <f>IF(Y$2&lt;'Voto estratégico'!$C$6+1,$B11/Y$2,0)</f>
        <v>0</v>
      </c>
      <c r="Z11">
        <f>IF(Z$2&lt;'Voto estratégico'!$C$6+1,$B11/Z$2,0)</f>
        <v>0</v>
      </c>
      <c r="AA11">
        <f>IF(AA$2&lt;'Voto estratégico'!$C$6+1,$B11/AA$2,0)</f>
        <v>0</v>
      </c>
      <c r="AB11">
        <f>IF(AB$2&lt;'Voto estratégico'!$C$6+1,$B11/AB$2,0)</f>
        <v>0</v>
      </c>
      <c r="AC11">
        <f>IF(AC$2&lt;'Voto estratégico'!$C$6+1,$B11/AC$2,0)</f>
        <v>0</v>
      </c>
      <c r="AD11">
        <f>IF(AD$2&lt;'Voto estratégico'!$C$6+1,$B11/AD$2,0)</f>
        <v>0</v>
      </c>
      <c r="AE11">
        <f>IF(AE$2&lt;'Voto estratégico'!$C$6+1,$B11/AE$2,0)</f>
        <v>0</v>
      </c>
      <c r="AF11">
        <f>IF(AF$2&lt;'Voto estratégico'!$C$6+1,$B11/AF$2,0)</f>
        <v>0</v>
      </c>
      <c r="AG11">
        <f>IF(AG$2&lt;'Voto estratégico'!$C$6+1,$B11/AG$2,0)</f>
        <v>0</v>
      </c>
      <c r="AH11">
        <f>IF(AH$2&lt;'Voto estratégico'!$C$6+1,$B11/AH$2,0)</f>
        <v>0</v>
      </c>
      <c r="AI11">
        <f>IF(AI$2&lt;'Voto estratégico'!$C$6+1,$B11/AI$2,0)</f>
        <v>0</v>
      </c>
      <c r="AJ11">
        <f>IF(AJ$2&lt;'Voto estratégico'!$C$6+1,$B11/AJ$2,0)</f>
        <v>0</v>
      </c>
      <c r="AK11">
        <f>IF(AK$2&lt;'Voto estratégico'!$C$6+1,$B11/AK$2,0)</f>
        <v>0</v>
      </c>
      <c r="AL11">
        <f>IF(AL$2&lt;'Voto estratégico'!$C$6+1,$B11/AL$2,0)</f>
        <v>0</v>
      </c>
      <c r="AM11">
        <f>IF(AM$2&lt;'Voto estratégico'!$C$6+1,$B11/AM$2,0)</f>
        <v>0</v>
      </c>
      <c r="AN11">
        <f>IF(AN$2&lt;'Voto estratégico'!$C$6+1,$B11/AN$2,0)</f>
        <v>0</v>
      </c>
      <c r="AO11">
        <f>IF(AO$2&lt;'Voto estratégico'!$C$6+1,$B11/AO$2,0)</f>
        <v>0</v>
      </c>
    </row>
    <row r="12" spans="1:41" x14ac:dyDescent="0.25">
      <c r="A12" t="s">
        <v>213</v>
      </c>
      <c r="B12">
        <f>IF('Voto estratégico'!$C35&gt;'Voto estratégico'!$E$7,'Voto estratégico'!$C35,0)</f>
        <v>0</v>
      </c>
      <c r="C12">
        <f>IF(C$2&lt;'Voto estratégico'!$C$6+1,$B12/C$2,0)</f>
        <v>0</v>
      </c>
      <c r="D12">
        <f>IF(D$2&lt;'Voto estratégico'!$C$6+1,$B12/D$2,0)</f>
        <v>0</v>
      </c>
      <c r="E12">
        <f>IF(E$2&lt;'Voto estratégico'!$C$6+1,$B12/E$2,0)</f>
        <v>0</v>
      </c>
      <c r="F12">
        <f>IF(F$2&lt;'Voto estratégico'!$C$6+1,$B12/F$2,0)</f>
        <v>0</v>
      </c>
      <c r="G12">
        <f>IF(G$2&lt;'Voto estratégico'!$C$6+1,$B12/G$2,0)</f>
        <v>0</v>
      </c>
      <c r="H12">
        <f>IF(H$2&lt;'Voto estratégico'!$C$6+1,$B12/H$2,0)</f>
        <v>0</v>
      </c>
      <c r="I12">
        <f>IF(I$2&lt;'Voto estratégico'!$C$6+1,$B12/I$2,0)</f>
        <v>0</v>
      </c>
      <c r="J12">
        <f>IF(J$2&lt;'Voto estratégico'!$C$6+1,$B12/J$2,0)</f>
        <v>0</v>
      </c>
      <c r="K12">
        <f>IF(K$2&lt;'Voto estratégico'!$C$6+1,$B12/K$2,0)</f>
        <v>0</v>
      </c>
      <c r="L12">
        <f>IF(L$2&lt;'Voto estratégico'!$C$6+1,$B12/L$2,0)</f>
        <v>0</v>
      </c>
      <c r="M12">
        <f>IF(M$2&lt;'Voto estratégico'!$C$6+1,$B12/M$2,0)</f>
        <v>0</v>
      </c>
      <c r="N12">
        <f>IF(N$2&lt;'Voto estratégico'!$C$6+1,$B12/N$2,0)</f>
        <v>0</v>
      </c>
      <c r="O12">
        <f>IF(O$2&lt;'Voto estratégico'!$C$6+1,$B12/O$2,0)</f>
        <v>0</v>
      </c>
      <c r="P12">
        <f>IF(P$2&lt;'Voto estratégico'!$C$6+1,$B12/P$2,0)</f>
        <v>0</v>
      </c>
      <c r="Q12">
        <f>IF(Q$2&lt;'Voto estratégico'!$C$6+1,$B12/Q$2,0)</f>
        <v>0</v>
      </c>
      <c r="R12">
        <f>IF(R$2&lt;'Voto estratégico'!$C$6+1,$B12/R$2,0)</f>
        <v>0</v>
      </c>
      <c r="S12">
        <f>IF(S$2&lt;'Voto estratégico'!$C$6+1,$B12/S$2,0)</f>
        <v>0</v>
      </c>
      <c r="T12">
        <f>IF(T$2&lt;'Voto estratégico'!$C$6+1,$B12/T$2,0)</f>
        <v>0</v>
      </c>
      <c r="U12">
        <f>IF(U$2&lt;'Voto estratégico'!$C$6+1,$B12/U$2,0)</f>
        <v>0</v>
      </c>
      <c r="V12">
        <f>IF(V$2&lt;'Voto estratégico'!$C$6+1,$B12/V$2,0)</f>
        <v>0</v>
      </c>
      <c r="W12">
        <f>IF(W$2&lt;'Voto estratégico'!$C$6+1,$B12/W$2,0)</f>
        <v>0</v>
      </c>
      <c r="X12">
        <f>IF(X$2&lt;'Voto estratégico'!$C$6+1,$B12/X$2,0)</f>
        <v>0</v>
      </c>
      <c r="Y12">
        <f>IF(Y$2&lt;'Voto estratégico'!$C$6+1,$B12/Y$2,0)</f>
        <v>0</v>
      </c>
      <c r="Z12">
        <f>IF(Z$2&lt;'Voto estratégico'!$C$6+1,$B12/Z$2,0)</f>
        <v>0</v>
      </c>
      <c r="AA12">
        <f>IF(AA$2&lt;'Voto estratégico'!$C$6+1,$B12/AA$2,0)</f>
        <v>0</v>
      </c>
      <c r="AB12">
        <f>IF(AB$2&lt;'Voto estratégico'!$C$6+1,$B12/AB$2,0)</f>
        <v>0</v>
      </c>
      <c r="AC12">
        <f>IF(AC$2&lt;'Voto estratégico'!$C$6+1,$B12/AC$2,0)</f>
        <v>0</v>
      </c>
      <c r="AD12">
        <f>IF(AD$2&lt;'Voto estratégico'!$C$6+1,$B12/AD$2,0)</f>
        <v>0</v>
      </c>
      <c r="AE12">
        <f>IF(AE$2&lt;'Voto estratégico'!$C$6+1,$B12/AE$2,0)</f>
        <v>0</v>
      </c>
      <c r="AF12">
        <f>IF(AF$2&lt;'Voto estratégico'!$C$6+1,$B12/AF$2,0)</f>
        <v>0</v>
      </c>
      <c r="AG12">
        <f>IF(AG$2&lt;'Voto estratégico'!$C$6+1,$B12/AG$2,0)</f>
        <v>0</v>
      </c>
      <c r="AH12">
        <f>IF(AH$2&lt;'Voto estratégico'!$C$6+1,$B12/AH$2,0)</f>
        <v>0</v>
      </c>
      <c r="AI12">
        <f>IF(AI$2&lt;'Voto estratégico'!$C$6+1,$B12/AI$2,0)</f>
        <v>0</v>
      </c>
      <c r="AJ12">
        <f>IF(AJ$2&lt;'Voto estratégico'!$C$6+1,$B12/AJ$2,0)</f>
        <v>0</v>
      </c>
      <c r="AK12">
        <f>IF(AK$2&lt;'Voto estratégico'!$C$6+1,$B12/AK$2,0)</f>
        <v>0</v>
      </c>
      <c r="AL12">
        <f>IF(AL$2&lt;'Voto estratégico'!$C$6+1,$B12/AL$2,0)</f>
        <v>0</v>
      </c>
      <c r="AM12">
        <f>IF(AM$2&lt;'Voto estratégico'!$C$6+1,$B12/AM$2,0)</f>
        <v>0</v>
      </c>
      <c r="AN12">
        <f>IF(AN$2&lt;'Voto estratégico'!$C$6+1,$B12/AN$2,0)</f>
        <v>0</v>
      </c>
      <c r="AO12">
        <f>IF(AO$2&lt;'Voto estratégico'!$C$6+1,$B12/AO$2,0)</f>
        <v>0</v>
      </c>
    </row>
    <row r="13" spans="1:41" x14ac:dyDescent="0.25">
      <c r="A13" t="s">
        <v>216</v>
      </c>
      <c r="B13">
        <f>IF('Voto estratégico'!$C36&gt;'Voto estratégico'!$E$7,'Voto estratégico'!$C36,0)</f>
        <v>0</v>
      </c>
      <c r="C13">
        <f>IF(C$2&lt;'Voto estratégico'!$C$6+1,$B13/C$2,0)</f>
        <v>0</v>
      </c>
      <c r="D13">
        <f>IF(D$2&lt;'Voto estratégico'!$C$6+1,$B13/D$2,0)</f>
        <v>0</v>
      </c>
      <c r="E13">
        <f>IF(E$2&lt;'Voto estratégico'!$C$6+1,$B13/E$2,0)</f>
        <v>0</v>
      </c>
      <c r="F13">
        <f>IF(F$2&lt;'Voto estratégico'!$C$6+1,$B13/F$2,0)</f>
        <v>0</v>
      </c>
      <c r="G13">
        <f>IF(G$2&lt;'Voto estratégico'!$C$6+1,$B13/G$2,0)</f>
        <v>0</v>
      </c>
      <c r="H13">
        <f>IF(H$2&lt;'Voto estratégico'!$C$6+1,$B13/H$2,0)</f>
        <v>0</v>
      </c>
      <c r="I13">
        <f>IF(I$2&lt;'Voto estratégico'!$C$6+1,$B13/I$2,0)</f>
        <v>0</v>
      </c>
      <c r="J13">
        <f>IF(J$2&lt;'Voto estratégico'!$C$6+1,$B13/J$2,0)</f>
        <v>0</v>
      </c>
      <c r="K13">
        <f>IF(K$2&lt;'Voto estratégico'!$C$6+1,$B13/K$2,0)</f>
        <v>0</v>
      </c>
      <c r="L13">
        <f>IF(L$2&lt;'Voto estratégico'!$C$6+1,$B13/L$2,0)</f>
        <v>0</v>
      </c>
      <c r="M13">
        <f>IF(M$2&lt;'Voto estratégico'!$C$6+1,$B13/M$2,0)</f>
        <v>0</v>
      </c>
      <c r="N13">
        <f>IF(N$2&lt;'Voto estratégico'!$C$6+1,$B13/N$2,0)</f>
        <v>0</v>
      </c>
      <c r="O13">
        <f>IF(O$2&lt;'Voto estratégico'!$C$6+1,$B13/O$2,0)</f>
        <v>0</v>
      </c>
      <c r="P13">
        <f>IF(P$2&lt;'Voto estratégico'!$C$6+1,$B13/P$2,0)</f>
        <v>0</v>
      </c>
      <c r="Q13">
        <f>IF(Q$2&lt;'Voto estratégico'!$C$6+1,$B13/Q$2,0)</f>
        <v>0</v>
      </c>
      <c r="R13">
        <f>IF(R$2&lt;'Voto estratégico'!$C$6+1,$B13/R$2,0)</f>
        <v>0</v>
      </c>
      <c r="S13">
        <f>IF(S$2&lt;'Voto estratégico'!$C$6+1,$B13/S$2,0)</f>
        <v>0</v>
      </c>
      <c r="T13">
        <f>IF(T$2&lt;'Voto estratégico'!$C$6+1,$B13/T$2,0)</f>
        <v>0</v>
      </c>
      <c r="U13">
        <f>IF(U$2&lt;'Voto estratégico'!$C$6+1,$B13/U$2,0)</f>
        <v>0</v>
      </c>
      <c r="V13">
        <f>IF(V$2&lt;'Voto estratégico'!$C$6+1,$B13/V$2,0)</f>
        <v>0</v>
      </c>
      <c r="W13">
        <f>IF(W$2&lt;'Voto estratégico'!$C$6+1,$B13/W$2,0)</f>
        <v>0</v>
      </c>
      <c r="X13">
        <f>IF(X$2&lt;'Voto estratégico'!$C$6+1,$B13/X$2,0)</f>
        <v>0</v>
      </c>
      <c r="Y13">
        <f>IF(Y$2&lt;'Voto estratégico'!$C$6+1,$B13/Y$2,0)</f>
        <v>0</v>
      </c>
      <c r="Z13">
        <f>IF(Z$2&lt;'Voto estratégico'!$C$6+1,$B13/Z$2,0)</f>
        <v>0</v>
      </c>
      <c r="AA13">
        <f>IF(AA$2&lt;'Voto estratégico'!$C$6+1,$B13/AA$2,0)</f>
        <v>0</v>
      </c>
      <c r="AB13">
        <f>IF(AB$2&lt;'Voto estratégico'!$C$6+1,$B13/AB$2,0)</f>
        <v>0</v>
      </c>
      <c r="AC13">
        <f>IF(AC$2&lt;'Voto estratégico'!$C$6+1,$B13/AC$2,0)</f>
        <v>0</v>
      </c>
      <c r="AD13">
        <f>IF(AD$2&lt;'Voto estratégico'!$C$6+1,$B13/AD$2,0)</f>
        <v>0</v>
      </c>
      <c r="AE13">
        <f>IF(AE$2&lt;'Voto estratégico'!$C$6+1,$B13/AE$2,0)</f>
        <v>0</v>
      </c>
      <c r="AF13">
        <f>IF(AF$2&lt;'Voto estratégico'!$C$6+1,$B13/AF$2,0)</f>
        <v>0</v>
      </c>
      <c r="AG13">
        <f>IF(AG$2&lt;'Voto estratégico'!$C$6+1,$B13/AG$2,0)</f>
        <v>0</v>
      </c>
      <c r="AH13">
        <f>IF(AH$2&lt;'Voto estratégico'!$C$6+1,$B13/AH$2,0)</f>
        <v>0</v>
      </c>
      <c r="AI13">
        <f>IF(AI$2&lt;'Voto estratégico'!$C$6+1,$B13/AI$2,0)</f>
        <v>0</v>
      </c>
      <c r="AJ13">
        <f>IF(AJ$2&lt;'Voto estratégico'!$C$6+1,$B13/AJ$2,0)</f>
        <v>0</v>
      </c>
      <c r="AK13">
        <f>IF(AK$2&lt;'Voto estratégico'!$C$6+1,$B13/AK$2,0)</f>
        <v>0</v>
      </c>
      <c r="AL13">
        <f>IF(AL$2&lt;'Voto estratégico'!$C$6+1,$B13/AL$2,0)</f>
        <v>0</v>
      </c>
      <c r="AM13">
        <f>IF(AM$2&lt;'Voto estratégico'!$C$6+1,$B13/AM$2,0)</f>
        <v>0</v>
      </c>
      <c r="AN13">
        <f>IF(AN$2&lt;'Voto estratégico'!$C$6+1,$B13/AN$2,0)</f>
        <v>0</v>
      </c>
      <c r="AO13">
        <f>IF(AO$2&lt;'Voto estratégico'!$C$6+1,$B13/AO$2,0)</f>
        <v>0</v>
      </c>
    </row>
    <row r="14" spans="1:41" x14ac:dyDescent="0.25">
      <c r="A14" t="s">
        <v>217</v>
      </c>
      <c r="B14">
        <f>IF('Voto estratégico'!$C37&gt;'Voto estratégico'!$E$7,'Voto estratégico'!$C37,0)</f>
        <v>0</v>
      </c>
      <c r="C14">
        <f>IF('Voto estratégico'!$C37&gt;'Voto estratégico'!$E$7,'Voto estratégico'!$C37,0)</f>
        <v>0</v>
      </c>
      <c r="D14">
        <f>IF('Voto estratégico'!$C37&gt;'Voto estratégico'!$E$7,'Voto estratégico'!$C37,0)</f>
        <v>0</v>
      </c>
      <c r="E14">
        <f>IF('Voto estratégico'!$C37&gt;'Voto estratégico'!$E$7,'Voto estratégico'!$C37,0)</f>
        <v>0</v>
      </c>
      <c r="F14">
        <f>IF('Voto estratégico'!$C37&gt;'Voto estratégico'!$E$7,'Voto estratégico'!$C37,0)</f>
        <v>0</v>
      </c>
      <c r="G14">
        <f>IF('Voto estratégico'!$C37&gt;'Voto estratégico'!$E$7,'Voto estratégico'!$C37,0)</f>
        <v>0</v>
      </c>
      <c r="H14">
        <f>IF('Voto estratégico'!$C37&gt;'Voto estratégico'!$E$7,'Voto estratégico'!$C37,0)</f>
        <v>0</v>
      </c>
      <c r="I14">
        <f>IF('Voto estratégico'!$C37&gt;'Voto estratégico'!$E$7,'Voto estratégico'!$C37,0)</f>
        <v>0</v>
      </c>
      <c r="J14">
        <f>IF('Voto estratégico'!$C37&gt;'Voto estratégico'!$E$7,'Voto estratégico'!$C37,0)</f>
        <v>0</v>
      </c>
      <c r="K14">
        <f>IF('Voto estratégico'!$C37&gt;'Voto estratégico'!$E$7,'Voto estratégico'!$C37,0)</f>
        <v>0</v>
      </c>
      <c r="L14">
        <f>IF('Voto estratégico'!$C37&gt;'Voto estratégico'!$E$7,'Voto estratégico'!$C37,0)</f>
        <v>0</v>
      </c>
      <c r="M14">
        <f>IF('Voto estratégico'!$C37&gt;'Voto estratégico'!$E$7,'Voto estratégico'!$C37,0)</f>
        <v>0</v>
      </c>
      <c r="N14">
        <f>IF('Voto estratégico'!$C37&gt;'Voto estratégico'!$E$7,'Voto estratégico'!$C37,0)</f>
        <v>0</v>
      </c>
      <c r="O14">
        <f>IF('Voto estratégico'!$C37&gt;'Voto estratégico'!$E$7,'Voto estratégico'!$C37,0)</f>
        <v>0</v>
      </c>
      <c r="P14">
        <f>IF('Voto estratégico'!$C37&gt;'Voto estratégico'!$E$7,'Voto estratégico'!$C37,0)</f>
        <v>0</v>
      </c>
      <c r="Q14">
        <f>IF('Voto estratégico'!$C37&gt;'Voto estratégico'!$E$7,'Voto estratégico'!$C37,0)</f>
        <v>0</v>
      </c>
      <c r="R14">
        <f>IF('Voto estratégico'!$C37&gt;'Voto estratégico'!$E$7,'Voto estratégico'!$C37,0)</f>
        <v>0</v>
      </c>
      <c r="S14">
        <f>IF('Voto estratégico'!$C37&gt;'Voto estratégico'!$E$7,'Voto estratégico'!$C37,0)</f>
        <v>0</v>
      </c>
      <c r="T14">
        <f>IF('Voto estratégico'!$C37&gt;'Voto estratégico'!$E$7,'Voto estratégico'!$C37,0)</f>
        <v>0</v>
      </c>
      <c r="U14">
        <f>IF('Voto estratégico'!$C37&gt;'Voto estratégico'!$E$7,'Voto estratégico'!$C37,0)</f>
        <v>0</v>
      </c>
      <c r="V14">
        <f>IF('Voto estratégico'!$C37&gt;'Voto estratégico'!$E$7,'Voto estratégico'!$C37,0)</f>
        <v>0</v>
      </c>
      <c r="W14">
        <f>IF('Voto estratégico'!$C37&gt;'Voto estratégico'!$E$7,'Voto estratégico'!$C37,0)</f>
        <v>0</v>
      </c>
      <c r="X14">
        <f>IF('Voto estratégico'!$C37&gt;'Voto estratégico'!$E$7,'Voto estratégico'!$C37,0)</f>
        <v>0</v>
      </c>
      <c r="Y14">
        <f>IF('Voto estratégico'!$C37&gt;'Voto estratégico'!$E$7,'Voto estratégico'!$C37,0)</f>
        <v>0</v>
      </c>
      <c r="Z14">
        <f>IF('Voto estratégico'!$C37&gt;'Voto estratégico'!$E$7,'Voto estratégico'!$C37,0)</f>
        <v>0</v>
      </c>
      <c r="AA14">
        <f>IF('Voto estratégico'!$C37&gt;'Voto estratégico'!$E$7,'Voto estratégico'!$C37,0)</f>
        <v>0</v>
      </c>
      <c r="AB14">
        <f>IF('Voto estratégico'!$C37&gt;'Voto estratégico'!$E$7,'Voto estratégico'!$C37,0)</f>
        <v>0</v>
      </c>
      <c r="AC14">
        <f>IF('Voto estratégico'!$C37&gt;'Voto estratégico'!$E$7,'Voto estratégico'!$C37,0)</f>
        <v>0</v>
      </c>
      <c r="AD14">
        <f>IF('Voto estratégico'!$C37&gt;'Voto estratégico'!$E$7,'Voto estratégico'!$C37,0)</f>
        <v>0</v>
      </c>
      <c r="AE14">
        <f>IF('Voto estratégico'!$C37&gt;'Voto estratégico'!$E$7,'Voto estratégico'!$C37,0)</f>
        <v>0</v>
      </c>
      <c r="AF14">
        <f>IF('Voto estratégico'!$C37&gt;'Voto estratégico'!$E$7,'Voto estratégico'!$C37,0)</f>
        <v>0</v>
      </c>
      <c r="AG14">
        <f>IF('Voto estratégico'!$C37&gt;'Voto estratégico'!$E$7,'Voto estratégico'!$C37,0)</f>
        <v>0</v>
      </c>
      <c r="AH14">
        <f>IF('Voto estratégico'!$C37&gt;'Voto estratégico'!$E$7,'Voto estratégico'!$C37,0)</f>
        <v>0</v>
      </c>
      <c r="AI14">
        <f>IF('Voto estratégico'!$C37&gt;'Voto estratégico'!$E$7,'Voto estratégico'!$C37,0)</f>
        <v>0</v>
      </c>
      <c r="AJ14">
        <f>IF('Voto estratégico'!$C37&gt;'Voto estratégico'!$E$7,'Voto estratégico'!$C37,0)</f>
        <v>0</v>
      </c>
      <c r="AK14">
        <f>IF('Voto estratégico'!$C37&gt;'Voto estratégico'!$E$7,'Voto estratégico'!$C37,0)</f>
        <v>0</v>
      </c>
      <c r="AL14">
        <f>IF('Voto estratégico'!$C37&gt;'Voto estratégico'!$E$7,'Voto estratégico'!$C37,0)</f>
        <v>0</v>
      </c>
      <c r="AM14">
        <f>IF('Voto estratégico'!$C37&gt;'Voto estratégico'!$E$7,'Voto estratégico'!$C37,0)</f>
        <v>0</v>
      </c>
      <c r="AN14">
        <f>IF('Voto estratégico'!$C37&gt;'Voto estratégico'!$E$7,'Voto estratégico'!$C37,0)</f>
        <v>0</v>
      </c>
      <c r="AO14">
        <f>IF('Voto estratégico'!$C37&gt;'Voto estratégico'!$E$7,'Voto estratégico'!$C37,0)</f>
        <v>0</v>
      </c>
    </row>
    <row r="16" spans="1:41" x14ac:dyDescent="0.25">
      <c r="A16" t="s">
        <v>205</v>
      </c>
      <c r="B16" t="s">
        <v>219</v>
      </c>
    </row>
    <row r="17" spans="1:76" x14ac:dyDescent="0.25">
      <c r="A17" t="s">
        <v>130</v>
      </c>
      <c r="B17">
        <f>_xlfn.RANK.EQ(B3,$B$3:$AX$14)</f>
        <v>2</v>
      </c>
      <c r="C17">
        <f t="shared" ref="C17:AO23" si="0">_xlfn.RANK.EQ(C3,$B$3:$AX$14)</f>
        <v>6</v>
      </c>
      <c r="D17">
        <f t="shared" si="0"/>
        <v>10</v>
      </c>
      <c r="E17">
        <f t="shared" si="0"/>
        <v>13</v>
      </c>
      <c r="F17">
        <f t="shared" si="0"/>
        <v>17</v>
      </c>
      <c r="G17">
        <f t="shared" si="0"/>
        <v>17</v>
      </c>
      <c r="H17">
        <f t="shared" si="0"/>
        <v>17</v>
      </c>
      <c r="I17">
        <f t="shared" si="0"/>
        <v>17</v>
      </c>
      <c r="J17">
        <f t="shared" si="0"/>
        <v>17</v>
      </c>
      <c r="K17">
        <f t="shared" si="0"/>
        <v>17</v>
      </c>
      <c r="L17">
        <f t="shared" si="0"/>
        <v>17</v>
      </c>
      <c r="M17">
        <f t="shared" si="0"/>
        <v>17</v>
      </c>
      <c r="N17">
        <f t="shared" si="0"/>
        <v>17</v>
      </c>
      <c r="O17">
        <f t="shared" si="0"/>
        <v>17</v>
      </c>
      <c r="P17">
        <f t="shared" si="0"/>
        <v>17</v>
      </c>
      <c r="Q17">
        <f t="shared" si="0"/>
        <v>17</v>
      </c>
      <c r="R17">
        <f t="shared" si="0"/>
        <v>17</v>
      </c>
      <c r="S17">
        <f t="shared" si="0"/>
        <v>17</v>
      </c>
      <c r="T17">
        <f t="shared" si="0"/>
        <v>17</v>
      </c>
      <c r="U17">
        <f t="shared" si="0"/>
        <v>17</v>
      </c>
      <c r="V17">
        <f t="shared" si="0"/>
        <v>17</v>
      </c>
      <c r="W17">
        <f t="shared" si="0"/>
        <v>17</v>
      </c>
      <c r="X17">
        <f t="shared" si="0"/>
        <v>17</v>
      </c>
      <c r="Y17">
        <f t="shared" si="0"/>
        <v>17</v>
      </c>
      <c r="Z17">
        <f t="shared" si="0"/>
        <v>17</v>
      </c>
      <c r="AA17">
        <f t="shared" si="0"/>
        <v>17</v>
      </c>
      <c r="AB17">
        <f t="shared" si="0"/>
        <v>17</v>
      </c>
      <c r="AC17">
        <f t="shared" si="0"/>
        <v>17</v>
      </c>
      <c r="AD17">
        <f t="shared" si="0"/>
        <v>17</v>
      </c>
      <c r="AE17">
        <f t="shared" si="0"/>
        <v>17</v>
      </c>
      <c r="AF17">
        <f t="shared" si="0"/>
        <v>17</v>
      </c>
      <c r="AG17">
        <f t="shared" si="0"/>
        <v>17</v>
      </c>
      <c r="AH17">
        <f t="shared" si="0"/>
        <v>17</v>
      </c>
      <c r="AI17">
        <f t="shared" si="0"/>
        <v>17</v>
      </c>
      <c r="AJ17">
        <f t="shared" si="0"/>
        <v>17</v>
      </c>
      <c r="AK17">
        <f t="shared" si="0"/>
        <v>17</v>
      </c>
      <c r="AL17">
        <f t="shared" si="0"/>
        <v>17</v>
      </c>
      <c r="AM17">
        <f t="shared" si="0"/>
        <v>17</v>
      </c>
      <c r="AN17">
        <f t="shared" si="0"/>
        <v>17</v>
      </c>
      <c r="AO17">
        <f t="shared" si="0"/>
        <v>17</v>
      </c>
      <c r="AP17" t="s">
        <v>130</v>
      </c>
      <c r="AQ17" t="s">
        <v>130</v>
      </c>
      <c r="AR17" t="s">
        <v>130</v>
      </c>
      <c r="AS17" t="s">
        <v>130</v>
      </c>
      <c r="AT17" t="s">
        <v>130</v>
      </c>
      <c r="AU17" t="s">
        <v>130</v>
      </c>
      <c r="AV17" t="s">
        <v>130</v>
      </c>
      <c r="AW17" t="s">
        <v>130</v>
      </c>
      <c r="AX17" t="s">
        <v>130</v>
      </c>
      <c r="AY17" t="s">
        <v>130</v>
      </c>
      <c r="AZ17" t="s">
        <v>130</v>
      </c>
      <c r="BA17" t="s">
        <v>130</v>
      </c>
      <c r="BB17" t="s">
        <v>130</v>
      </c>
      <c r="BC17" t="s">
        <v>130</v>
      </c>
      <c r="BD17" t="s">
        <v>130</v>
      </c>
      <c r="BE17" t="s">
        <v>130</v>
      </c>
      <c r="BF17" t="s">
        <v>130</v>
      </c>
      <c r="BG17" t="s">
        <v>130</v>
      </c>
      <c r="BH17" t="s">
        <v>130</v>
      </c>
      <c r="BI17" t="s">
        <v>130</v>
      </c>
      <c r="BJ17" t="s">
        <v>130</v>
      </c>
      <c r="BK17" t="s">
        <v>130</v>
      </c>
      <c r="BL17" t="s">
        <v>130</v>
      </c>
      <c r="BM17" t="s">
        <v>130</v>
      </c>
      <c r="BN17" t="s">
        <v>130</v>
      </c>
      <c r="BO17" t="s">
        <v>130</v>
      </c>
      <c r="BP17" t="s">
        <v>130</v>
      </c>
      <c r="BQ17" t="s">
        <v>130</v>
      </c>
      <c r="BR17" t="s">
        <v>130</v>
      </c>
      <c r="BS17" t="s">
        <v>130</v>
      </c>
      <c r="BT17" t="s">
        <v>130</v>
      </c>
      <c r="BU17" t="s">
        <v>130</v>
      </c>
      <c r="BV17" t="s">
        <v>130</v>
      </c>
      <c r="BW17" t="s">
        <v>130</v>
      </c>
      <c r="BX17" t="s">
        <v>130</v>
      </c>
    </row>
    <row r="18" spans="1:76" x14ac:dyDescent="0.25">
      <c r="A18" t="s">
        <v>131</v>
      </c>
      <c r="B18">
        <f t="shared" ref="B18:Q28" si="1">_xlfn.RANK.EQ(B4,$B$3:$AX$14)</f>
        <v>1</v>
      </c>
      <c r="C18">
        <f t="shared" si="1"/>
        <v>4</v>
      </c>
      <c r="D18">
        <f t="shared" si="1"/>
        <v>7</v>
      </c>
      <c r="E18">
        <f t="shared" si="1"/>
        <v>9</v>
      </c>
      <c r="F18">
        <f t="shared" si="1"/>
        <v>17</v>
      </c>
      <c r="G18">
        <f t="shared" si="1"/>
        <v>17</v>
      </c>
      <c r="H18">
        <f t="shared" si="1"/>
        <v>17</v>
      </c>
      <c r="I18">
        <f t="shared" si="1"/>
        <v>17</v>
      </c>
      <c r="J18">
        <f t="shared" si="1"/>
        <v>17</v>
      </c>
      <c r="K18">
        <f t="shared" si="1"/>
        <v>17</v>
      </c>
      <c r="L18">
        <f t="shared" si="1"/>
        <v>17</v>
      </c>
      <c r="M18">
        <f t="shared" si="1"/>
        <v>17</v>
      </c>
      <c r="N18">
        <f t="shared" si="1"/>
        <v>17</v>
      </c>
      <c r="O18">
        <f t="shared" si="1"/>
        <v>17</v>
      </c>
      <c r="P18">
        <f t="shared" si="1"/>
        <v>17</v>
      </c>
      <c r="Q18">
        <f t="shared" si="1"/>
        <v>17</v>
      </c>
      <c r="R18">
        <f t="shared" si="0"/>
        <v>17</v>
      </c>
      <c r="S18">
        <f t="shared" si="0"/>
        <v>17</v>
      </c>
      <c r="T18">
        <f t="shared" si="0"/>
        <v>17</v>
      </c>
      <c r="U18">
        <f t="shared" si="0"/>
        <v>17</v>
      </c>
      <c r="V18">
        <f t="shared" si="0"/>
        <v>17</v>
      </c>
      <c r="W18">
        <f t="shared" si="0"/>
        <v>17</v>
      </c>
      <c r="X18">
        <f t="shared" si="0"/>
        <v>17</v>
      </c>
      <c r="Y18">
        <f t="shared" si="0"/>
        <v>17</v>
      </c>
      <c r="Z18">
        <f t="shared" si="0"/>
        <v>17</v>
      </c>
      <c r="AA18">
        <f t="shared" si="0"/>
        <v>17</v>
      </c>
      <c r="AB18">
        <f t="shared" si="0"/>
        <v>17</v>
      </c>
      <c r="AC18">
        <f t="shared" si="0"/>
        <v>17</v>
      </c>
      <c r="AD18">
        <f t="shared" si="0"/>
        <v>17</v>
      </c>
      <c r="AE18">
        <f t="shared" si="0"/>
        <v>17</v>
      </c>
      <c r="AF18">
        <f t="shared" si="0"/>
        <v>17</v>
      </c>
      <c r="AG18">
        <f t="shared" si="0"/>
        <v>17</v>
      </c>
      <c r="AH18">
        <f t="shared" si="0"/>
        <v>17</v>
      </c>
      <c r="AI18">
        <f t="shared" si="0"/>
        <v>17</v>
      </c>
      <c r="AJ18">
        <f t="shared" si="0"/>
        <v>17</v>
      </c>
      <c r="AK18">
        <f t="shared" si="0"/>
        <v>17</v>
      </c>
      <c r="AL18">
        <f t="shared" si="0"/>
        <v>17</v>
      </c>
      <c r="AM18">
        <f t="shared" si="0"/>
        <v>17</v>
      </c>
      <c r="AN18">
        <f t="shared" si="0"/>
        <v>17</v>
      </c>
      <c r="AO18">
        <f t="shared" si="0"/>
        <v>17</v>
      </c>
      <c r="AP18" t="s">
        <v>131</v>
      </c>
      <c r="AQ18" t="s">
        <v>131</v>
      </c>
      <c r="AR18" t="s">
        <v>131</v>
      </c>
      <c r="AS18" t="s">
        <v>131</v>
      </c>
      <c r="AT18" t="s">
        <v>131</v>
      </c>
      <c r="AU18" t="s">
        <v>131</v>
      </c>
      <c r="AV18" t="s">
        <v>131</v>
      </c>
      <c r="AW18" t="s">
        <v>131</v>
      </c>
      <c r="AX18" t="s">
        <v>131</v>
      </c>
      <c r="AY18" t="s">
        <v>131</v>
      </c>
      <c r="AZ18" t="s">
        <v>131</v>
      </c>
      <c r="BA18" t="s">
        <v>131</v>
      </c>
      <c r="BB18" t="s">
        <v>131</v>
      </c>
      <c r="BC18" t="s">
        <v>131</v>
      </c>
      <c r="BD18" t="s">
        <v>131</v>
      </c>
      <c r="BE18" t="s">
        <v>131</v>
      </c>
      <c r="BF18" t="s">
        <v>131</v>
      </c>
      <c r="BG18" t="s">
        <v>131</v>
      </c>
      <c r="BH18" t="s">
        <v>131</v>
      </c>
      <c r="BI18" t="s">
        <v>131</v>
      </c>
      <c r="BJ18" t="s">
        <v>131</v>
      </c>
      <c r="BK18" t="s">
        <v>131</v>
      </c>
      <c r="BL18" t="s">
        <v>131</v>
      </c>
      <c r="BM18" t="s">
        <v>131</v>
      </c>
      <c r="BN18" t="s">
        <v>131</v>
      </c>
      <c r="BO18" t="s">
        <v>131</v>
      </c>
      <c r="BP18" t="s">
        <v>131</v>
      </c>
      <c r="BQ18" t="s">
        <v>131</v>
      </c>
      <c r="BR18" t="s">
        <v>131</v>
      </c>
      <c r="BS18" t="s">
        <v>131</v>
      </c>
      <c r="BT18" t="s">
        <v>131</v>
      </c>
      <c r="BU18" t="s">
        <v>131</v>
      </c>
      <c r="BV18" t="s">
        <v>131</v>
      </c>
      <c r="BW18" t="s">
        <v>131</v>
      </c>
      <c r="BX18" t="s">
        <v>131</v>
      </c>
    </row>
    <row r="19" spans="1:76" x14ac:dyDescent="0.25">
      <c r="A19" t="s">
        <v>206</v>
      </c>
      <c r="B19">
        <f t="shared" si="1"/>
        <v>5</v>
      </c>
      <c r="C19">
        <f t="shared" si="0"/>
        <v>12</v>
      </c>
      <c r="D19">
        <f t="shared" si="0"/>
        <v>15</v>
      </c>
      <c r="E19">
        <f t="shared" si="0"/>
        <v>16</v>
      </c>
      <c r="F19">
        <f t="shared" si="0"/>
        <v>17</v>
      </c>
      <c r="G19">
        <f t="shared" si="0"/>
        <v>17</v>
      </c>
      <c r="H19">
        <f t="shared" si="0"/>
        <v>17</v>
      </c>
      <c r="I19">
        <f t="shared" si="0"/>
        <v>17</v>
      </c>
      <c r="J19">
        <f t="shared" si="0"/>
        <v>17</v>
      </c>
      <c r="K19">
        <f t="shared" si="0"/>
        <v>17</v>
      </c>
      <c r="L19">
        <f t="shared" si="0"/>
        <v>17</v>
      </c>
      <c r="M19">
        <f t="shared" si="0"/>
        <v>17</v>
      </c>
      <c r="N19">
        <f t="shared" si="0"/>
        <v>17</v>
      </c>
      <c r="O19">
        <f t="shared" si="0"/>
        <v>17</v>
      </c>
      <c r="P19">
        <f t="shared" si="0"/>
        <v>17</v>
      </c>
      <c r="Q19">
        <f t="shared" si="0"/>
        <v>17</v>
      </c>
      <c r="R19">
        <f t="shared" si="0"/>
        <v>17</v>
      </c>
      <c r="S19">
        <f t="shared" si="0"/>
        <v>17</v>
      </c>
      <c r="T19">
        <f t="shared" si="0"/>
        <v>17</v>
      </c>
      <c r="U19">
        <f t="shared" si="0"/>
        <v>17</v>
      </c>
      <c r="V19">
        <f t="shared" si="0"/>
        <v>17</v>
      </c>
      <c r="W19">
        <f t="shared" si="0"/>
        <v>17</v>
      </c>
      <c r="X19">
        <f t="shared" si="0"/>
        <v>17</v>
      </c>
      <c r="Y19">
        <f t="shared" si="0"/>
        <v>17</v>
      </c>
      <c r="Z19">
        <f t="shared" si="0"/>
        <v>17</v>
      </c>
      <c r="AA19">
        <f t="shared" si="0"/>
        <v>17</v>
      </c>
      <c r="AB19">
        <f t="shared" si="0"/>
        <v>17</v>
      </c>
      <c r="AC19">
        <f t="shared" si="0"/>
        <v>17</v>
      </c>
      <c r="AD19">
        <f t="shared" si="0"/>
        <v>17</v>
      </c>
      <c r="AE19">
        <f t="shared" si="0"/>
        <v>17</v>
      </c>
      <c r="AF19">
        <f t="shared" si="0"/>
        <v>17</v>
      </c>
      <c r="AG19">
        <f t="shared" si="0"/>
        <v>17</v>
      </c>
      <c r="AH19">
        <f t="shared" si="0"/>
        <v>17</v>
      </c>
      <c r="AI19">
        <f t="shared" si="0"/>
        <v>17</v>
      </c>
      <c r="AJ19">
        <f t="shared" si="0"/>
        <v>17</v>
      </c>
      <c r="AK19">
        <f t="shared" si="0"/>
        <v>17</v>
      </c>
      <c r="AL19">
        <f t="shared" si="0"/>
        <v>17</v>
      </c>
      <c r="AM19">
        <f t="shared" si="0"/>
        <v>17</v>
      </c>
      <c r="AN19">
        <f t="shared" si="0"/>
        <v>17</v>
      </c>
      <c r="AO19">
        <f t="shared" si="0"/>
        <v>17</v>
      </c>
      <c r="AP19" t="s">
        <v>206</v>
      </c>
      <c r="AQ19" t="s">
        <v>206</v>
      </c>
      <c r="AR19" t="s">
        <v>206</v>
      </c>
      <c r="AS19" t="s">
        <v>206</v>
      </c>
      <c r="AT19" t="s">
        <v>206</v>
      </c>
      <c r="AU19" t="s">
        <v>206</v>
      </c>
      <c r="AV19" t="s">
        <v>206</v>
      </c>
      <c r="AW19" t="s">
        <v>206</v>
      </c>
      <c r="AX19" t="s">
        <v>206</v>
      </c>
      <c r="AY19" t="s">
        <v>206</v>
      </c>
      <c r="AZ19" t="s">
        <v>206</v>
      </c>
      <c r="BA19" t="s">
        <v>206</v>
      </c>
      <c r="BB19" t="s">
        <v>206</v>
      </c>
      <c r="BC19" t="s">
        <v>206</v>
      </c>
      <c r="BD19" t="s">
        <v>206</v>
      </c>
      <c r="BE19" t="s">
        <v>206</v>
      </c>
      <c r="BF19" t="s">
        <v>206</v>
      </c>
      <c r="BG19" t="s">
        <v>206</v>
      </c>
      <c r="BH19" t="s">
        <v>206</v>
      </c>
      <c r="BI19" t="s">
        <v>206</v>
      </c>
      <c r="BJ19" t="s">
        <v>206</v>
      </c>
      <c r="BK19" t="s">
        <v>206</v>
      </c>
      <c r="BL19" t="s">
        <v>206</v>
      </c>
      <c r="BM19" t="s">
        <v>206</v>
      </c>
      <c r="BN19" t="s">
        <v>206</v>
      </c>
      <c r="BO19" t="s">
        <v>206</v>
      </c>
      <c r="BP19" t="s">
        <v>206</v>
      </c>
      <c r="BQ19" t="s">
        <v>206</v>
      </c>
      <c r="BR19" t="s">
        <v>206</v>
      </c>
      <c r="BS19" t="s">
        <v>206</v>
      </c>
      <c r="BT19" t="s">
        <v>206</v>
      </c>
      <c r="BU19" t="s">
        <v>206</v>
      </c>
      <c r="BV19" t="s">
        <v>206</v>
      </c>
      <c r="BW19" t="s">
        <v>206</v>
      </c>
      <c r="BX19" t="s">
        <v>206</v>
      </c>
    </row>
    <row r="20" spans="1:76" x14ac:dyDescent="0.25">
      <c r="A20" t="s">
        <v>207</v>
      </c>
      <c r="B20">
        <f t="shared" si="1"/>
        <v>3</v>
      </c>
      <c r="C20">
        <f t="shared" si="0"/>
        <v>8</v>
      </c>
      <c r="D20">
        <f t="shared" si="0"/>
        <v>11</v>
      </c>
      <c r="E20">
        <f t="shared" si="0"/>
        <v>14</v>
      </c>
      <c r="F20">
        <f t="shared" si="0"/>
        <v>17</v>
      </c>
      <c r="G20">
        <f t="shared" si="0"/>
        <v>17</v>
      </c>
      <c r="H20">
        <f t="shared" si="0"/>
        <v>17</v>
      </c>
      <c r="I20">
        <f t="shared" si="0"/>
        <v>17</v>
      </c>
      <c r="J20">
        <f t="shared" si="0"/>
        <v>17</v>
      </c>
      <c r="K20">
        <f t="shared" si="0"/>
        <v>17</v>
      </c>
      <c r="L20">
        <f t="shared" si="0"/>
        <v>17</v>
      </c>
      <c r="M20">
        <f t="shared" si="0"/>
        <v>17</v>
      </c>
      <c r="N20">
        <f t="shared" si="0"/>
        <v>17</v>
      </c>
      <c r="O20">
        <f t="shared" si="0"/>
        <v>17</v>
      </c>
      <c r="P20">
        <f t="shared" si="0"/>
        <v>17</v>
      </c>
      <c r="Q20">
        <f t="shared" si="0"/>
        <v>17</v>
      </c>
      <c r="R20">
        <f t="shared" si="0"/>
        <v>17</v>
      </c>
      <c r="S20">
        <f t="shared" si="0"/>
        <v>17</v>
      </c>
      <c r="T20">
        <f t="shared" si="0"/>
        <v>17</v>
      </c>
      <c r="U20">
        <f t="shared" si="0"/>
        <v>17</v>
      </c>
      <c r="V20">
        <f t="shared" si="0"/>
        <v>17</v>
      </c>
      <c r="W20">
        <f t="shared" si="0"/>
        <v>17</v>
      </c>
      <c r="X20">
        <f t="shared" si="0"/>
        <v>17</v>
      </c>
      <c r="Y20">
        <f t="shared" si="0"/>
        <v>17</v>
      </c>
      <c r="Z20">
        <f t="shared" si="0"/>
        <v>17</v>
      </c>
      <c r="AA20">
        <f t="shared" si="0"/>
        <v>17</v>
      </c>
      <c r="AB20">
        <f t="shared" si="0"/>
        <v>17</v>
      </c>
      <c r="AC20">
        <f t="shared" si="0"/>
        <v>17</v>
      </c>
      <c r="AD20">
        <f t="shared" si="0"/>
        <v>17</v>
      </c>
      <c r="AE20">
        <f t="shared" si="0"/>
        <v>17</v>
      </c>
      <c r="AF20">
        <f t="shared" si="0"/>
        <v>17</v>
      </c>
      <c r="AG20">
        <f t="shared" si="0"/>
        <v>17</v>
      </c>
      <c r="AH20">
        <f t="shared" si="0"/>
        <v>17</v>
      </c>
      <c r="AI20">
        <f t="shared" si="0"/>
        <v>17</v>
      </c>
      <c r="AJ20">
        <f t="shared" si="0"/>
        <v>17</v>
      </c>
      <c r="AK20">
        <f t="shared" si="0"/>
        <v>17</v>
      </c>
      <c r="AL20">
        <f t="shared" si="0"/>
        <v>17</v>
      </c>
      <c r="AM20">
        <f t="shared" si="0"/>
        <v>17</v>
      </c>
      <c r="AN20">
        <f t="shared" si="0"/>
        <v>17</v>
      </c>
      <c r="AO20">
        <f t="shared" si="0"/>
        <v>17</v>
      </c>
      <c r="AP20" t="s">
        <v>207</v>
      </c>
      <c r="AQ20" t="s">
        <v>207</v>
      </c>
      <c r="AR20" t="s">
        <v>207</v>
      </c>
      <c r="AS20" t="s">
        <v>207</v>
      </c>
      <c r="AT20" t="s">
        <v>207</v>
      </c>
      <c r="AU20" t="s">
        <v>207</v>
      </c>
      <c r="AV20" t="s">
        <v>207</v>
      </c>
      <c r="AW20" t="s">
        <v>207</v>
      </c>
      <c r="AX20" t="s">
        <v>207</v>
      </c>
      <c r="AY20" t="s">
        <v>207</v>
      </c>
      <c r="AZ20" t="s">
        <v>207</v>
      </c>
      <c r="BA20" t="s">
        <v>207</v>
      </c>
      <c r="BB20" t="s">
        <v>207</v>
      </c>
      <c r="BC20" t="s">
        <v>207</v>
      </c>
      <c r="BD20" t="s">
        <v>207</v>
      </c>
      <c r="BE20" t="s">
        <v>207</v>
      </c>
      <c r="BF20" t="s">
        <v>207</v>
      </c>
      <c r="BG20" t="s">
        <v>207</v>
      </c>
      <c r="BH20" t="s">
        <v>207</v>
      </c>
      <c r="BI20" t="s">
        <v>207</v>
      </c>
      <c r="BJ20" t="s">
        <v>207</v>
      </c>
      <c r="BK20" t="s">
        <v>207</v>
      </c>
      <c r="BL20" t="s">
        <v>207</v>
      </c>
      <c r="BM20" t="s">
        <v>207</v>
      </c>
      <c r="BN20" t="s">
        <v>207</v>
      </c>
      <c r="BO20" t="s">
        <v>207</v>
      </c>
      <c r="BP20" t="s">
        <v>207</v>
      </c>
      <c r="BQ20" t="s">
        <v>207</v>
      </c>
      <c r="BR20" t="s">
        <v>207</v>
      </c>
      <c r="BS20" t="s">
        <v>207</v>
      </c>
      <c r="BT20" t="s">
        <v>207</v>
      </c>
      <c r="BU20" t="s">
        <v>207</v>
      </c>
      <c r="BV20" t="s">
        <v>207</v>
      </c>
      <c r="BW20" t="s">
        <v>207</v>
      </c>
      <c r="BX20" t="s">
        <v>207</v>
      </c>
    </row>
    <row r="21" spans="1:76" x14ac:dyDescent="0.25">
      <c r="A21" t="s">
        <v>215</v>
      </c>
      <c r="B21">
        <f t="shared" si="1"/>
        <v>17</v>
      </c>
      <c r="C21">
        <f t="shared" si="0"/>
        <v>17</v>
      </c>
      <c r="D21">
        <f t="shared" si="0"/>
        <v>17</v>
      </c>
      <c r="E21">
        <f t="shared" si="0"/>
        <v>17</v>
      </c>
      <c r="F21">
        <f t="shared" si="0"/>
        <v>17</v>
      </c>
      <c r="G21">
        <f t="shared" si="0"/>
        <v>17</v>
      </c>
      <c r="H21">
        <f t="shared" si="0"/>
        <v>17</v>
      </c>
      <c r="I21">
        <f t="shared" si="0"/>
        <v>17</v>
      </c>
      <c r="J21">
        <f t="shared" si="0"/>
        <v>17</v>
      </c>
      <c r="K21">
        <f t="shared" si="0"/>
        <v>17</v>
      </c>
      <c r="L21">
        <f t="shared" si="0"/>
        <v>17</v>
      </c>
      <c r="M21">
        <f t="shared" si="0"/>
        <v>17</v>
      </c>
      <c r="N21">
        <f t="shared" si="0"/>
        <v>17</v>
      </c>
      <c r="O21">
        <f t="shared" si="0"/>
        <v>17</v>
      </c>
      <c r="P21">
        <f t="shared" si="0"/>
        <v>17</v>
      </c>
      <c r="Q21">
        <f t="shared" si="0"/>
        <v>17</v>
      </c>
      <c r="R21">
        <f t="shared" si="0"/>
        <v>17</v>
      </c>
      <c r="S21">
        <f t="shared" si="0"/>
        <v>17</v>
      </c>
      <c r="T21">
        <f t="shared" si="0"/>
        <v>17</v>
      </c>
      <c r="U21">
        <f t="shared" si="0"/>
        <v>17</v>
      </c>
      <c r="V21">
        <f t="shared" si="0"/>
        <v>17</v>
      </c>
      <c r="W21">
        <f t="shared" si="0"/>
        <v>17</v>
      </c>
      <c r="X21">
        <f t="shared" si="0"/>
        <v>17</v>
      </c>
      <c r="Y21">
        <f t="shared" si="0"/>
        <v>17</v>
      </c>
      <c r="Z21">
        <f t="shared" si="0"/>
        <v>17</v>
      </c>
      <c r="AA21">
        <f t="shared" si="0"/>
        <v>17</v>
      </c>
      <c r="AB21">
        <f t="shared" si="0"/>
        <v>17</v>
      </c>
      <c r="AC21">
        <f t="shared" si="0"/>
        <v>17</v>
      </c>
      <c r="AD21">
        <f t="shared" si="0"/>
        <v>17</v>
      </c>
      <c r="AE21">
        <f t="shared" si="0"/>
        <v>17</v>
      </c>
      <c r="AF21">
        <f t="shared" si="0"/>
        <v>17</v>
      </c>
      <c r="AG21">
        <f t="shared" si="0"/>
        <v>17</v>
      </c>
      <c r="AH21">
        <f t="shared" si="0"/>
        <v>17</v>
      </c>
      <c r="AI21">
        <f t="shared" si="0"/>
        <v>17</v>
      </c>
      <c r="AJ21">
        <f t="shared" si="0"/>
        <v>17</v>
      </c>
      <c r="AK21">
        <f t="shared" si="0"/>
        <v>17</v>
      </c>
      <c r="AL21">
        <f t="shared" si="0"/>
        <v>17</v>
      </c>
      <c r="AM21">
        <f t="shared" si="0"/>
        <v>17</v>
      </c>
      <c r="AN21">
        <f t="shared" si="0"/>
        <v>17</v>
      </c>
      <c r="AO21">
        <f t="shared" si="0"/>
        <v>17</v>
      </c>
      <c r="AP21" t="s">
        <v>215</v>
      </c>
      <c r="AQ21" t="s">
        <v>215</v>
      </c>
      <c r="AR21" t="s">
        <v>215</v>
      </c>
      <c r="AS21" t="s">
        <v>215</v>
      </c>
      <c r="AT21" t="s">
        <v>215</v>
      </c>
      <c r="AU21" t="s">
        <v>215</v>
      </c>
      <c r="AV21" t="s">
        <v>215</v>
      </c>
      <c r="AW21" t="s">
        <v>215</v>
      </c>
      <c r="AX21" t="s">
        <v>215</v>
      </c>
      <c r="AY21" t="s">
        <v>215</v>
      </c>
      <c r="AZ21" t="s">
        <v>215</v>
      </c>
      <c r="BA21" t="s">
        <v>215</v>
      </c>
      <c r="BB21" t="s">
        <v>215</v>
      </c>
      <c r="BC21" t="s">
        <v>215</v>
      </c>
      <c r="BD21" t="s">
        <v>215</v>
      </c>
      <c r="BE21" t="s">
        <v>215</v>
      </c>
      <c r="BF21" t="s">
        <v>215</v>
      </c>
      <c r="BG21" t="s">
        <v>215</v>
      </c>
      <c r="BH21" t="s">
        <v>215</v>
      </c>
      <c r="BI21" t="s">
        <v>215</v>
      </c>
      <c r="BJ21" t="s">
        <v>215</v>
      </c>
      <c r="BK21" t="s">
        <v>215</v>
      </c>
      <c r="BL21" t="s">
        <v>215</v>
      </c>
      <c r="BM21" t="s">
        <v>215</v>
      </c>
      <c r="BN21" t="s">
        <v>215</v>
      </c>
      <c r="BO21" t="s">
        <v>215</v>
      </c>
      <c r="BP21" t="s">
        <v>215</v>
      </c>
      <c r="BQ21" t="s">
        <v>215</v>
      </c>
      <c r="BR21" t="s">
        <v>215</v>
      </c>
      <c r="BS21" t="s">
        <v>215</v>
      </c>
      <c r="BT21" t="s">
        <v>215</v>
      </c>
      <c r="BU21" t="s">
        <v>215</v>
      </c>
      <c r="BV21" t="s">
        <v>215</v>
      </c>
      <c r="BW21" t="s">
        <v>215</v>
      </c>
      <c r="BX21" t="s">
        <v>215</v>
      </c>
    </row>
    <row r="22" spans="1:76" x14ac:dyDescent="0.25">
      <c r="A22" t="s">
        <v>210</v>
      </c>
      <c r="B22">
        <f t="shared" si="1"/>
        <v>17</v>
      </c>
      <c r="C22">
        <f t="shared" si="0"/>
        <v>17</v>
      </c>
      <c r="D22">
        <f t="shared" si="0"/>
        <v>17</v>
      </c>
      <c r="E22">
        <f t="shared" si="0"/>
        <v>17</v>
      </c>
      <c r="F22">
        <f t="shared" si="0"/>
        <v>17</v>
      </c>
      <c r="G22">
        <f t="shared" si="0"/>
        <v>17</v>
      </c>
      <c r="H22">
        <f t="shared" si="0"/>
        <v>17</v>
      </c>
      <c r="I22">
        <f t="shared" si="0"/>
        <v>17</v>
      </c>
      <c r="J22">
        <f t="shared" si="0"/>
        <v>17</v>
      </c>
      <c r="K22">
        <f t="shared" si="0"/>
        <v>17</v>
      </c>
      <c r="L22">
        <f t="shared" si="0"/>
        <v>17</v>
      </c>
      <c r="M22">
        <f t="shared" si="0"/>
        <v>17</v>
      </c>
      <c r="N22">
        <f t="shared" si="0"/>
        <v>17</v>
      </c>
      <c r="O22">
        <f t="shared" si="0"/>
        <v>17</v>
      </c>
      <c r="P22">
        <f t="shared" si="0"/>
        <v>17</v>
      </c>
      <c r="Q22">
        <f t="shared" si="0"/>
        <v>17</v>
      </c>
      <c r="R22">
        <f t="shared" si="0"/>
        <v>17</v>
      </c>
      <c r="S22">
        <f t="shared" si="0"/>
        <v>17</v>
      </c>
      <c r="T22">
        <f t="shared" si="0"/>
        <v>17</v>
      </c>
      <c r="U22">
        <f t="shared" si="0"/>
        <v>17</v>
      </c>
      <c r="V22">
        <f t="shared" si="0"/>
        <v>17</v>
      </c>
      <c r="W22">
        <f t="shared" si="0"/>
        <v>17</v>
      </c>
      <c r="X22">
        <f t="shared" si="0"/>
        <v>17</v>
      </c>
      <c r="Y22">
        <f t="shared" si="0"/>
        <v>17</v>
      </c>
      <c r="Z22">
        <f t="shared" si="0"/>
        <v>17</v>
      </c>
      <c r="AA22">
        <f t="shared" si="0"/>
        <v>17</v>
      </c>
      <c r="AB22">
        <f t="shared" si="0"/>
        <v>17</v>
      </c>
      <c r="AC22">
        <f t="shared" si="0"/>
        <v>17</v>
      </c>
      <c r="AD22">
        <f t="shared" si="0"/>
        <v>17</v>
      </c>
      <c r="AE22">
        <f t="shared" si="0"/>
        <v>17</v>
      </c>
      <c r="AF22">
        <f t="shared" si="0"/>
        <v>17</v>
      </c>
      <c r="AG22">
        <f t="shared" si="0"/>
        <v>17</v>
      </c>
      <c r="AH22">
        <f t="shared" si="0"/>
        <v>17</v>
      </c>
      <c r="AI22">
        <f t="shared" si="0"/>
        <v>17</v>
      </c>
      <c r="AJ22">
        <f t="shared" si="0"/>
        <v>17</v>
      </c>
      <c r="AK22">
        <f t="shared" si="0"/>
        <v>17</v>
      </c>
      <c r="AL22">
        <f t="shared" si="0"/>
        <v>17</v>
      </c>
      <c r="AM22">
        <f t="shared" si="0"/>
        <v>17</v>
      </c>
      <c r="AN22">
        <f t="shared" si="0"/>
        <v>17</v>
      </c>
      <c r="AO22">
        <f t="shared" si="0"/>
        <v>17</v>
      </c>
      <c r="AP22" t="s">
        <v>210</v>
      </c>
      <c r="AQ22" t="s">
        <v>210</v>
      </c>
      <c r="AR22" t="s">
        <v>210</v>
      </c>
      <c r="AS22" t="s">
        <v>210</v>
      </c>
      <c r="AT22" t="s">
        <v>210</v>
      </c>
      <c r="AU22" t="s">
        <v>210</v>
      </c>
      <c r="AV22" t="s">
        <v>210</v>
      </c>
      <c r="AW22" t="s">
        <v>210</v>
      </c>
      <c r="AX22" t="s">
        <v>210</v>
      </c>
      <c r="AY22" t="s">
        <v>210</v>
      </c>
      <c r="AZ22" t="s">
        <v>210</v>
      </c>
      <c r="BA22" t="s">
        <v>210</v>
      </c>
      <c r="BB22" t="s">
        <v>210</v>
      </c>
      <c r="BC22" t="s">
        <v>210</v>
      </c>
      <c r="BD22" t="s">
        <v>210</v>
      </c>
      <c r="BE22" t="s">
        <v>210</v>
      </c>
      <c r="BF22" t="s">
        <v>210</v>
      </c>
      <c r="BG22" t="s">
        <v>210</v>
      </c>
      <c r="BH22" t="s">
        <v>210</v>
      </c>
      <c r="BI22" t="s">
        <v>210</v>
      </c>
      <c r="BJ22" t="s">
        <v>210</v>
      </c>
      <c r="BK22" t="s">
        <v>210</v>
      </c>
      <c r="BL22" t="s">
        <v>210</v>
      </c>
      <c r="BM22" t="s">
        <v>210</v>
      </c>
      <c r="BN22" t="s">
        <v>210</v>
      </c>
      <c r="BO22" t="s">
        <v>210</v>
      </c>
      <c r="BP22" t="s">
        <v>210</v>
      </c>
      <c r="BQ22" t="s">
        <v>210</v>
      </c>
      <c r="BR22" t="s">
        <v>210</v>
      </c>
      <c r="BS22" t="s">
        <v>210</v>
      </c>
      <c r="BT22" t="s">
        <v>210</v>
      </c>
      <c r="BU22" t="s">
        <v>210</v>
      </c>
      <c r="BV22" t="s">
        <v>210</v>
      </c>
      <c r="BW22" t="s">
        <v>210</v>
      </c>
      <c r="BX22" t="s">
        <v>210</v>
      </c>
    </row>
    <row r="23" spans="1:76" x14ac:dyDescent="0.25">
      <c r="A23" t="s">
        <v>214</v>
      </c>
      <c r="B23">
        <f t="shared" si="1"/>
        <v>17</v>
      </c>
      <c r="C23">
        <f t="shared" si="0"/>
        <v>17</v>
      </c>
      <c r="D23">
        <f t="shared" si="0"/>
        <v>17</v>
      </c>
      <c r="E23">
        <f t="shared" si="0"/>
        <v>17</v>
      </c>
      <c r="F23">
        <f t="shared" si="0"/>
        <v>17</v>
      </c>
      <c r="G23">
        <f t="shared" si="0"/>
        <v>17</v>
      </c>
      <c r="H23">
        <f t="shared" si="0"/>
        <v>17</v>
      </c>
      <c r="I23">
        <f t="shared" si="0"/>
        <v>17</v>
      </c>
      <c r="J23">
        <f t="shared" si="0"/>
        <v>17</v>
      </c>
      <c r="K23">
        <f t="shared" si="0"/>
        <v>17</v>
      </c>
      <c r="L23">
        <f t="shared" si="0"/>
        <v>17</v>
      </c>
      <c r="M23">
        <f t="shared" si="0"/>
        <v>17</v>
      </c>
      <c r="N23">
        <f t="shared" si="0"/>
        <v>17</v>
      </c>
      <c r="O23">
        <f t="shared" si="0"/>
        <v>17</v>
      </c>
      <c r="P23">
        <f t="shared" si="0"/>
        <v>17</v>
      </c>
      <c r="Q23">
        <f t="shared" si="0"/>
        <v>17</v>
      </c>
      <c r="R23">
        <f t="shared" si="0"/>
        <v>17</v>
      </c>
      <c r="S23">
        <f t="shared" si="0"/>
        <v>17</v>
      </c>
      <c r="T23">
        <f t="shared" si="0"/>
        <v>17</v>
      </c>
      <c r="U23">
        <f t="shared" si="0"/>
        <v>17</v>
      </c>
      <c r="V23">
        <f t="shared" si="0"/>
        <v>17</v>
      </c>
      <c r="W23">
        <f t="shared" si="0"/>
        <v>17</v>
      </c>
      <c r="X23">
        <f t="shared" si="0"/>
        <v>17</v>
      </c>
      <c r="Y23">
        <f t="shared" si="0"/>
        <v>17</v>
      </c>
      <c r="Z23">
        <f t="shared" si="0"/>
        <v>17</v>
      </c>
      <c r="AA23">
        <f t="shared" si="0"/>
        <v>17</v>
      </c>
      <c r="AB23">
        <f t="shared" si="0"/>
        <v>17</v>
      </c>
      <c r="AC23">
        <f t="shared" si="0"/>
        <v>17</v>
      </c>
      <c r="AD23">
        <f t="shared" si="0"/>
        <v>17</v>
      </c>
      <c r="AE23">
        <f t="shared" si="0"/>
        <v>17</v>
      </c>
      <c r="AF23">
        <f t="shared" si="0"/>
        <v>17</v>
      </c>
      <c r="AG23">
        <f t="shared" si="0"/>
        <v>17</v>
      </c>
      <c r="AH23">
        <f t="shared" si="0"/>
        <v>17</v>
      </c>
      <c r="AI23">
        <f t="shared" si="0"/>
        <v>17</v>
      </c>
      <c r="AJ23">
        <f t="shared" si="0"/>
        <v>17</v>
      </c>
      <c r="AK23">
        <f t="shared" si="0"/>
        <v>17</v>
      </c>
      <c r="AL23">
        <f t="shared" si="0"/>
        <v>17</v>
      </c>
      <c r="AM23">
        <f t="shared" ref="C23:AO28" si="2">_xlfn.RANK.EQ(AM9,$B$3:$AX$14)</f>
        <v>17</v>
      </c>
      <c r="AN23">
        <f t="shared" si="2"/>
        <v>17</v>
      </c>
      <c r="AO23">
        <f t="shared" si="2"/>
        <v>17</v>
      </c>
      <c r="AP23" t="s">
        <v>214</v>
      </c>
      <c r="AQ23" t="s">
        <v>214</v>
      </c>
      <c r="AR23" t="s">
        <v>214</v>
      </c>
      <c r="AS23" t="s">
        <v>214</v>
      </c>
      <c r="AT23" t="s">
        <v>214</v>
      </c>
      <c r="AU23" t="s">
        <v>214</v>
      </c>
      <c r="AV23" t="s">
        <v>214</v>
      </c>
      <c r="AW23" t="s">
        <v>214</v>
      </c>
      <c r="AX23" t="s">
        <v>214</v>
      </c>
      <c r="AY23" t="s">
        <v>214</v>
      </c>
      <c r="AZ23" t="s">
        <v>214</v>
      </c>
      <c r="BA23" t="s">
        <v>214</v>
      </c>
      <c r="BB23" t="s">
        <v>214</v>
      </c>
      <c r="BC23" t="s">
        <v>214</v>
      </c>
      <c r="BD23" t="s">
        <v>214</v>
      </c>
      <c r="BE23" t="s">
        <v>214</v>
      </c>
      <c r="BF23" t="s">
        <v>214</v>
      </c>
      <c r="BG23" t="s">
        <v>214</v>
      </c>
      <c r="BH23" t="s">
        <v>214</v>
      </c>
      <c r="BI23" t="s">
        <v>214</v>
      </c>
      <c r="BJ23" t="s">
        <v>214</v>
      </c>
      <c r="BK23" t="s">
        <v>214</v>
      </c>
      <c r="BL23" t="s">
        <v>214</v>
      </c>
      <c r="BM23" t="s">
        <v>214</v>
      </c>
      <c r="BN23" t="s">
        <v>214</v>
      </c>
      <c r="BO23" t="s">
        <v>214</v>
      </c>
      <c r="BP23" t="s">
        <v>214</v>
      </c>
      <c r="BQ23" t="s">
        <v>214</v>
      </c>
      <c r="BR23" t="s">
        <v>214</v>
      </c>
      <c r="BS23" t="s">
        <v>214</v>
      </c>
      <c r="BT23" t="s">
        <v>214</v>
      </c>
      <c r="BU23" t="s">
        <v>214</v>
      </c>
      <c r="BV23" t="s">
        <v>214</v>
      </c>
      <c r="BW23" t="s">
        <v>214</v>
      </c>
      <c r="BX23" t="s">
        <v>214</v>
      </c>
    </row>
    <row r="24" spans="1:76" x14ac:dyDescent="0.25">
      <c r="A24" t="s">
        <v>211</v>
      </c>
      <c r="B24">
        <f t="shared" si="1"/>
        <v>17</v>
      </c>
      <c r="C24">
        <f t="shared" si="2"/>
        <v>17</v>
      </c>
      <c r="D24">
        <f t="shared" si="2"/>
        <v>17</v>
      </c>
      <c r="E24">
        <f t="shared" si="2"/>
        <v>17</v>
      </c>
      <c r="F24">
        <f t="shared" si="2"/>
        <v>17</v>
      </c>
      <c r="G24">
        <f t="shared" si="2"/>
        <v>17</v>
      </c>
      <c r="H24">
        <f t="shared" si="2"/>
        <v>17</v>
      </c>
      <c r="I24">
        <f t="shared" si="2"/>
        <v>17</v>
      </c>
      <c r="J24">
        <f t="shared" si="2"/>
        <v>17</v>
      </c>
      <c r="K24">
        <f t="shared" si="2"/>
        <v>17</v>
      </c>
      <c r="L24">
        <f t="shared" si="2"/>
        <v>17</v>
      </c>
      <c r="M24">
        <f t="shared" si="2"/>
        <v>17</v>
      </c>
      <c r="N24">
        <f t="shared" si="2"/>
        <v>17</v>
      </c>
      <c r="O24">
        <f t="shared" si="2"/>
        <v>17</v>
      </c>
      <c r="P24">
        <f t="shared" si="2"/>
        <v>17</v>
      </c>
      <c r="Q24">
        <f t="shared" si="2"/>
        <v>17</v>
      </c>
      <c r="R24">
        <f t="shared" si="2"/>
        <v>17</v>
      </c>
      <c r="S24">
        <f t="shared" si="2"/>
        <v>17</v>
      </c>
      <c r="T24">
        <f t="shared" si="2"/>
        <v>17</v>
      </c>
      <c r="U24">
        <f t="shared" si="2"/>
        <v>17</v>
      </c>
      <c r="V24">
        <f t="shared" si="2"/>
        <v>17</v>
      </c>
      <c r="W24">
        <f t="shared" si="2"/>
        <v>17</v>
      </c>
      <c r="X24">
        <f t="shared" si="2"/>
        <v>17</v>
      </c>
      <c r="Y24">
        <f t="shared" si="2"/>
        <v>17</v>
      </c>
      <c r="Z24">
        <f t="shared" si="2"/>
        <v>17</v>
      </c>
      <c r="AA24">
        <f t="shared" si="2"/>
        <v>17</v>
      </c>
      <c r="AB24">
        <f t="shared" si="2"/>
        <v>17</v>
      </c>
      <c r="AC24">
        <f t="shared" si="2"/>
        <v>17</v>
      </c>
      <c r="AD24">
        <f t="shared" si="2"/>
        <v>17</v>
      </c>
      <c r="AE24">
        <f t="shared" si="2"/>
        <v>17</v>
      </c>
      <c r="AF24">
        <f t="shared" si="2"/>
        <v>17</v>
      </c>
      <c r="AG24">
        <f t="shared" si="2"/>
        <v>17</v>
      </c>
      <c r="AH24">
        <f t="shared" si="2"/>
        <v>17</v>
      </c>
      <c r="AI24">
        <f t="shared" si="2"/>
        <v>17</v>
      </c>
      <c r="AJ24">
        <f t="shared" si="2"/>
        <v>17</v>
      </c>
      <c r="AK24">
        <f t="shared" si="2"/>
        <v>17</v>
      </c>
      <c r="AL24">
        <f t="shared" si="2"/>
        <v>17</v>
      </c>
      <c r="AM24">
        <f t="shared" si="2"/>
        <v>17</v>
      </c>
      <c r="AN24">
        <f t="shared" si="2"/>
        <v>17</v>
      </c>
      <c r="AO24">
        <f t="shared" si="2"/>
        <v>17</v>
      </c>
      <c r="AP24" t="s">
        <v>211</v>
      </c>
      <c r="AQ24" t="s">
        <v>211</v>
      </c>
      <c r="AR24" t="s">
        <v>211</v>
      </c>
      <c r="AS24" t="s">
        <v>211</v>
      </c>
      <c r="AT24" t="s">
        <v>211</v>
      </c>
      <c r="AU24" t="s">
        <v>211</v>
      </c>
      <c r="AV24" t="s">
        <v>211</v>
      </c>
      <c r="AW24" t="s">
        <v>211</v>
      </c>
      <c r="AX24" t="s">
        <v>211</v>
      </c>
      <c r="AY24" t="s">
        <v>211</v>
      </c>
      <c r="AZ24" t="s">
        <v>211</v>
      </c>
      <c r="BA24" t="s">
        <v>211</v>
      </c>
      <c r="BB24" t="s">
        <v>211</v>
      </c>
      <c r="BC24" t="s">
        <v>211</v>
      </c>
      <c r="BD24" t="s">
        <v>211</v>
      </c>
      <c r="BE24" t="s">
        <v>211</v>
      </c>
      <c r="BF24" t="s">
        <v>211</v>
      </c>
      <c r="BG24" t="s">
        <v>211</v>
      </c>
      <c r="BH24" t="s">
        <v>211</v>
      </c>
      <c r="BI24" t="s">
        <v>211</v>
      </c>
      <c r="BJ24" t="s">
        <v>211</v>
      </c>
      <c r="BK24" t="s">
        <v>211</v>
      </c>
      <c r="BL24" t="s">
        <v>211</v>
      </c>
      <c r="BM24" t="s">
        <v>211</v>
      </c>
      <c r="BN24" t="s">
        <v>211</v>
      </c>
      <c r="BO24" t="s">
        <v>211</v>
      </c>
      <c r="BP24" t="s">
        <v>211</v>
      </c>
      <c r="BQ24" t="s">
        <v>211</v>
      </c>
      <c r="BR24" t="s">
        <v>211</v>
      </c>
      <c r="BS24" t="s">
        <v>211</v>
      </c>
      <c r="BT24" t="s">
        <v>211</v>
      </c>
      <c r="BU24" t="s">
        <v>211</v>
      </c>
      <c r="BV24" t="s">
        <v>211</v>
      </c>
      <c r="BW24" t="s">
        <v>211</v>
      </c>
      <c r="BX24" t="s">
        <v>211</v>
      </c>
    </row>
    <row r="25" spans="1:76" x14ac:dyDescent="0.25">
      <c r="A25" t="s">
        <v>212</v>
      </c>
      <c r="B25">
        <f t="shared" si="1"/>
        <v>17</v>
      </c>
      <c r="C25">
        <f t="shared" si="2"/>
        <v>17</v>
      </c>
      <c r="D25">
        <f t="shared" si="2"/>
        <v>17</v>
      </c>
      <c r="E25">
        <f t="shared" si="2"/>
        <v>17</v>
      </c>
      <c r="F25">
        <f t="shared" si="2"/>
        <v>17</v>
      </c>
      <c r="G25">
        <f t="shared" si="2"/>
        <v>17</v>
      </c>
      <c r="H25">
        <f t="shared" si="2"/>
        <v>17</v>
      </c>
      <c r="I25">
        <f t="shared" si="2"/>
        <v>17</v>
      </c>
      <c r="J25">
        <f t="shared" si="2"/>
        <v>17</v>
      </c>
      <c r="K25">
        <f t="shared" si="2"/>
        <v>17</v>
      </c>
      <c r="L25">
        <f t="shared" si="2"/>
        <v>17</v>
      </c>
      <c r="M25">
        <f t="shared" si="2"/>
        <v>17</v>
      </c>
      <c r="N25">
        <f t="shared" si="2"/>
        <v>17</v>
      </c>
      <c r="O25">
        <f t="shared" si="2"/>
        <v>17</v>
      </c>
      <c r="P25">
        <f t="shared" si="2"/>
        <v>17</v>
      </c>
      <c r="Q25">
        <f t="shared" si="2"/>
        <v>17</v>
      </c>
      <c r="R25">
        <f t="shared" si="2"/>
        <v>17</v>
      </c>
      <c r="S25">
        <f t="shared" si="2"/>
        <v>17</v>
      </c>
      <c r="T25">
        <f t="shared" si="2"/>
        <v>17</v>
      </c>
      <c r="U25">
        <f t="shared" si="2"/>
        <v>17</v>
      </c>
      <c r="V25">
        <f t="shared" si="2"/>
        <v>17</v>
      </c>
      <c r="W25">
        <f t="shared" si="2"/>
        <v>17</v>
      </c>
      <c r="X25">
        <f t="shared" si="2"/>
        <v>17</v>
      </c>
      <c r="Y25">
        <f t="shared" si="2"/>
        <v>17</v>
      </c>
      <c r="Z25">
        <f t="shared" si="2"/>
        <v>17</v>
      </c>
      <c r="AA25">
        <f t="shared" si="2"/>
        <v>17</v>
      </c>
      <c r="AB25">
        <f t="shared" si="2"/>
        <v>17</v>
      </c>
      <c r="AC25">
        <f t="shared" si="2"/>
        <v>17</v>
      </c>
      <c r="AD25">
        <f t="shared" si="2"/>
        <v>17</v>
      </c>
      <c r="AE25">
        <f t="shared" si="2"/>
        <v>17</v>
      </c>
      <c r="AF25">
        <f t="shared" si="2"/>
        <v>17</v>
      </c>
      <c r="AG25">
        <f t="shared" si="2"/>
        <v>17</v>
      </c>
      <c r="AH25">
        <f t="shared" si="2"/>
        <v>17</v>
      </c>
      <c r="AI25">
        <f t="shared" si="2"/>
        <v>17</v>
      </c>
      <c r="AJ25">
        <f t="shared" si="2"/>
        <v>17</v>
      </c>
      <c r="AK25">
        <f t="shared" si="2"/>
        <v>17</v>
      </c>
      <c r="AL25">
        <f t="shared" si="2"/>
        <v>17</v>
      </c>
      <c r="AM25">
        <f t="shared" si="2"/>
        <v>17</v>
      </c>
      <c r="AN25">
        <f t="shared" si="2"/>
        <v>17</v>
      </c>
      <c r="AO25">
        <f t="shared" si="2"/>
        <v>17</v>
      </c>
      <c r="AP25" t="s">
        <v>212</v>
      </c>
      <c r="AQ25" t="s">
        <v>212</v>
      </c>
      <c r="AR25" t="s">
        <v>212</v>
      </c>
      <c r="AS25" t="s">
        <v>212</v>
      </c>
      <c r="AT25" t="s">
        <v>212</v>
      </c>
      <c r="AU25" t="s">
        <v>212</v>
      </c>
      <c r="AV25" t="s">
        <v>212</v>
      </c>
      <c r="AW25" t="s">
        <v>212</v>
      </c>
      <c r="AX25" t="s">
        <v>212</v>
      </c>
      <c r="AY25" t="s">
        <v>212</v>
      </c>
      <c r="AZ25" t="s">
        <v>212</v>
      </c>
      <c r="BA25" t="s">
        <v>212</v>
      </c>
      <c r="BB25" t="s">
        <v>212</v>
      </c>
      <c r="BC25" t="s">
        <v>212</v>
      </c>
      <c r="BD25" t="s">
        <v>212</v>
      </c>
      <c r="BE25" t="s">
        <v>212</v>
      </c>
      <c r="BF25" t="s">
        <v>212</v>
      </c>
      <c r="BG25" t="s">
        <v>212</v>
      </c>
      <c r="BH25" t="s">
        <v>212</v>
      </c>
      <c r="BI25" t="s">
        <v>212</v>
      </c>
      <c r="BJ25" t="s">
        <v>212</v>
      </c>
      <c r="BK25" t="s">
        <v>212</v>
      </c>
      <c r="BL25" t="s">
        <v>212</v>
      </c>
      <c r="BM25" t="s">
        <v>212</v>
      </c>
      <c r="BN25" t="s">
        <v>212</v>
      </c>
      <c r="BO25" t="s">
        <v>212</v>
      </c>
      <c r="BP25" t="s">
        <v>212</v>
      </c>
      <c r="BQ25" t="s">
        <v>212</v>
      </c>
      <c r="BR25" t="s">
        <v>212</v>
      </c>
      <c r="BS25" t="s">
        <v>212</v>
      </c>
      <c r="BT25" t="s">
        <v>212</v>
      </c>
      <c r="BU25" t="s">
        <v>212</v>
      </c>
      <c r="BV25" t="s">
        <v>212</v>
      </c>
      <c r="BW25" t="s">
        <v>212</v>
      </c>
      <c r="BX25" t="s">
        <v>212</v>
      </c>
    </row>
    <row r="26" spans="1:76" x14ac:dyDescent="0.25">
      <c r="A26" t="s">
        <v>213</v>
      </c>
      <c r="B26">
        <f t="shared" si="1"/>
        <v>17</v>
      </c>
      <c r="C26">
        <f t="shared" si="2"/>
        <v>17</v>
      </c>
      <c r="D26">
        <f t="shared" si="2"/>
        <v>17</v>
      </c>
      <c r="E26">
        <f t="shared" si="2"/>
        <v>17</v>
      </c>
      <c r="F26">
        <f t="shared" si="2"/>
        <v>17</v>
      </c>
      <c r="G26">
        <f t="shared" si="2"/>
        <v>17</v>
      </c>
      <c r="H26">
        <f t="shared" si="2"/>
        <v>17</v>
      </c>
      <c r="I26">
        <f t="shared" si="2"/>
        <v>17</v>
      </c>
      <c r="J26">
        <f t="shared" si="2"/>
        <v>17</v>
      </c>
      <c r="K26">
        <f t="shared" si="2"/>
        <v>17</v>
      </c>
      <c r="L26">
        <f t="shared" si="2"/>
        <v>17</v>
      </c>
      <c r="M26">
        <f t="shared" si="2"/>
        <v>17</v>
      </c>
      <c r="N26">
        <f t="shared" si="2"/>
        <v>17</v>
      </c>
      <c r="O26">
        <f t="shared" si="2"/>
        <v>17</v>
      </c>
      <c r="P26">
        <f t="shared" si="2"/>
        <v>17</v>
      </c>
      <c r="Q26">
        <f t="shared" si="2"/>
        <v>17</v>
      </c>
      <c r="R26">
        <f t="shared" si="2"/>
        <v>17</v>
      </c>
      <c r="S26">
        <f t="shared" si="2"/>
        <v>17</v>
      </c>
      <c r="T26">
        <f t="shared" si="2"/>
        <v>17</v>
      </c>
      <c r="U26">
        <f t="shared" si="2"/>
        <v>17</v>
      </c>
      <c r="V26">
        <f t="shared" si="2"/>
        <v>17</v>
      </c>
      <c r="W26">
        <f t="shared" si="2"/>
        <v>17</v>
      </c>
      <c r="X26">
        <f t="shared" si="2"/>
        <v>17</v>
      </c>
      <c r="Y26">
        <f t="shared" si="2"/>
        <v>17</v>
      </c>
      <c r="Z26">
        <f t="shared" si="2"/>
        <v>17</v>
      </c>
      <c r="AA26">
        <f t="shared" si="2"/>
        <v>17</v>
      </c>
      <c r="AB26">
        <f t="shared" si="2"/>
        <v>17</v>
      </c>
      <c r="AC26">
        <f t="shared" si="2"/>
        <v>17</v>
      </c>
      <c r="AD26">
        <f t="shared" si="2"/>
        <v>17</v>
      </c>
      <c r="AE26">
        <f t="shared" si="2"/>
        <v>17</v>
      </c>
      <c r="AF26">
        <f t="shared" si="2"/>
        <v>17</v>
      </c>
      <c r="AG26">
        <f t="shared" si="2"/>
        <v>17</v>
      </c>
      <c r="AH26">
        <f t="shared" si="2"/>
        <v>17</v>
      </c>
      <c r="AI26">
        <f t="shared" si="2"/>
        <v>17</v>
      </c>
      <c r="AJ26">
        <f t="shared" si="2"/>
        <v>17</v>
      </c>
      <c r="AK26">
        <f t="shared" si="2"/>
        <v>17</v>
      </c>
      <c r="AL26">
        <f t="shared" si="2"/>
        <v>17</v>
      </c>
      <c r="AM26">
        <f t="shared" si="2"/>
        <v>17</v>
      </c>
      <c r="AN26">
        <f t="shared" si="2"/>
        <v>17</v>
      </c>
      <c r="AO26">
        <f t="shared" si="2"/>
        <v>17</v>
      </c>
      <c r="AP26" t="s">
        <v>213</v>
      </c>
      <c r="AQ26" t="s">
        <v>213</v>
      </c>
      <c r="AR26" t="s">
        <v>213</v>
      </c>
      <c r="AS26" t="s">
        <v>213</v>
      </c>
      <c r="AT26" t="s">
        <v>213</v>
      </c>
      <c r="AU26" t="s">
        <v>213</v>
      </c>
      <c r="AV26" t="s">
        <v>213</v>
      </c>
      <c r="AW26" t="s">
        <v>213</v>
      </c>
      <c r="AX26" t="s">
        <v>213</v>
      </c>
      <c r="AY26" t="s">
        <v>213</v>
      </c>
      <c r="AZ26" t="s">
        <v>213</v>
      </c>
      <c r="BA26" t="s">
        <v>213</v>
      </c>
      <c r="BB26" t="s">
        <v>213</v>
      </c>
      <c r="BC26" t="s">
        <v>213</v>
      </c>
      <c r="BD26" t="s">
        <v>213</v>
      </c>
      <c r="BE26" t="s">
        <v>213</v>
      </c>
      <c r="BF26" t="s">
        <v>213</v>
      </c>
      <c r="BG26" t="s">
        <v>213</v>
      </c>
      <c r="BH26" t="s">
        <v>213</v>
      </c>
      <c r="BI26" t="s">
        <v>213</v>
      </c>
      <c r="BJ26" t="s">
        <v>213</v>
      </c>
      <c r="BK26" t="s">
        <v>213</v>
      </c>
      <c r="BL26" t="s">
        <v>213</v>
      </c>
      <c r="BM26" t="s">
        <v>213</v>
      </c>
      <c r="BN26" t="s">
        <v>213</v>
      </c>
      <c r="BO26" t="s">
        <v>213</v>
      </c>
      <c r="BP26" t="s">
        <v>213</v>
      </c>
      <c r="BQ26" t="s">
        <v>213</v>
      </c>
      <c r="BR26" t="s">
        <v>213</v>
      </c>
      <c r="BS26" t="s">
        <v>213</v>
      </c>
      <c r="BT26" t="s">
        <v>213</v>
      </c>
      <c r="BU26" t="s">
        <v>213</v>
      </c>
      <c r="BV26" t="s">
        <v>213</v>
      </c>
      <c r="BW26" t="s">
        <v>213</v>
      </c>
      <c r="BX26" t="s">
        <v>213</v>
      </c>
    </row>
    <row r="27" spans="1:76" x14ac:dyDescent="0.25">
      <c r="A27" t="s">
        <v>216</v>
      </c>
      <c r="B27">
        <f t="shared" si="1"/>
        <v>17</v>
      </c>
      <c r="C27">
        <f t="shared" si="2"/>
        <v>17</v>
      </c>
      <c r="D27">
        <f t="shared" si="2"/>
        <v>17</v>
      </c>
      <c r="E27">
        <f t="shared" si="2"/>
        <v>17</v>
      </c>
      <c r="F27">
        <f t="shared" si="2"/>
        <v>17</v>
      </c>
      <c r="G27">
        <f t="shared" si="2"/>
        <v>17</v>
      </c>
      <c r="H27">
        <f t="shared" si="2"/>
        <v>17</v>
      </c>
      <c r="I27">
        <f t="shared" si="2"/>
        <v>17</v>
      </c>
      <c r="J27">
        <f t="shared" si="2"/>
        <v>17</v>
      </c>
      <c r="K27">
        <f t="shared" si="2"/>
        <v>17</v>
      </c>
      <c r="L27">
        <f t="shared" si="2"/>
        <v>17</v>
      </c>
      <c r="M27">
        <f t="shared" si="2"/>
        <v>17</v>
      </c>
      <c r="N27">
        <f t="shared" si="2"/>
        <v>17</v>
      </c>
      <c r="O27">
        <f t="shared" si="2"/>
        <v>17</v>
      </c>
      <c r="P27">
        <f t="shared" si="2"/>
        <v>17</v>
      </c>
      <c r="Q27">
        <f t="shared" si="2"/>
        <v>17</v>
      </c>
      <c r="R27">
        <f t="shared" si="2"/>
        <v>17</v>
      </c>
      <c r="S27">
        <f t="shared" si="2"/>
        <v>17</v>
      </c>
      <c r="T27">
        <f t="shared" si="2"/>
        <v>17</v>
      </c>
      <c r="U27">
        <f t="shared" si="2"/>
        <v>17</v>
      </c>
      <c r="V27">
        <f t="shared" si="2"/>
        <v>17</v>
      </c>
      <c r="W27">
        <f t="shared" si="2"/>
        <v>17</v>
      </c>
      <c r="X27">
        <f t="shared" si="2"/>
        <v>17</v>
      </c>
      <c r="Y27">
        <f t="shared" si="2"/>
        <v>17</v>
      </c>
      <c r="Z27">
        <f t="shared" si="2"/>
        <v>17</v>
      </c>
      <c r="AA27">
        <f t="shared" si="2"/>
        <v>17</v>
      </c>
      <c r="AB27">
        <f t="shared" si="2"/>
        <v>17</v>
      </c>
      <c r="AC27">
        <f t="shared" si="2"/>
        <v>17</v>
      </c>
      <c r="AD27">
        <f t="shared" si="2"/>
        <v>17</v>
      </c>
      <c r="AE27">
        <f t="shared" si="2"/>
        <v>17</v>
      </c>
      <c r="AF27">
        <f t="shared" si="2"/>
        <v>17</v>
      </c>
      <c r="AG27">
        <f t="shared" si="2"/>
        <v>17</v>
      </c>
      <c r="AH27">
        <f t="shared" si="2"/>
        <v>17</v>
      </c>
      <c r="AI27">
        <f t="shared" si="2"/>
        <v>17</v>
      </c>
      <c r="AJ27">
        <f t="shared" si="2"/>
        <v>17</v>
      </c>
      <c r="AK27">
        <f t="shared" si="2"/>
        <v>17</v>
      </c>
      <c r="AL27">
        <f t="shared" si="2"/>
        <v>17</v>
      </c>
      <c r="AM27">
        <f t="shared" si="2"/>
        <v>17</v>
      </c>
      <c r="AN27">
        <f t="shared" si="2"/>
        <v>17</v>
      </c>
      <c r="AO27">
        <f t="shared" si="2"/>
        <v>17</v>
      </c>
      <c r="AP27" t="s">
        <v>216</v>
      </c>
      <c r="AQ27" t="s">
        <v>216</v>
      </c>
      <c r="AR27" t="s">
        <v>216</v>
      </c>
      <c r="AS27" t="s">
        <v>216</v>
      </c>
      <c r="AT27" t="s">
        <v>216</v>
      </c>
      <c r="AU27" t="s">
        <v>216</v>
      </c>
      <c r="AV27" t="s">
        <v>216</v>
      </c>
      <c r="AW27" t="s">
        <v>216</v>
      </c>
      <c r="AX27" t="s">
        <v>216</v>
      </c>
      <c r="AY27" t="s">
        <v>216</v>
      </c>
      <c r="AZ27" t="s">
        <v>216</v>
      </c>
      <c r="BA27" t="s">
        <v>216</v>
      </c>
      <c r="BB27" t="s">
        <v>216</v>
      </c>
      <c r="BC27" t="s">
        <v>216</v>
      </c>
      <c r="BD27" t="s">
        <v>216</v>
      </c>
      <c r="BE27" t="s">
        <v>216</v>
      </c>
      <c r="BF27" t="s">
        <v>216</v>
      </c>
      <c r="BG27" t="s">
        <v>216</v>
      </c>
      <c r="BH27" t="s">
        <v>216</v>
      </c>
      <c r="BI27" t="s">
        <v>216</v>
      </c>
      <c r="BJ27" t="s">
        <v>216</v>
      </c>
      <c r="BK27" t="s">
        <v>216</v>
      </c>
      <c r="BL27" t="s">
        <v>216</v>
      </c>
      <c r="BM27" t="s">
        <v>216</v>
      </c>
      <c r="BN27" t="s">
        <v>216</v>
      </c>
      <c r="BO27" t="s">
        <v>216</v>
      </c>
      <c r="BP27" t="s">
        <v>216</v>
      </c>
      <c r="BQ27" t="s">
        <v>216</v>
      </c>
      <c r="BR27" t="s">
        <v>216</v>
      </c>
      <c r="BS27" t="s">
        <v>216</v>
      </c>
      <c r="BT27" t="s">
        <v>216</v>
      </c>
      <c r="BU27" t="s">
        <v>216</v>
      </c>
      <c r="BV27" t="s">
        <v>216</v>
      </c>
      <c r="BW27" t="s">
        <v>216</v>
      </c>
      <c r="BX27" t="s">
        <v>216</v>
      </c>
    </row>
    <row r="28" spans="1:76" x14ac:dyDescent="0.25">
      <c r="A28" t="s">
        <v>217</v>
      </c>
      <c r="B28">
        <f t="shared" si="1"/>
        <v>17</v>
      </c>
      <c r="C28">
        <f t="shared" si="1"/>
        <v>17</v>
      </c>
      <c r="D28">
        <f t="shared" si="1"/>
        <v>17</v>
      </c>
      <c r="E28">
        <f t="shared" si="1"/>
        <v>17</v>
      </c>
      <c r="F28">
        <f t="shared" si="1"/>
        <v>17</v>
      </c>
      <c r="G28">
        <f t="shared" si="1"/>
        <v>17</v>
      </c>
      <c r="H28">
        <f t="shared" si="1"/>
        <v>17</v>
      </c>
      <c r="I28">
        <f t="shared" si="1"/>
        <v>17</v>
      </c>
      <c r="J28">
        <f t="shared" si="1"/>
        <v>17</v>
      </c>
      <c r="K28">
        <f t="shared" si="1"/>
        <v>17</v>
      </c>
      <c r="L28">
        <f t="shared" si="1"/>
        <v>17</v>
      </c>
      <c r="M28">
        <f t="shared" si="1"/>
        <v>17</v>
      </c>
      <c r="N28">
        <f t="shared" si="1"/>
        <v>17</v>
      </c>
      <c r="O28">
        <f t="shared" si="1"/>
        <v>17</v>
      </c>
      <c r="P28">
        <f t="shared" si="1"/>
        <v>17</v>
      </c>
      <c r="Q28">
        <f t="shared" si="1"/>
        <v>17</v>
      </c>
      <c r="R28">
        <f t="shared" si="2"/>
        <v>17</v>
      </c>
      <c r="S28">
        <f t="shared" si="2"/>
        <v>17</v>
      </c>
      <c r="T28">
        <f t="shared" si="2"/>
        <v>17</v>
      </c>
      <c r="U28">
        <f t="shared" si="2"/>
        <v>17</v>
      </c>
      <c r="V28">
        <f t="shared" si="2"/>
        <v>17</v>
      </c>
      <c r="W28">
        <f t="shared" si="2"/>
        <v>17</v>
      </c>
      <c r="X28">
        <f t="shared" si="2"/>
        <v>17</v>
      </c>
      <c r="Y28">
        <f t="shared" si="2"/>
        <v>17</v>
      </c>
      <c r="Z28">
        <f t="shared" si="2"/>
        <v>17</v>
      </c>
      <c r="AA28">
        <f t="shared" si="2"/>
        <v>17</v>
      </c>
      <c r="AB28">
        <f t="shared" si="2"/>
        <v>17</v>
      </c>
      <c r="AC28">
        <f t="shared" si="2"/>
        <v>17</v>
      </c>
      <c r="AD28">
        <f t="shared" si="2"/>
        <v>17</v>
      </c>
      <c r="AE28">
        <f t="shared" si="2"/>
        <v>17</v>
      </c>
      <c r="AF28">
        <f t="shared" si="2"/>
        <v>17</v>
      </c>
      <c r="AG28">
        <f t="shared" si="2"/>
        <v>17</v>
      </c>
      <c r="AH28">
        <f t="shared" si="2"/>
        <v>17</v>
      </c>
      <c r="AI28">
        <f t="shared" si="2"/>
        <v>17</v>
      </c>
      <c r="AJ28">
        <f t="shared" si="2"/>
        <v>17</v>
      </c>
      <c r="AK28">
        <f t="shared" si="2"/>
        <v>17</v>
      </c>
      <c r="AL28">
        <f t="shared" si="2"/>
        <v>17</v>
      </c>
      <c r="AM28">
        <f t="shared" si="2"/>
        <v>17</v>
      </c>
      <c r="AN28">
        <f t="shared" si="2"/>
        <v>17</v>
      </c>
      <c r="AO28">
        <f t="shared" si="2"/>
        <v>17</v>
      </c>
      <c r="AP28" t="s">
        <v>217</v>
      </c>
      <c r="AQ28" t="s">
        <v>217</v>
      </c>
      <c r="AR28" t="s">
        <v>217</v>
      </c>
      <c r="AS28" t="s">
        <v>217</v>
      </c>
      <c r="AT28" t="s">
        <v>217</v>
      </c>
      <c r="AU28" t="s">
        <v>217</v>
      </c>
      <c r="AV28" t="s">
        <v>217</v>
      </c>
      <c r="AW28" t="s">
        <v>217</v>
      </c>
      <c r="AX28" t="s">
        <v>217</v>
      </c>
      <c r="AY28" t="s">
        <v>217</v>
      </c>
      <c r="AZ28" t="s">
        <v>217</v>
      </c>
      <c r="BA28" t="s">
        <v>217</v>
      </c>
      <c r="BB28" t="s">
        <v>217</v>
      </c>
      <c r="BC28" t="s">
        <v>217</v>
      </c>
      <c r="BD28" t="s">
        <v>217</v>
      </c>
      <c r="BE28" t="s">
        <v>217</v>
      </c>
      <c r="BF28" t="s">
        <v>217</v>
      </c>
      <c r="BG28" t="s">
        <v>217</v>
      </c>
      <c r="BH28" t="s">
        <v>217</v>
      </c>
      <c r="BI28" t="s">
        <v>217</v>
      </c>
      <c r="BJ28" t="s">
        <v>217</v>
      </c>
      <c r="BK28" t="s">
        <v>217</v>
      </c>
      <c r="BL28" t="s">
        <v>217</v>
      </c>
      <c r="BM28" t="s">
        <v>217</v>
      </c>
      <c r="BN28" t="s">
        <v>217</v>
      </c>
      <c r="BO28" t="s">
        <v>217</v>
      </c>
      <c r="BP28" t="s">
        <v>217</v>
      </c>
      <c r="BQ28" t="s">
        <v>217</v>
      </c>
      <c r="BR28" t="s">
        <v>217</v>
      </c>
      <c r="BS28" t="s">
        <v>217</v>
      </c>
      <c r="BT28" t="s">
        <v>217</v>
      </c>
      <c r="BU28" t="s">
        <v>217</v>
      </c>
      <c r="BV28" t="s">
        <v>217</v>
      </c>
      <c r="BW28" t="s">
        <v>217</v>
      </c>
      <c r="BX28" t="s">
        <v>217</v>
      </c>
    </row>
    <row r="30" spans="1:76" x14ac:dyDescent="0.25">
      <c r="A30" t="s">
        <v>205</v>
      </c>
      <c r="B30" t="s">
        <v>224</v>
      </c>
    </row>
    <row r="31" spans="1:76" x14ac:dyDescent="0.25">
      <c r="A31" t="s">
        <v>130</v>
      </c>
      <c r="B31">
        <f>IF(B17&lt;'Voto estratégico'!$C$3+1,1,0)</f>
        <v>1</v>
      </c>
      <c r="C31">
        <f>IF(C17&lt;'Voto estratégico'!$C$3+1,1,0)</f>
        <v>0</v>
      </c>
      <c r="D31">
        <f>IF(D17&lt;'Voto estratégico'!$C$3+1,1,0)</f>
        <v>0</v>
      </c>
      <c r="E31">
        <f>IF(E17&lt;'Voto estratégico'!$C$3+1,1,0)</f>
        <v>0</v>
      </c>
      <c r="F31">
        <f>IF(F17&lt;'Voto estratégico'!$C$3+1,1,0)</f>
        <v>0</v>
      </c>
      <c r="G31">
        <f>IF(G17&lt;'Voto estratégico'!$C$3+1,1,0)</f>
        <v>0</v>
      </c>
      <c r="H31">
        <f>IF(H17&lt;'Voto estratégico'!$C$3+1,1,0)</f>
        <v>0</v>
      </c>
      <c r="I31">
        <f>IF(I17&lt;'Voto estratégico'!$C$3+1,1,0)</f>
        <v>0</v>
      </c>
      <c r="J31">
        <f>IF(J17&lt;'Voto estratégico'!$C$3+1,1,0)</f>
        <v>0</v>
      </c>
      <c r="K31">
        <f>IF(K17&lt;'Voto estratégico'!$C$3+1,1,0)</f>
        <v>0</v>
      </c>
      <c r="L31">
        <f>IF(L17&lt;'Voto estratégico'!$C$3+1,1,0)</f>
        <v>0</v>
      </c>
      <c r="M31">
        <f>IF(M17&lt;'Voto estratégico'!$C$3+1,1,0)</f>
        <v>0</v>
      </c>
      <c r="N31">
        <f>IF(N17&lt;'Voto estratégico'!$C$3+1,1,0)</f>
        <v>0</v>
      </c>
      <c r="O31">
        <f>IF(O17&lt;'Voto estratégico'!$C$3+1,1,0)</f>
        <v>0</v>
      </c>
      <c r="P31">
        <f>IF(P17&lt;'Voto estratégico'!$C$3+1,1,0)</f>
        <v>0</v>
      </c>
      <c r="Q31">
        <f>IF(Q17&lt;'Voto estratégico'!$C$3+1,1,0)</f>
        <v>0</v>
      </c>
      <c r="R31">
        <f>IF(R17&lt;'Voto estratégico'!$C$3+1,1,0)</f>
        <v>0</v>
      </c>
      <c r="S31">
        <f>IF(S17&lt;'Voto estratégico'!$C$3+1,1,0)</f>
        <v>0</v>
      </c>
      <c r="T31">
        <f>IF(T17&lt;'Voto estratégico'!$C$3+1,1,0)</f>
        <v>0</v>
      </c>
      <c r="U31">
        <f>IF(U17&lt;'Voto estratégico'!$C$3+1,1,0)</f>
        <v>0</v>
      </c>
      <c r="V31">
        <f>IF(V17&lt;'Voto estratégico'!$C$3+1,1,0)</f>
        <v>0</v>
      </c>
      <c r="W31">
        <f>IF(W17&lt;'Voto estratégico'!$C$3+1,1,0)</f>
        <v>0</v>
      </c>
      <c r="X31">
        <f>IF(X17&lt;'Voto estratégico'!$C$3+1,1,0)</f>
        <v>0</v>
      </c>
      <c r="Y31">
        <f>IF(Y17&lt;'Voto estratégico'!$C$3+1,1,0)</f>
        <v>0</v>
      </c>
      <c r="Z31">
        <f>IF(Z17&lt;'Voto estratégico'!$C$3+1,1,0)</f>
        <v>0</v>
      </c>
      <c r="AA31">
        <f>IF(AA17&lt;'Voto estratégico'!$C$3+1,1,0)</f>
        <v>0</v>
      </c>
      <c r="AB31">
        <f>IF(AB17&lt;'Voto estratégico'!$C$3+1,1,0)</f>
        <v>0</v>
      </c>
      <c r="AC31">
        <f>IF(AC17&lt;'Voto estratégico'!$C$3+1,1,0)</f>
        <v>0</v>
      </c>
      <c r="AD31">
        <f>IF(AD17&lt;'Voto estratégico'!$C$3+1,1,0)</f>
        <v>0</v>
      </c>
      <c r="AE31">
        <f>IF(AE17&lt;'Voto estratégico'!$C$3+1,1,0)</f>
        <v>0</v>
      </c>
      <c r="AF31">
        <f>IF(AF17&lt;'Voto estratégico'!$C$3+1,1,0)</f>
        <v>0</v>
      </c>
      <c r="AG31">
        <f>IF(AG17&lt;'Voto estratégico'!$C$3+1,1,0)</f>
        <v>0</v>
      </c>
      <c r="AH31">
        <f>IF(AH17&lt;'Voto estratégico'!$C$3+1,1,0)</f>
        <v>0</v>
      </c>
      <c r="AI31">
        <f>IF(AI17&lt;'Voto estratégico'!$C$3+1,1,0)</f>
        <v>0</v>
      </c>
      <c r="AJ31">
        <f>IF(AJ17&lt;'Voto estratégico'!$C$3+1,1,0)</f>
        <v>0</v>
      </c>
      <c r="AK31">
        <f>IF(AK17&lt;'Voto estratégico'!$C$3+1,1,0)</f>
        <v>0</v>
      </c>
      <c r="AL31">
        <f>IF(AL17&lt;'Voto estratégico'!$C$3+1,1,0)</f>
        <v>0</v>
      </c>
      <c r="AM31">
        <f>IF(AM17&lt;'Voto estratégico'!$C$3+1,1,0)</f>
        <v>0</v>
      </c>
      <c r="AN31">
        <f>IF(AN17&lt;'Voto estratégico'!$C$3+1,1,0)</f>
        <v>0</v>
      </c>
      <c r="AO31">
        <f>IF(AO17&lt;'Voto estratégico'!$C$3+1,1,0)</f>
        <v>0</v>
      </c>
    </row>
    <row r="32" spans="1:76" x14ac:dyDescent="0.25">
      <c r="A32" t="s">
        <v>131</v>
      </c>
      <c r="B32">
        <f>IF(B18&lt;'Voto estratégico'!$C$3+1,1,0)</f>
        <v>1</v>
      </c>
      <c r="C32">
        <f>IF(C18&lt;'Voto estratégico'!$C$3+1,1,0)</f>
        <v>1</v>
      </c>
      <c r="D32">
        <f>IF(D18&lt;'Voto estratégico'!$C$3+1,1,0)</f>
        <v>0</v>
      </c>
      <c r="E32">
        <f>IF(E18&lt;'Voto estratégico'!$C$3+1,1,0)</f>
        <v>0</v>
      </c>
      <c r="F32">
        <f>IF(F18&lt;'Voto estratégico'!$C$3+1,1,0)</f>
        <v>0</v>
      </c>
      <c r="G32">
        <f>IF(G18&lt;'Voto estratégico'!$C$3+1,1,0)</f>
        <v>0</v>
      </c>
      <c r="H32">
        <f>IF(H18&lt;'Voto estratégico'!$C$3+1,1,0)</f>
        <v>0</v>
      </c>
      <c r="I32">
        <f>IF(I18&lt;'Voto estratégico'!$C$3+1,1,0)</f>
        <v>0</v>
      </c>
      <c r="J32">
        <f>IF(J18&lt;'Voto estratégico'!$C$3+1,1,0)</f>
        <v>0</v>
      </c>
      <c r="K32">
        <f>IF(K18&lt;'Voto estratégico'!$C$3+1,1,0)</f>
        <v>0</v>
      </c>
      <c r="L32">
        <f>IF(L18&lt;'Voto estratégico'!$C$3+1,1,0)</f>
        <v>0</v>
      </c>
      <c r="M32">
        <f>IF(M18&lt;'Voto estratégico'!$C$3+1,1,0)</f>
        <v>0</v>
      </c>
      <c r="N32">
        <f>IF(N18&lt;'Voto estratégico'!$C$3+1,1,0)</f>
        <v>0</v>
      </c>
      <c r="O32">
        <f>IF(O18&lt;'Voto estratégico'!$C$3+1,1,0)</f>
        <v>0</v>
      </c>
      <c r="P32">
        <f>IF(P18&lt;'Voto estratégico'!$C$3+1,1,0)</f>
        <v>0</v>
      </c>
      <c r="Q32">
        <f>IF(Q18&lt;'Voto estratégico'!$C$3+1,1,0)</f>
        <v>0</v>
      </c>
      <c r="R32">
        <f>IF(R18&lt;'Voto estratégico'!$C$3+1,1,0)</f>
        <v>0</v>
      </c>
      <c r="S32">
        <f>IF(S18&lt;'Voto estratégico'!$C$3+1,1,0)</f>
        <v>0</v>
      </c>
      <c r="T32">
        <f>IF(T18&lt;'Voto estratégico'!$C$3+1,1,0)</f>
        <v>0</v>
      </c>
      <c r="U32">
        <f>IF(U18&lt;'Voto estratégico'!$C$3+1,1,0)</f>
        <v>0</v>
      </c>
      <c r="V32">
        <f>IF(V18&lt;'Voto estratégico'!$C$3+1,1,0)</f>
        <v>0</v>
      </c>
      <c r="W32">
        <f>IF(W18&lt;'Voto estratégico'!$C$3+1,1,0)</f>
        <v>0</v>
      </c>
      <c r="X32">
        <f>IF(X18&lt;'Voto estratégico'!$C$3+1,1,0)</f>
        <v>0</v>
      </c>
      <c r="Y32">
        <f>IF(Y18&lt;'Voto estratégico'!$C$3+1,1,0)</f>
        <v>0</v>
      </c>
      <c r="Z32">
        <f>IF(Z18&lt;'Voto estratégico'!$C$3+1,1,0)</f>
        <v>0</v>
      </c>
      <c r="AA32">
        <f>IF(AA18&lt;'Voto estratégico'!$C$3+1,1,0)</f>
        <v>0</v>
      </c>
      <c r="AB32">
        <f>IF(AB18&lt;'Voto estratégico'!$C$3+1,1,0)</f>
        <v>0</v>
      </c>
      <c r="AC32">
        <f>IF(AC18&lt;'Voto estratégico'!$C$3+1,1,0)</f>
        <v>0</v>
      </c>
      <c r="AD32">
        <f>IF(AD18&lt;'Voto estratégico'!$C$3+1,1,0)</f>
        <v>0</v>
      </c>
      <c r="AE32">
        <f>IF(AE18&lt;'Voto estratégico'!$C$3+1,1,0)</f>
        <v>0</v>
      </c>
      <c r="AF32">
        <f>IF(AF18&lt;'Voto estratégico'!$C$3+1,1,0)</f>
        <v>0</v>
      </c>
      <c r="AG32">
        <f>IF(AG18&lt;'Voto estratégico'!$C$3+1,1,0)</f>
        <v>0</v>
      </c>
      <c r="AH32">
        <f>IF(AH18&lt;'Voto estratégico'!$C$3+1,1,0)</f>
        <v>0</v>
      </c>
      <c r="AI32">
        <f>IF(AI18&lt;'Voto estratégico'!$C$3+1,1,0)</f>
        <v>0</v>
      </c>
      <c r="AJ32">
        <f>IF(AJ18&lt;'Voto estratégico'!$C$3+1,1,0)</f>
        <v>0</v>
      </c>
      <c r="AK32">
        <f>IF(AK18&lt;'Voto estratégico'!$C$3+1,1,0)</f>
        <v>0</v>
      </c>
      <c r="AL32">
        <f>IF(AL18&lt;'Voto estratégico'!$C$3+1,1,0)</f>
        <v>0</v>
      </c>
      <c r="AM32">
        <f>IF(AM18&lt;'Voto estratégico'!$C$3+1,1,0)</f>
        <v>0</v>
      </c>
      <c r="AN32">
        <f>IF(AN18&lt;'Voto estratégico'!$C$3+1,1,0)</f>
        <v>0</v>
      </c>
      <c r="AO32">
        <f>IF(AO18&lt;'Voto estratégico'!$C$3+1,1,0)</f>
        <v>0</v>
      </c>
    </row>
    <row r="33" spans="1:41" x14ac:dyDescent="0.25">
      <c r="A33" t="s">
        <v>206</v>
      </c>
      <c r="B33">
        <f>IF(B19&lt;'Voto estratégico'!$C$3+1,1,0)</f>
        <v>0</v>
      </c>
      <c r="C33">
        <f>IF(C19&lt;'Voto estratégico'!$C$3+1,1,0)</f>
        <v>0</v>
      </c>
      <c r="D33">
        <f>IF(D19&lt;'Voto estratégico'!$C$3+1,1,0)</f>
        <v>0</v>
      </c>
      <c r="E33">
        <f>IF(E19&lt;'Voto estratégico'!$C$3+1,1,0)</f>
        <v>0</v>
      </c>
      <c r="F33">
        <f>IF(F19&lt;'Voto estratégico'!$C$3+1,1,0)</f>
        <v>0</v>
      </c>
      <c r="G33">
        <f>IF(G19&lt;'Voto estratégico'!$C$3+1,1,0)</f>
        <v>0</v>
      </c>
      <c r="H33">
        <f>IF(H19&lt;'Voto estratégico'!$C$3+1,1,0)</f>
        <v>0</v>
      </c>
      <c r="I33">
        <f>IF(I19&lt;'Voto estratégico'!$C$3+1,1,0)</f>
        <v>0</v>
      </c>
      <c r="J33">
        <f>IF(J19&lt;'Voto estratégico'!$C$3+1,1,0)</f>
        <v>0</v>
      </c>
      <c r="K33">
        <f>IF(K19&lt;'Voto estratégico'!$C$3+1,1,0)</f>
        <v>0</v>
      </c>
      <c r="L33">
        <f>IF(L19&lt;'Voto estratégico'!$C$3+1,1,0)</f>
        <v>0</v>
      </c>
      <c r="M33">
        <f>IF(M19&lt;'Voto estratégico'!$C$3+1,1,0)</f>
        <v>0</v>
      </c>
      <c r="N33">
        <f>IF(N19&lt;'Voto estratégico'!$C$3+1,1,0)</f>
        <v>0</v>
      </c>
      <c r="O33">
        <f>IF(O19&lt;'Voto estratégico'!$C$3+1,1,0)</f>
        <v>0</v>
      </c>
      <c r="P33">
        <f>IF(P19&lt;'Voto estratégico'!$C$3+1,1,0)</f>
        <v>0</v>
      </c>
      <c r="Q33">
        <f>IF(Q19&lt;'Voto estratégico'!$C$3+1,1,0)</f>
        <v>0</v>
      </c>
      <c r="R33">
        <f>IF(R19&lt;'Voto estratégico'!$C$3+1,1,0)</f>
        <v>0</v>
      </c>
      <c r="S33">
        <f>IF(S19&lt;'Voto estratégico'!$C$3+1,1,0)</f>
        <v>0</v>
      </c>
      <c r="T33">
        <f>IF(T19&lt;'Voto estratégico'!$C$3+1,1,0)</f>
        <v>0</v>
      </c>
      <c r="U33">
        <f>IF(U19&lt;'Voto estratégico'!$C$3+1,1,0)</f>
        <v>0</v>
      </c>
      <c r="V33">
        <f>IF(V19&lt;'Voto estratégico'!$C$3+1,1,0)</f>
        <v>0</v>
      </c>
      <c r="W33">
        <f>IF(W19&lt;'Voto estratégico'!$C$3+1,1,0)</f>
        <v>0</v>
      </c>
      <c r="X33">
        <f>IF(X19&lt;'Voto estratégico'!$C$3+1,1,0)</f>
        <v>0</v>
      </c>
      <c r="Y33">
        <f>IF(Y19&lt;'Voto estratégico'!$C$3+1,1,0)</f>
        <v>0</v>
      </c>
      <c r="Z33">
        <f>IF(Z19&lt;'Voto estratégico'!$C$3+1,1,0)</f>
        <v>0</v>
      </c>
      <c r="AA33">
        <f>IF(AA19&lt;'Voto estratégico'!$C$3+1,1,0)</f>
        <v>0</v>
      </c>
      <c r="AB33">
        <f>IF(AB19&lt;'Voto estratégico'!$C$3+1,1,0)</f>
        <v>0</v>
      </c>
      <c r="AC33">
        <f>IF(AC19&lt;'Voto estratégico'!$C$3+1,1,0)</f>
        <v>0</v>
      </c>
      <c r="AD33">
        <f>IF(AD19&lt;'Voto estratégico'!$C$3+1,1,0)</f>
        <v>0</v>
      </c>
      <c r="AE33">
        <f>IF(AE19&lt;'Voto estratégico'!$C$3+1,1,0)</f>
        <v>0</v>
      </c>
      <c r="AF33">
        <f>IF(AF19&lt;'Voto estratégico'!$C$3+1,1,0)</f>
        <v>0</v>
      </c>
      <c r="AG33">
        <f>IF(AG19&lt;'Voto estratégico'!$C$3+1,1,0)</f>
        <v>0</v>
      </c>
      <c r="AH33">
        <f>IF(AH19&lt;'Voto estratégico'!$C$3+1,1,0)</f>
        <v>0</v>
      </c>
      <c r="AI33">
        <f>IF(AI19&lt;'Voto estratégico'!$C$3+1,1,0)</f>
        <v>0</v>
      </c>
      <c r="AJ33">
        <f>IF(AJ19&lt;'Voto estratégico'!$C$3+1,1,0)</f>
        <v>0</v>
      </c>
      <c r="AK33">
        <f>IF(AK19&lt;'Voto estratégico'!$C$3+1,1,0)</f>
        <v>0</v>
      </c>
      <c r="AL33">
        <f>IF(AL19&lt;'Voto estratégico'!$C$3+1,1,0)</f>
        <v>0</v>
      </c>
      <c r="AM33">
        <f>IF(AM19&lt;'Voto estratégico'!$C$3+1,1,0)</f>
        <v>0</v>
      </c>
      <c r="AN33">
        <f>IF(AN19&lt;'Voto estratégico'!$C$3+1,1,0)</f>
        <v>0</v>
      </c>
      <c r="AO33">
        <f>IF(AO19&lt;'Voto estratégico'!$C$3+1,1,0)</f>
        <v>0</v>
      </c>
    </row>
    <row r="34" spans="1:41" x14ac:dyDescent="0.25">
      <c r="A34" t="s">
        <v>207</v>
      </c>
      <c r="B34">
        <f>IF(B20&lt;'Voto estratégico'!$C$3+1,1,0)</f>
        <v>1</v>
      </c>
      <c r="C34">
        <f>IF(C20&lt;'Voto estratégico'!$C$3+1,1,0)</f>
        <v>0</v>
      </c>
      <c r="D34">
        <f>IF(D20&lt;'Voto estratégico'!$C$3+1,1,0)</f>
        <v>0</v>
      </c>
      <c r="E34">
        <f>IF(E20&lt;'Voto estratégico'!$C$3+1,1,0)</f>
        <v>0</v>
      </c>
      <c r="F34">
        <f>IF(F20&lt;'Voto estratégico'!$C$3+1,1,0)</f>
        <v>0</v>
      </c>
      <c r="G34">
        <f>IF(G20&lt;'Voto estratégico'!$C$3+1,1,0)</f>
        <v>0</v>
      </c>
      <c r="H34">
        <f>IF(H20&lt;'Voto estratégico'!$C$3+1,1,0)</f>
        <v>0</v>
      </c>
      <c r="I34">
        <f>IF(I20&lt;'Voto estratégico'!$C$3+1,1,0)</f>
        <v>0</v>
      </c>
      <c r="J34">
        <f>IF(J20&lt;'Voto estratégico'!$C$3+1,1,0)</f>
        <v>0</v>
      </c>
      <c r="K34">
        <f>IF(K20&lt;'Voto estratégico'!$C$3+1,1,0)</f>
        <v>0</v>
      </c>
      <c r="L34">
        <f>IF(L20&lt;'Voto estratégico'!$C$3+1,1,0)</f>
        <v>0</v>
      </c>
      <c r="M34">
        <f>IF(M20&lt;'Voto estratégico'!$C$3+1,1,0)</f>
        <v>0</v>
      </c>
      <c r="N34">
        <f>IF(N20&lt;'Voto estratégico'!$C$3+1,1,0)</f>
        <v>0</v>
      </c>
      <c r="O34">
        <f>IF(O20&lt;'Voto estratégico'!$C$3+1,1,0)</f>
        <v>0</v>
      </c>
      <c r="P34">
        <f>IF(P20&lt;'Voto estratégico'!$C$3+1,1,0)</f>
        <v>0</v>
      </c>
      <c r="Q34">
        <f>IF(Q20&lt;'Voto estratégico'!$C$3+1,1,0)</f>
        <v>0</v>
      </c>
      <c r="R34">
        <f>IF(R20&lt;'Voto estratégico'!$C$3+1,1,0)</f>
        <v>0</v>
      </c>
      <c r="S34">
        <f>IF(S20&lt;'Voto estratégico'!$C$3+1,1,0)</f>
        <v>0</v>
      </c>
      <c r="T34">
        <f>IF(T20&lt;'Voto estratégico'!$C$3+1,1,0)</f>
        <v>0</v>
      </c>
      <c r="U34">
        <f>IF(U20&lt;'Voto estratégico'!$C$3+1,1,0)</f>
        <v>0</v>
      </c>
      <c r="V34">
        <f>IF(V20&lt;'Voto estratégico'!$C$3+1,1,0)</f>
        <v>0</v>
      </c>
      <c r="W34">
        <f>IF(W20&lt;'Voto estratégico'!$C$3+1,1,0)</f>
        <v>0</v>
      </c>
      <c r="X34">
        <f>IF(X20&lt;'Voto estratégico'!$C$3+1,1,0)</f>
        <v>0</v>
      </c>
      <c r="Y34">
        <f>IF(Y20&lt;'Voto estratégico'!$C$3+1,1,0)</f>
        <v>0</v>
      </c>
      <c r="Z34">
        <f>IF(Z20&lt;'Voto estratégico'!$C$3+1,1,0)</f>
        <v>0</v>
      </c>
      <c r="AA34">
        <f>IF(AA20&lt;'Voto estratégico'!$C$3+1,1,0)</f>
        <v>0</v>
      </c>
      <c r="AB34">
        <f>IF(AB20&lt;'Voto estratégico'!$C$3+1,1,0)</f>
        <v>0</v>
      </c>
      <c r="AC34">
        <f>IF(AC20&lt;'Voto estratégico'!$C$3+1,1,0)</f>
        <v>0</v>
      </c>
      <c r="AD34">
        <f>IF(AD20&lt;'Voto estratégico'!$C$3+1,1,0)</f>
        <v>0</v>
      </c>
      <c r="AE34">
        <f>IF(AE20&lt;'Voto estratégico'!$C$3+1,1,0)</f>
        <v>0</v>
      </c>
      <c r="AF34">
        <f>IF(AF20&lt;'Voto estratégico'!$C$3+1,1,0)</f>
        <v>0</v>
      </c>
      <c r="AG34">
        <f>IF(AG20&lt;'Voto estratégico'!$C$3+1,1,0)</f>
        <v>0</v>
      </c>
      <c r="AH34">
        <f>IF(AH20&lt;'Voto estratégico'!$C$3+1,1,0)</f>
        <v>0</v>
      </c>
      <c r="AI34">
        <f>IF(AI20&lt;'Voto estratégico'!$C$3+1,1,0)</f>
        <v>0</v>
      </c>
      <c r="AJ34">
        <f>IF(AJ20&lt;'Voto estratégico'!$C$3+1,1,0)</f>
        <v>0</v>
      </c>
      <c r="AK34">
        <f>IF(AK20&lt;'Voto estratégico'!$C$3+1,1,0)</f>
        <v>0</v>
      </c>
      <c r="AL34">
        <f>IF(AL20&lt;'Voto estratégico'!$C$3+1,1,0)</f>
        <v>0</v>
      </c>
      <c r="AM34">
        <f>IF(AM20&lt;'Voto estratégico'!$C$3+1,1,0)</f>
        <v>0</v>
      </c>
      <c r="AN34">
        <f>IF(AN20&lt;'Voto estratégico'!$C$3+1,1,0)</f>
        <v>0</v>
      </c>
      <c r="AO34">
        <f>IF(AO20&lt;'Voto estratégico'!$C$3+1,1,0)</f>
        <v>0</v>
      </c>
    </row>
    <row r="35" spans="1:41" x14ac:dyDescent="0.25">
      <c r="A35" t="s">
        <v>215</v>
      </c>
      <c r="B35">
        <f>IF(B21&lt;'Voto estratégico'!$C$3+1,1,0)</f>
        <v>0</v>
      </c>
      <c r="C35">
        <f>IF(C21&lt;'Voto estratégico'!$C$3+1,1,0)</f>
        <v>0</v>
      </c>
      <c r="D35">
        <f>IF(D21&lt;'Voto estratégico'!$C$3+1,1,0)</f>
        <v>0</v>
      </c>
      <c r="E35">
        <f>IF(E21&lt;'Voto estratégico'!$C$3+1,1,0)</f>
        <v>0</v>
      </c>
      <c r="F35">
        <f>IF(F21&lt;'Voto estratégico'!$C$3+1,1,0)</f>
        <v>0</v>
      </c>
      <c r="G35">
        <f>IF(G21&lt;'Voto estratégico'!$C$3+1,1,0)</f>
        <v>0</v>
      </c>
      <c r="H35">
        <f>IF(H21&lt;'Voto estratégico'!$C$3+1,1,0)</f>
        <v>0</v>
      </c>
      <c r="I35">
        <f>IF(I21&lt;'Voto estratégico'!$C$3+1,1,0)</f>
        <v>0</v>
      </c>
      <c r="J35">
        <f>IF(J21&lt;'Voto estratégico'!$C$3+1,1,0)</f>
        <v>0</v>
      </c>
      <c r="K35">
        <f>IF(K21&lt;'Voto estratégico'!$C$3+1,1,0)</f>
        <v>0</v>
      </c>
      <c r="L35">
        <f>IF(L21&lt;'Voto estratégico'!$C$3+1,1,0)</f>
        <v>0</v>
      </c>
      <c r="M35">
        <f>IF(M21&lt;'Voto estratégico'!$C$3+1,1,0)</f>
        <v>0</v>
      </c>
      <c r="N35">
        <f>IF(N21&lt;'Voto estratégico'!$C$3+1,1,0)</f>
        <v>0</v>
      </c>
      <c r="O35">
        <f>IF(O21&lt;'Voto estratégico'!$C$3+1,1,0)</f>
        <v>0</v>
      </c>
      <c r="P35">
        <f>IF(P21&lt;'Voto estratégico'!$C$3+1,1,0)</f>
        <v>0</v>
      </c>
      <c r="Q35">
        <f>IF(Q21&lt;'Voto estratégico'!$C$3+1,1,0)</f>
        <v>0</v>
      </c>
      <c r="R35">
        <f>IF(R21&lt;'Voto estratégico'!$C$3+1,1,0)</f>
        <v>0</v>
      </c>
      <c r="S35">
        <f>IF(S21&lt;'Voto estratégico'!$C$3+1,1,0)</f>
        <v>0</v>
      </c>
      <c r="T35">
        <f>IF(T21&lt;'Voto estratégico'!$C$3+1,1,0)</f>
        <v>0</v>
      </c>
      <c r="U35">
        <f>IF(U21&lt;'Voto estratégico'!$C$3+1,1,0)</f>
        <v>0</v>
      </c>
      <c r="V35">
        <f>IF(V21&lt;'Voto estratégico'!$C$3+1,1,0)</f>
        <v>0</v>
      </c>
      <c r="W35">
        <f>IF(W21&lt;'Voto estratégico'!$C$3+1,1,0)</f>
        <v>0</v>
      </c>
      <c r="X35">
        <f>IF(X21&lt;'Voto estratégico'!$C$3+1,1,0)</f>
        <v>0</v>
      </c>
      <c r="Y35">
        <f>IF(Y21&lt;'Voto estratégico'!$C$3+1,1,0)</f>
        <v>0</v>
      </c>
      <c r="Z35">
        <f>IF(Z21&lt;'Voto estratégico'!$C$3+1,1,0)</f>
        <v>0</v>
      </c>
      <c r="AA35">
        <f>IF(AA21&lt;'Voto estratégico'!$C$3+1,1,0)</f>
        <v>0</v>
      </c>
      <c r="AB35">
        <f>IF(AB21&lt;'Voto estratégico'!$C$3+1,1,0)</f>
        <v>0</v>
      </c>
      <c r="AC35">
        <f>IF(AC21&lt;'Voto estratégico'!$C$3+1,1,0)</f>
        <v>0</v>
      </c>
      <c r="AD35">
        <f>IF(AD21&lt;'Voto estratégico'!$C$3+1,1,0)</f>
        <v>0</v>
      </c>
      <c r="AE35">
        <f>IF(AE21&lt;'Voto estratégico'!$C$3+1,1,0)</f>
        <v>0</v>
      </c>
      <c r="AF35">
        <f>IF(AF21&lt;'Voto estratégico'!$C$3+1,1,0)</f>
        <v>0</v>
      </c>
      <c r="AG35">
        <f>IF(AG21&lt;'Voto estratégico'!$C$3+1,1,0)</f>
        <v>0</v>
      </c>
      <c r="AH35">
        <f>IF(AH21&lt;'Voto estratégico'!$C$3+1,1,0)</f>
        <v>0</v>
      </c>
      <c r="AI35">
        <f>IF(AI21&lt;'Voto estratégico'!$C$3+1,1,0)</f>
        <v>0</v>
      </c>
      <c r="AJ35">
        <f>IF(AJ21&lt;'Voto estratégico'!$C$3+1,1,0)</f>
        <v>0</v>
      </c>
      <c r="AK35">
        <f>IF(AK21&lt;'Voto estratégico'!$C$3+1,1,0)</f>
        <v>0</v>
      </c>
      <c r="AL35">
        <f>IF(AL21&lt;'Voto estratégico'!$C$3+1,1,0)</f>
        <v>0</v>
      </c>
      <c r="AM35">
        <f>IF(AM21&lt;'Voto estratégico'!$C$3+1,1,0)</f>
        <v>0</v>
      </c>
      <c r="AN35">
        <f>IF(AN21&lt;'Voto estratégico'!$C$3+1,1,0)</f>
        <v>0</v>
      </c>
      <c r="AO35">
        <f>IF(AO21&lt;'Voto estratégico'!$C$3+1,1,0)</f>
        <v>0</v>
      </c>
    </row>
    <row r="36" spans="1:41" x14ac:dyDescent="0.25">
      <c r="A36" t="s">
        <v>210</v>
      </c>
      <c r="B36">
        <f>IF(B22&lt;'Voto estratégico'!$C$3+1,1,0)</f>
        <v>0</v>
      </c>
      <c r="C36">
        <f>IF(C22&lt;'Voto estratégico'!$C$3+1,1,0)</f>
        <v>0</v>
      </c>
      <c r="D36">
        <f>IF(D22&lt;'Voto estratégico'!$C$3+1,1,0)</f>
        <v>0</v>
      </c>
      <c r="E36">
        <f>IF(E22&lt;'Voto estratégico'!$C$3+1,1,0)</f>
        <v>0</v>
      </c>
      <c r="F36">
        <f>IF(F22&lt;'Voto estratégico'!$C$3+1,1,0)</f>
        <v>0</v>
      </c>
      <c r="G36">
        <f>IF(G22&lt;'Voto estratégico'!$C$3+1,1,0)</f>
        <v>0</v>
      </c>
      <c r="H36">
        <f>IF(H22&lt;'Voto estratégico'!$C$3+1,1,0)</f>
        <v>0</v>
      </c>
      <c r="I36">
        <f>IF(I22&lt;'Voto estratégico'!$C$3+1,1,0)</f>
        <v>0</v>
      </c>
      <c r="J36">
        <f>IF(J22&lt;'Voto estratégico'!$C$3+1,1,0)</f>
        <v>0</v>
      </c>
      <c r="K36">
        <f>IF(K22&lt;'Voto estratégico'!$C$3+1,1,0)</f>
        <v>0</v>
      </c>
      <c r="L36">
        <f>IF(L22&lt;'Voto estratégico'!$C$3+1,1,0)</f>
        <v>0</v>
      </c>
      <c r="M36">
        <f>IF(M22&lt;'Voto estratégico'!$C$3+1,1,0)</f>
        <v>0</v>
      </c>
      <c r="N36">
        <f>IF(N22&lt;'Voto estratégico'!$C$3+1,1,0)</f>
        <v>0</v>
      </c>
      <c r="O36">
        <f>IF(O22&lt;'Voto estratégico'!$C$3+1,1,0)</f>
        <v>0</v>
      </c>
      <c r="P36">
        <f>IF(P22&lt;'Voto estratégico'!$C$3+1,1,0)</f>
        <v>0</v>
      </c>
      <c r="Q36">
        <f>IF(Q22&lt;'Voto estratégico'!$C$3+1,1,0)</f>
        <v>0</v>
      </c>
      <c r="R36">
        <f>IF(R22&lt;'Voto estratégico'!$C$3+1,1,0)</f>
        <v>0</v>
      </c>
      <c r="S36">
        <f>IF(S22&lt;'Voto estratégico'!$C$3+1,1,0)</f>
        <v>0</v>
      </c>
      <c r="T36">
        <f>IF(T22&lt;'Voto estratégico'!$C$3+1,1,0)</f>
        <v>0</v>
      </c>
      <c r="U36">
        <f>IF(U22&lt;'Voto estratégico'!$C$3+1,1,0)</f>
        <v>0</v>
      </c>
      <c r="V36">
        <f>IF(V22&lt;'Voto estratégico'!$C$3+1,1,0)</f>
        <v>0</v>
      </c>
      <c r="W36">
        <f>IF(W22&lt;'Voto estratégico'!$C$3+1,1,0)</f>
        <v>0</v>
      </c>
      <c r="X36">
        <f>IF(X22&lt;'Voto estratégico'!$C$3+1,1,0)</f>
        <v>0</v>
      </c>
      <c r="Y36">
        <f>IF(Y22&lt;'Voto estratégico'!$C$3+1,1,0)</f>
        <v>0</v>
      </c>
      <c r="Z36">
        <f>IF(Z22&lt;'Voto estratégico'!$C$3+1,1,0)</f>
        <v>0</v>
      </c>
      <c r="AA36">
        <f>IF(AA22&lt;'Voto estratégico'!$C$3+1,1,0)</f>
        <v>0</v>
      </c>
      <c r="AB36">
        <f>IF(AB22&lt;'Voto estratégico'!$C$3+1,1,0)</f>
        <v>0</v>
      </c>
      <c r="AC36">
        <f>IF(AC22&lt;'Voto estratégico'!$C$3+1,1,0)</f>
        <v>0</v>
      </c>
      <c r="AD36">
        <f>IF(AD22&lt;'Voto estratégico'!$C$3+1,1,0)</f>
        <v>0</v>
      </c>
      <c r="AE36">
        <f>IF(AE22&lt;'Voto estratégico'!$C$3+1,1,0)</f>
        <v>0</v>
      </c>
      <c r="AF36">
        <f>IF(AF22&lt;'Voto estratégico'!$C$3+1,1,0)</f>
        <v>0</v>
      </c>
      <c r="AG36">
        <f>IF(AG22&lt;'Voto estratégico'!$C$3+1,1,0)</f>
        <v>0</v>
      </c>
      <c r="AH36">
        <f>IF(AH22&lt;'Voto estratégico'!$C$3+1,1,0)</f>
        <v>0</v>
      </c>
      <c r="AI36">
        <f>IF(AI22&lt;'Voto estratégico'!$C$3+1,1,0)</f>
        <v>0</v>
      </c>
      <c r="AJ36">
        <f>IF(AJ22&lt;'Voto estratégico'!$C$3+1,1,0)</f>
        <v>0</v>
      </c>
      <c r="AK36">
        <f>IF(AK22&lt;'Voto estratégico'!$C$3+1,1,0)</f>
        <v>0</v>
      </c>
      <c r="AL36">
        <f>IF(AL22&lt;'Voto estratégico'!$C$3+1,1,0)</f>
        <v>0</v>
      </c>
      <c r="AM36">
        <f>IF(AM22&lt;'Voto estratégico'!$C$3+1,1,0)</f>
        <v>0</v>
      </c>
      <c r="AN36">
        <f>IF(AN22&lt;'Voto estratégico'!$C$3+1,1,0)</f>
        <v>0</v>
      </c>
      <c r="AO36">
        <f>IF(AO22&lt;'Voto estratégico'!$C$3+1,1,0)</f>
        <v>0</v>
      </c>
    </row>
    <row r="37" spans="1:41" x14ac:dyDescent="0.25">
      <c r="A37" t="s">
        <v>214</v>
      </c>
      <c r="B37">
        <f>IF(B23&lt;'Voto estratégico'!$C$3+1,1,0)</f>
        <v>0</v>
      </c>
      <c r="C37">
        <f>IF(C23&lt;'Voto estratégico'!$C$3+1,1,0)</f>
        <v>0</v>
      </c>
      <c r="D37">
        <f>IF(D23&lt;'Voto estratégico'!$C$3+1,1,0)</f>
        <v>0</v>
      </c>
      <c r="E37">
        <f>IF(E23&lt;'Voto estratégico'!$C$3+1,1,0)</f>
        <v>0</v>
      </c>
      <c r="F37">
        <f>IF(F23&lt;'Voto estratégico'!$C$3+1,1,0)</f>
        <v>0</v>
      </c>
      <c r="G37">
        <f>IF(G23&lt;'Voto estratégico'!$C$3+1,1,0)</f>
        <v>0</v>
      </c>
      <c r="H37">
        <f>IF(H23&lt;'Voto estratégico'!$C$3+1,1,0)</f>
        <v>0</v>
      </c>
      <c r="I37">
        <f>IF(I23&lt;'Voto estratégico'!$C$3+1,1,0)</f>
        <v>0</v>
      </c>
      <c r="J37">
        <f>IF(J23&lt;'Voto estratégico'!$C$3+1,1,0)</f>
        <v>0</v>
      </c>
      <c r="K37">
        <f>IF(K23&lt;'Voto estratégico'!$C$3+1,1,0)</f>
        <v>0</v>
      </c>
      <c r="L37">
        <f>IF(L23&lt;'Voto estratégico'!$C$3+1,1,0)</f>
        <v>0</v>
      </c>
      <c r="M37">
        <f>IF(M23&lt;'Voto estratégico'!$C$3+1,1,0)</f>
        <v>0</v>
      </c>
      <c r="N37">
        <f>IF(N23&lt;'Voto estratégico'!$C$3+1,1,0)</f>
        <v>0</v>
      </c>
      <c r="O37">
        <f>IF(O23&lt;'Voto estratégico'!$C$3+1,1,0)</f>
        <v>0</v>
      </c>
      <c r="P37">
        <f>IF(P23&lt;'Voto estratégico'!$C$3+1,1,0)</f>
        <v>0</v>
      </c>
      <c r="Q37">
        <f>IF(Q23&lt;'Voto estratégico'!$C$3+1,1,0)</f>
        <v>0</v>
      </c>
      <c r="R37">
        <f>IF(R23&lt;'Voto estratégico'!$C$3+1,1,0)</f>
        <v>0</v>
      </c>
      <c r="S37">
        <f>IF(S23&lt;'Voto estratégico'!$C$3+1,1,0)</f>
        <v>0</v>
      </c>
      <c r="T37">
        <f>IF(T23&lt;'Voto estratégico'!$C$3+1,1,0)</f>
        <v>0</v>
      </c>
      <c r="U37">
        <f>IF(U23&lt;'Voto estratégico'!$C$3+1,1,0)</f>
        <v>0</v>
      </c>
      <c r="V37">
        <f>IF(V23&lt;'Voto estratégico'!$C$3+1,1,0)</f>
        <v>0</v>
      </c>
      <c r="W37">
        <f>IF(W23&lt;'Voto estratégico'!$C$3+1,1,0)</f>
        <v>0</v>
      </c>
      <c r="X37">
        <f>IF(X23&lt;'Voto estratégico'!$C$3+1,1,0)</f>
        <v>0</v>
      </c>
      <c r="Y37">
        <f>IF(Y23&lt;'Voto estratégico'!$C$3+1,1,0)</f>
        <v>0</v>
      </c>
      <c r="Z37">
        <f>IF(Z23&lt;'Voto estratégico'!$C$3+1,1,0)</f>
        <v>0</v>
      </c>
      <c r="AA37">
        <f>IF(AA23&lt;'Voto estratégico'!$C$3+1,1,0)</f>
        <v>0</v>
      </c>
      <c r="AB37">
        <f>IF(AB23&lt;'Voto estratégico'!$C$3+1,1,0)</f>
        <v>0</v>
      </c>
      <c r="AC37">
        <f>IF(AC23&lt;'Voto estratégico'!$C$3+1,1,0)</f>
        <v>0</v>
      </c>
      <c r="AD37">
        <f>IF(AD23&lt;'Voto estratégico'!$C$3+1,1,0)</f>
        <v>0</v>
      </c>
      <c r="AE37">
        <f>IF(AE23&lt;'Voto estratégico'!$C$3+1,1,0)</f>
        <v>0</v>
      </c>
      <c r="AF37">
        <f>IF(AF23&lt;'Voto estratégico'!$C$3+1,1,0)</f>
        <v>0</v>
      </c>
      <c r="AG37">
        <f>IF(AG23&lt;'Voto estratégico'!$C$3+1,1,0)</f>
        <v>0</v>
      </c>
      <c r="AH37">
        <f>IF(AH23&lt;'Voto estratégico'!$C$3+1,1,0)</f>
        <v>0</v>
      </c>
      <c r="AI37">
        <f>IF(AI23&lt;'Voto estratégico'!$C$3+1,1,0)</f>
        <v>0</v>
      </c>
      <c r="AJ37">
        <f>IF(AJ23&lt;'Voto estratégico'!$C$3+1,1,0)</f>
        <v>0</v>
      </c>
      <c r="AK37">
        <f>IF(AK23&lt;'Voto estratégico'!$C$3+1,1,0)</f>
        <v>0</v>
      </c>
      <c r="AL37">
        <f>IF(AL23&lt;'Voto estratégico'!$C$3+1,1,0)</f>
        <v>0</v>
      </c>
      <c r="AM37">
        <f>IF(AM23&lt;'Voto estratégico'!$C$3+1,1,0)</f>
        <v>0</v>
      </c>
      <c r="AN37">
        <f>IF(AN23&lt;'Voto estratégico'!$C$3+1,1,0)</f>
        <v>0</v>
      </c>
      <c r="AO37">
        <f>IF(AO23&lt;'Voto estratégico'!$C$3+1,1,0)</f>
        <v>0</v>
      </c>
    </row>
    <row r="38" spans="1:41" x14ac:dyDescent="0.25">
      <c r="A38" t="s">
        <v>211</v>
      </c>
      <c r="B38">
        <f>IF(B24&lt;'Voto estratégico'!$C$3+1,1,0)</f>
        <v>0</v>
      </c>
      <c r="C38">
        <f>IF(C24&lt;'Voto estratégico'!$C$3+1,1,0)</f>
        <v>0</v>
      </c>
      <c r="D38">
        <f>IF(D24&lt;'Voto estratégico'!$C$3+1,1,0)</f>
        <v>0</v>
      </c>
      <c r="E38">
        <f>IF(E24&lt;'Voto estratégico'!$C$3+1,1,0)</f>
        <v>0</v>
      </c>
      <c r="F38">
        <f>IF(F24&lt;'Voto estratégico'!$C$3+1,1,0)</f>
        <v>0</v>
      </c>
      <c r="G38">
        <f>IF(G24&lt;'Voto estratégico'!$C$3+1,1,0)</f>
        <v>0</v>
      </c>
      <c r="H38">
        <f>IF(H24&lt;'Voto estratégico'!$C$3+1,1,0)</f>
        <v>0</v>
      </c>
      <c r="I38">
        <f>IF(I24&lt;'Voto estratégico'!$C$3+1,1,0)</f>
        <v>0</v>
      </c>
      <c r="J38">
        <f>IF(J24&lt;'Voto estratégico'!$C$3+1,1,0)</f>
        <v>0</v>
      </c>
      <c r="K38">
        <f>IF(K24&lt;'Voto estratégico'!$C$3+1,1,0)</f>
        <v>0</v>
      </c>
      <c r="L38">
        <f>IF(L24&lt;'Voto estratégico'!$C$3+1,1,0)</f>
        <v>0</v>
      </c>
      <c r="M38">
        <f>IF(M24&lt;'Voto estratégico'!$C$3+1,1,0)</f>
        <v>0</v>
      </c>
      <c r="N38">
        <f>IF(N24&lt;'Voto estratégico'!$C$3+1,1,0)</f>
        <v>0</v>
      </c>
      <c r="O38">
        <f>IF(O24&lt;'Voto estratégico'!$C$3+1,1,0)</f>
        <v>0</v>
      </c>
      <c r="P38">
        <f>IF(P24&lt;'Voto estratégico'!$C$3+1,1,0)</f>
        <v>0</v>
      </c>
      <c r="Q38">
        <f>IF(Q24&lt;'Voto estratégico'!$C$3+1,1,0)</f>
        <v>0</v>
      </c>
      <c r="R38">
        <f>IF(R24&lt;'Voto estratégico'!$C$3+1,1,0)</f>
        <v>0</v>
      </c>
      <c r="S38">
        <f>IF(S24&lt;'Voto estratégico'!$C$3+1,1,0)</f>
        <v>0</v>
      </c>
      <c r="T38">
        <f>IF(T24&lt;'Voto estratégico'!$C$3+1,1,0)</f>
        <v>0</v>
      </c>
      <c r="U38">
        <f>IF(U24&lt;'Voto estratégico'!$C$3+1,1,0)</f>
        <v>0</v>
      </c>
      <c r="V38">
        <f>IF(V24&lt;'Voto estratégico'!$C$3+1,1,0)</f>
        <v>0</v>
      </c>
      <c r="W38">
        <f>IF(W24&lt;'Voto estratégico'!$C$3+1,1,0)</f>
        <v>0</v>
      </c>
      <c r="X38">
        <f>IF(X24&lt;'Voto estratégico'!$C$3+1,1,0)</f>
        <v>0</v>
      </c>
      <c r="Y38">
        <f>IF(Y24&lt;'Voto estratégico'!$C$3+1,1,0)</f>
        <v>0</v>
      </c>
      <c r="Z38">
        <f>IF(Z24&lt;'Voto estratégico'!$C$3+1,1,0)</f>
        <v>0</v>
      </c>
      <c r="AA38">
        <f>IF(AA24&lt;'Voto estratégico'!$C$3+1,1,0)</f>
        <v>0</v>
      </c>
      <c r="AB38">
        <f>IF(AB24&lt;'Voto estratégico'!$C$3+1,1,0)</f>
        <v>0</v>
      </c>
      <c r="AC38">
        <f>IF(AC24&lt;'Voto estratégico'!$C$3+1,1,0)</f>
        <v>0</v>
      </c>
      <c r="AD38">
        <f>IF(AD24&lt;'Voto estratégico'!$C$3+1,1,0)</f>
        <v>0</v>
      </c>
      <c r="AE38">
        <f>IF(AE24&lt;'Voto estratégico'!$C$3+1,1,0)</f>
        <v>0</v>
      </c>
      <c r="AF38">
        <f>IF(AF24&lt;'Voto estratégico'!$C$3+1,1,0)</f>
        <v>0</v>
      </c>
      <c r="AG38">
        <f>IF(AG24&lt;'Voto estratégico'!$C$3+1,1,0)</f>
        <v>0</v>
      </c>
      <c r="AH38">
        <f>IF(AH24&lt;'Voto estratégico'!$C$3+1,1,0)</f>
        <v>0</v>
      </c>
      <c r="AI38">
        <f>IF(AI24&lt;'Voto estratégico'!$C$3+1,1,0)</f>
        <v>0</v>
      </c>
      <c r="AJ38">
        <f>IF(AJ24&lt;'Voto estratégico'!$C$3+1,1,0)</f>
        <v>0</v>
      </c>
      <c r="AK38">
        <f>IF(AK24&lt;'Voto estratégico'!$C$3+1,1,0)</f>
        <v>0</v>
      </c>
      <c r="AL38">
        <f>IF(AL24&lt;'Voto estratégico'!$C$3+1,1,0)</f>
        <v>0</v>
      </c>
      <c r="AM38">
        <f>IF(AM24&lt;'Voto estratégico'!$C$3+1,1,0)</f>
        <v>0</v>
      </c>
      <c r="AN38">
        <f>IF(AN24&lt;'Voto estratégico'!$C$3+1,1,0)</f>
        <v>0</v>
      </c>
      <c r="AO38">
        <f>IF(AO24&lt;'Voto estratégico'!$C$3+1,1,0)</f>
        <v>0</v>
      </c>
    </row>
    <row r="39" spans="1:41" x14ac:dyDescent="0.25">
      <c r="A39" t="s">
        <v>212</v>
      </c>
      <c r="B39">
        <f>IF(B25&lt;'Voto estratégico'!$C$3+1,1,0)</f>
        <v>0</v>
      </c>
      <c r="C39">
        <f>IF(C25&lt;'Voto estratégico'!$C$3+1,1,0)</f>
        <v>0</v>
      </c>
      <c r="D39">
        <f>IF(D25&lt;'Voto estratégico'!$C$3+1,1,0)</f>
        <v>0</v>
      </c>
      <c r="E39">
        <f>IF(E25&lt;'Voto estratégico'!$C$3+1,1,0)</f>
        <v>0</v>
      </c>
      <c r="F39">
        <f>IF(F25&lt;'Voto estratégico'!$C$3+1,1,0)</f>
        <v>0</v>
      </c>
      <c r="G39">
        <f>IF(G25&lt;'Voto estratégico'!$C$3+1,1,0)</f>
        <v>0</v>
      </c>
      <c r="H39">
        <f>IF(H25&lt;'Voto estratégico'!$C$3+1,1,0)</f>
        <v>0</v>
      </c>
      <c r="I39">
        <f>IF(I25&lt;'Voto estratégico'!$C$3+1,1,0)</f>
        <v>0</v>
      </c>
      <c r="J39">
        <f>IF(J25&lt;'Voto estratégico'!$C$3+1,1,0)</f>
        <v>0</v>
      </c>
      <c r="K39">
        <f>IF(K25&lt;'Voto estratégico'!$C$3+1,1,0)</f>
        <v>0</v>
      </c>
      <c r="L39">
        <f>IF(L25&lt;'Voto estratégico'!$C$3+1,1,0)</f>
        <v>0</v>
      </c>
      <c r="M39">
        <f>IF(M25&lt;'Voto estratégico'!$C$3+1,1,0)</f>
        <v>0</v>
      </c>
      <c r="N39">
        <f>IF(N25&lt;'Voto estratégico'!$C$3+1,1,0)</f>
        <v>0</v>
      </c>
      <c r="O39">
        <f>IF(O25&lt;'Voto estratégico'!$C$3+1,1,0)</f>
        <v>0</v>
      </c>
      <c r="P39">
        <f>IF(P25&lt;'Voto estratégico'!$C$3+1,1,0)</f>
        <v>0</v>
      </c>
      <c r="Q39">
        <f>IF(Q25&lt;'Voto estratégico'!$C$3+1,1,0)</f>
        <v>0</v>
      </c>
      <c r="R39">
        <f>IF(R25&lt;'Voto estratégico'!$C$3+1,1,0)</f>
        <v>0</v>
      </c>
      <c r="S39">
        <f>IF(S25&lt;'Voto estratégico'!$C$3+1,1,0)</f>
        <v>0</v>
      </c>
      <c r="T39">
        <f>IF(T25&lt;'Voto estratégico'!$C$3+1,1,0)</f>
        <v>0</v>
      </c>
      <c r="U39">
        <f>IF(U25&lt;'Voto estratégico'!$C$3+1,1,0)</f>
        <v>0</v>
      </c>
      <c r="V39">
        <f>IF(V25&lt;'Voto estratégico'!$C$3+1,1,0)</f>
        <v>0</v>
      </c>
      <c r="W39">
        <f>IF(W25&lt;'Voto estratégico'!$C$3+1,1,0)</f>
        <v>0</v>
      </c>
      <c r="X39">
        <f>IF(X25&lt;'Voto estratégico'!$C$3+1,1,0)</f>
        <v>0</v>
      </c>
      <c r="Y39">
        <f>IF(Y25&lt;'Voto estratégico'!$C$3+1,1,0)</f>
        <v>0</v>
      </c>
      <c r="Z39">
        <f>IF(Z25&lt;'Voto estratégico'!$C$3+1,1,0)</f>
        <v>0</v>
      </c>
      <c r="AA39">
        <f>IF(AA25&lt;'Voto estratégico'!$C$3+1,1,0)</f>
        <v>0</v>
      </c>
      <c r="AB39">
        <f>IF(AB25&lt;'Voto estratégico'!$C$3+1,1,0)</f>
        <v>0</v>
      </c>
      <c r="AC39">
        <f>IF(AC25&lt;'Voto estratégico'!$C$3+1,1,0)</f>
        <v>0</v>
      </c>
      <c r="AD39">
        <f>IF(AD25&lt;'Voto estratégico'!$C$3+1,1,0)</f>
        <v>0</v>
      </c>
      <c r="AE39">
        <f>IF(AE25&lt;'Voto estratégico'!$C$3+1,1,0)</f>
        <v>0</v>
      </c>
      <c r="AF39">
        <f>IF(AF25&lt;'Voto estratégico'!$C$3+1,1,0)</f>
        <v>0</v>
      </c>
      <c r="AG39">
        <f>IF(AG25&lt;'Voto estratégico'!$C$3+1,1,0)</f>
        <v>0</v>
      </c>
      <c r="AH39">
        <f>IF(AH25&lt;'Voto estratégico'!$C$3+1,1,0)</f>
        <v>0</v>
      </c>
      <c r="AI39">
        <f>IF(AI25&lt;'Voto estratégico'!$C$3+1,1,0)</f>
        <v>0</v>
      </c>
      <c r="AJ39">
        <f>IF(AJ25&lt;'Voto estratégico'!$C$3+1,1,0)</f>
        <v>0</v>
      </c>
      <c r="AK39">
        <f>IF(AK25&lt;'Voto estratégico'!$C$3+1,1,0)</f>
        <v>0</v>
      </c>
      <c r="AL39">
        <f>IF(AL25&lt;'Voto estratégico'!$C$3+1,1,0)</f>
        <v>0</v>
      </c>
      <c r="AM39">
        <f>IF(AM25&lt;'Voto estratégico'!$C$3+1,1,0)</f>
        <v>0</v>
      </c>
      <c r="AN39">
        <f>IF(AN25&lt;'Voto estratégico'!$C$3+1,1,0)</f>
        <v>0</v>
      </c>
      <c r="AO39">
        <f>IF(AO25&lt;'Voto estratégico'!$C$3+1,1,0)</f>
        <v>0</v>
      </c>
    </row>
    <row r="40" spans="1:41" x14ac:dyDescent="0.25">
      <c r="A40" t="s">
        <v>213</v>
      </c>
      <c r="B40">
        <f>IF(B26&lt;'Voto estratégico'!$C$3+1,1,0)</f>
        <v>0</v>
      </c>
      <c r="C40">
        <f>IF(C26&lt;'Voto estratégico'!$C$3+1,1,0)</f>
        <v>0</v>
      </c>
      <c r="D40">
        <f>IF(D26&lt;'Voto estratégico'!$C$3+1,1,0)</f>
        <v>0</v>
      </c>
      <c r="E40">
        <f>IF(E26&lt;'Voto estratégico'!$C$3+1,1,0)</f>
        <v>0</v>
      </c>
      <c r="F40">
        <f>IF(F26&lt;'Voto estratégico'!$C$3+1,1,0)</f>
        <v>0</v>
      </c>
      <c r="G40">
        <f>IF(G26&lt;'Voto estratégico'!$C$3+1,1,0)</f>
        <v>0</v>
      </c>
      <c r="H40">
        <f>IF(H26&lt;'Voto estratégico'!$C$3+1,1,0)</f>
        <v>0</v>
      </c>
      <c r="I40">
        <f>IF(I26&lt;'Voto estratégico'!$C$3+1,1,0)</f>
        <v>0</v>
      </c>
      <c r="J40">
        <f>IF(J26&lt;'Voto estratégico'!$C$3+1,1,0)</f>
        <v>0</v>
      </c>
      <c r="K40">
        <f>IF(K26&lt;'Voto estratégico'!$C$3+1,1,0)</f>
        <v>0</v>
      </c>
      <c r="L40">
        <f>IF(L26&lt;'Voto estratégico'!$C$3+1,1,0)</f>
        <v>0</v>
      </c>
      <c r="M40">
        <f>IF(M26&lt;'Voto estratégico'!$C$3+1,1,0)</f>
        <v>0</v>
      </c>
      <c r="N40">
        <f>IF(N26&lt;'Voto estratégico'!$C$3+1,1,0)</f>
        <v>0</v>
      </c>
      <c r="O40">
        <f>IF(O26&lt;'Voto estratégico'!$C$3+1,1,0)</f>
        <v>0</v>
      </c>
      <c r="P40">
        <f>IF(P26&lt;'Voto estratégico'!$C$3+1,1,0)</f>
        <v>0</v>
      </c>
      <c r="Q40">
        <f>IF(Q26&lt;'Voto estratégico'!$C$3+1,1,0)</f>
        <v>0</v>
      </c>
      <c r="R40">
        <f>IF(R26&lt;'Voto estratégico'!$C$3+1,1,0)</f>
        <v>0</v>
      </c>
      <c r="S40">
        <f>IF(S26&lt;'Voto estratégico'!$C$3+1,1,0)</f>
        <v>0</v>
      </c>
      <c r="T40">
        <f>IF(T26&lt;'Voto estratégico'!$C$3+1,1,0)</f>
        <v>0</v>
      </c>
      <c r="U40">
        <f>IF(U26&lt;'Voto estratégico'!$C$3+1,1,0)</f>
        <v>0</v>
      </c>
      <c r="V40">
        <f>IF(V26&lt;'Voto estratégico'!$C$3+1,1,0)</f>
        <v>0</v>
      </c>
      <c r="W40">
        <f>IF(W26&lt;'Voto estratégico'!$C$3+1,1,0)</f>
        <v>0</v>
      </c>
      <c r="X40">
        <f>IF(X26&lt;'Voto estratégico'!$C$3+1,1,0)</f>
        <v>0</v>
      </c>
      <c r="Y40">
        <f>IF(Y26&lt;'Voto estratégico'!$C$3+1,1,0)</f>
        <v>0</v>
      </c>
      <c r="Z40">
        <f>IF(Z26&lt;'Voto estratégico'!$C$3+1,1,0)</f>
        <v>0</v>
      </c>
      <c r="AA40">
        <f>IF(AA26&lt;'Voto estratégico'!$C$3+1,1,0)</f>
        <v>0</v>
      </c>
      <c r="AB40">
        <f>IF(AB26&lt;'Voto estratégico'!$C$3+1,1,0)</f>
        <v>0</v>
      </c>
      <c r="AC40">
        <f>IF(AC26&lt;'Voto estratégico'!$C$3+1,1,0)</f>
        <v>0</v>
      </c>
      <c r="AD40">
        <f>IF(AD26&lt;'Voto estratégico'!$C$3+1,1,0)</f>
        <v>0</v>
      </c>
      <c r="AE40">
        <f>IF(AE26&lt;'Voto estratégico'!$C$3+1,1,0)</f>
        <v>0</v>
      </c>
      <c r="AF40">
        <f>IF(AF26&lt;'Voto estratégico'!$C$3+1,1,0)</f>
        <v>0</v>
      </c>
      <c r="AG40">
        <f>IF(AG26&lt;'Voto estratégico'!$C$3+1,1,0)</f>
        <v>0</v>
      </c>
      <c r="AH40">
        <f>IF(AH26&lt;'Voto estratégico'!$C$3+1,1,0)</f>
        <v>0</v>
      </c>
      <c r="AI40">
        <f>IF(AI26&lt;'Voto estratégico'!$C$3+1,1,0)</f>
        <v>0</v>
      </c>
      <c r="AJ40">
        <f>IF(AJ26&lt;'Voto estratégico'!$C$3+1,1,0)</f>
        <v>0</v>
      </c>
      <c r="AK40">
        <f>IF(AK26&lt;'Voto estratégico'!$C$3+1,1,0)</f>
        <v>0</v>
      </c>
      <c r="AL40">
        <f>IF(AL26&lt;'Voto estratégico'!$C$3+1,1,0)</f>
        <v>0</v>
      </c>
      <c r="AM40">
        <f>IF(AM26&lt;'Voto estratégico'!$C$3+1,1,0)</f>
        <v>0</v>
      </c>
      <c r="AN40">
        <f>IF(AN26&lt;'Voto estratégico'!$C$3+1,1,0)</f>
        <v>0</v>
      </c>
      <c r="AO40">
        <f>IF(AO26&lt;'Voto estratégico'!$C$3+1,1,0)</f>
        <v>0</v>
      </c>
    </row>
    <row r="41" spans="1:41" x14ac:dyDescent="0.25">
      <c r="A41" t="s">
        <v>216</v>
      </c>
      <c r="B41">
        <f>IF(B27&lt;'Voto estratégico'!$C$3+1,1,0)</f>
        <v>0</v>
      </c>
      <c r="C41">
        <f>IF(C27&lt;'Voto estratégico'!$C$3+1,1,0)</f>
        <v>0</v>
      </c>
      <c r="D41">
        <f>IF(D27&lt;'Voto estratégico'!$C$3+1,1,0)</f>
        <v>0</v>
      </c>
      <c r="E41">
        <f>IF(E27&lt;'Voto estratégico'!$C$3+1,1,0)</f>
        <v>0</v>
      </c>
      <c r="F41">
        <f>IF(F27&lt;'Voto estratégico'!$C$3+1,1,0)</f>
        <v>0</v>
      </c>
      <c r="G41">
        <f>IF(G27&lt;'Voto estratégico'!$C$3+1,1,0)</f>
        <v>0</v>
      </c>
      <c r="H41">
        <f>IF(H27&lt;'Voto estratégico'!$C$3+1,1,0)</f>
        <v>0</v>
      </c>
      <c r="I41">
        <f>IF(I27&lt;'Voto estratégico'!$C$3+1,1,0)</f>
        <v>0</v>
      </c>
      <c r="J41">
        <f>IF(J27&lt;'Voto estratégico'!$C$3+1,1,0)</f>
        <v>0</v>
      </c>
      <c r="K41">
        <f>IF(K27&lt;'Voto estratégico'!$C$3+1,1,0)</f>
        <v>0</v>
      </c>
      <c r="L41">
        <f>IF(L27&lt;'Voto estratégico'!$C$3+1,1,0)</f>
        <v>0</v>
      </c>
      <c r="M41">
        <f>IF(M27&lt;'Voto estratégico'!$C$3+1,1,0)</f>
        <v>0</v>
      </c>
      <c r="N41">
        <f>IF(N27&lt;'Voto estratégico'!$C$3+1,1,0)</f>
        <v>0</v>
      </c>
      <c r="O41">
        <f>IF(O27&lt;'Voto estratégico'!$C$3+1,1,0)</f>
        <v>0</v>
      </c>
      <c r="P41">
        <f>IF(P27&lt;'Voto estratégico'!$C$3+1,1,0)</f>
        <v>0</v>
      </c>
      <c r="Q41">
        <f>IF(Q27&lt;'Voto estratégico'!$C$3+1,1,0)</f>
        <v>0</v>
      </c>
      <c r="R41">
        <f>IF(R27&lt;'Voto estratégico'!$C$3+1,1,0)</f>
        <v>0</v>
      </c>
      <c r="S41">
        <f>IF(S27&lt;'Voto estratégico'!$C$3+1,1,0)</f>
        <v>0</v>
      </c>
      <c r="T41">
        <f>IF(T27&lt;'Voto estratégico'!$C$3+1,1,0)</f>
        <v>0</v>
      </c>
      <c r="U41">
        <f>IF(U27&lt;'Voto estratégico'!$C$3+1,1,0)</f>
        <v>0</v>
      </c>
      <c r="V41">
        <f>IF(V27&lt;'Voto estratégico'!$C$3+1,1,0)</f>
        <v>0</v>
      </c>
      <c r="W41">
        <f>IF(W27&lt;'Voto estratégico'!$C$3+1,1,0)</f>
        <v>0</v>
      </c>
      <c r="X41">
        <f>IF(X27&lt;'Voto estratégico'!$C$3+1,1,0)</f>
        <v>0</v>
      </c>
      <c r="Y41">
        <f>IF(Y27&lt;'Voto estratégico'!$C$3+1,1,0)</f>
        <v>0</v>
      </c>
      <c r="Z41">
        <f>IF(Z27&lt;'Voto estratégico'!$C$3+1,1,0)</f>
        <v>0</v>
      </c>
      <c r="AA41">
        <f>IF(AA27&lt;'Voto estratégico'!$C$3+1,1,0)</f>
        <v>0</v>
      </c>
      <c r="AB41">
        <f>IF(AB27&lt;'Voto estratégico'!$C$3+1,1,0)</f>
        <v>0</v>
      </c>
      <c r="AC41">
        <f>IF(AC27&lt;'Voto estratégico'!$C$3+1,1,0)</f>
        <v>0</v>
      </c>
      <c r="AD41">
        <f>IF(AD27&lt;'Voto estratégico'!$C$3+1,1,0)</f>
        <v>0</v>
      </c>
      <c r="AE41">
        <f>IF(AE27&lt;'Voto estratégico'!$C$3+1,1,0)</f>
        <v>0</v>
      </c>
      <c r="AF41">
        <f>IF(AF27&lt;'Voto estratégico'!$C$3+1,1,0)</f>
        <v>0</v>
      </c>
      <c r="AG41">
        <f>IF(AG27&lt;'Voto estratégico'!$C$3+1,1,0)</f>
        <v>0</v>
      </c>
      <c r="AH41">
        <f>IF(AH27&lt;'Voto estratégico'!$C$3+1,1,0)</f>
        <v>0</v>
      </c>
      <c r="AI41">
        <f>IF(AI27&lt;'Voto estratégico'!$C$3+1,1,0)</f>
        <v>0</v>
      </c>
      <c r="AJ41">
        <f>IF(AJ27&lt;'Voto estratégico'!$C$3+1,1,0)</f>
        <v>0</v>
      </c>
      <c r="AK41">
        <f>IF(AK27&lt;'Voto estratégico'!$C$3+1,1,0)</f>
        <v>0</v>
      </c>
      <c r="AL41">
        <f>IF(AL27&lt;'Voto estratégico'!$C$3+1,1,0)</f>
        <v>0</v>
      </c>
      <c r="AM41">
        <f>IF(AM27&lt;'Voto estratégico'!$C$3+1,1,0)</f>
        <v>0</v>
      </c>
      <c r="AN41">
        <f>IF(AN27&lt;'Voto estratégico'!$C$3+1,1,0)</f>
        <v>0</v>
      </c>
      <c r="AO41">
        <f>IF(AO27&lt;'Voto estratégico'!$C$3+1,1,0)</f>
        <v>0</v>
      </c>
    </row>
    <row r="42" spans="1:41" x14ac:dyDescent="0.25">
      <c r="A42" t="s">
        <v>217</v>
      </c>
      <c r="B42">
        <f>IF(B28&lt;'Voto estratégico'!$C$3+1,1,0)</f>
        <v>0</v>
      </c>
      <c r="C42">
        <f>IF(C28&lt;'Voto estratégico'!$C$3+1,1,0)</f>
        <v>0</v>
      </c>
      <c r="D42">
        <f>IF(D28&lt;'Voto estratégico'!$C$3+1,1,0)</f>
        <v>0</v>
      </c>
      <c r="E42">
        <f>IF(E28&lt;'Voto estratégico'!$C$3+1,1,0)</f>
        <v>0</v>
      </c>
      <c r="F42">
        <f>IF(F28&lt;'Voto estratégico'!$C$3+1,1,0)</f>
        <v>0</v>
      </c>
      <c r="G42">
        <f>IF(G28&lt;'Voto estratégico'!$C$3+1,1,0)</f>
        <v>0</v>
      </c>
      <c r="H42">
        <f>IF(H28&lt;'Voto estratégico'!$C$3+1,1,0)</f>
        <v>0</v>
      </c>
      <c r="I42">
        <f>IF(I28&lt;'Voto estratégico'!$C$3+1,1,0)</f>
        <v>0</v>
      </c>
      <c r="J42">
        <f>IF(J28&lt;'Voto estratégico'!$C$3+1,1,0)</f>
        <v>0</v>
      </c>
      <c r="K42">
        <f>IF(K28&lt;'Voto estratégico'!$C$3+1,1,0)</f>
        <v>0</v>
      </c>
      <c r="L42">
        <f>IF(L28&lt;'Voto estratégico'!$C$3+1,1,0)</f>
        <v>0</v>
      </c>
      <c r="M42">
        <f>IF(M28&lt;'Voto estratégico'!$C$3+1,1,0)</f>
        <v>0</v>
      </c>
      <c r="N42">
        <f>IF(N28&lt;'Voto estratégico'!$C$3+1,1,0)</f>
        <v>0</v>
      </c>
      <c r="O42">
        <f>IF(O28&lt;'Voto estratégico'!$C$3+1,1,0)</f>
        <v>0</v>
      </c>
      <c r="P42">
        <f>IF(P28&lt;'Voto estratégico'!$C$3+1,1,0)</f>
        <v>0</v>
      </c>
      <c r="Q42">
        <f>IF(Q28&lt;'Voto estratégico'!$C$3+1,1,0)</f>
        <v>0</v>
      </c>
      <c r="R42">
        <f>IF(R28&lt;'Voto estratégico'!$C$3+1,1,0)</f>
        <v>0</v>
      </c>
      <c r="S42">
        <f>IF(S28&lt;'Voto estratégico'!$C$3+1,1,0)</f>
        <v>0</v>
      </c>
      <c r="T42">
        <f>IF(T28&lt;'Voto estratégico'!$C$3+1,1,0)</f>
        <v>0</v>
      </c>
      <c r="U42">
        <f>IF(U28&lt;'Voto estratégico'!$C$3+1,1,0)</f>
        <v>0</v>
      </c>
      <c r="V42">
        <f>IF(V28&lt;'Voto estratégico'!$C$3+1,1,0)</f>
        <v>0</v>
      </c>
      <c r="W42">
        <f>IF(W28&lt;'Voto estratégico'!$C$3+1,1,0)</f>
        <v>0</v>
      </c>
      <c r="X42">
        <f>IF(X28&lt;'Voto estratégico'!$C$3+1,1,0)</f>
        <v>0</v>
      </c>
      <c r="Y42">
        <f>IF(Y28&lt;'Voto estratégico'!$C$3+1,1,0)</f>
        <v>0</v>
      </c>
      <c r="Z42">
        <f>IF(Z28&lt;'Voto estratégico'!$C$3+1,1,0)</f>
        <v>0</v>
      </c>
      <c r="AA42">
        <f>IF(AA28&lt;'Voto estratégico'!$C$3+1,1,0)</f>
        <v>0</v>
      </c>
      <c r="AB42">
        <f>IF(AB28&lt;'Voto estratégico'!$C$3+1,1,0)</f>
        <v>0</v>
      </c>
      <c r="AC42">
        <f>IF(AC28&lt;'Voto estratégico'!$C$3+1,1,0)</f>
        <v>0</v>
      </c>
      <c r="AD42">
        <f>IF(AD28&lt;'Voto estratégico'!$C$3+1,1,0)</f>
        <v>0</v>
      </c>
      <c r="AE42">
        <f>IF(AE28&lt;'Voto estratégico'!$C$3+1,1,0)</f>
        <v>0</v>
      </c>
      <c r="AF42">
        <f>IF(AF28&lt;'Voto estratégico'!$C$3+1,1,0)</f>
        <v>0</v>
      </c>
      <c r="AG42">
        <f>IF(AG28&lt;'Voto estratégico'!$C$3+1,1,0)</f>
        <v>0</v>
      </c>
      <c r="AH42">
        <f>IF(AH28&lt;'Voto estratégico'!$C$3+1,1,0)</f>
        <v>0</v>
      </c>
      <c r="AI42">
        <f>IF(AI28&lt;'Voto estratégico'!$C$3+1,1,0)</f>
        <v>0</v>
      </c>
      <c r="AJ42">
        <f>IF(AJ28&lt;'Voto estratégico'!$C$3+1,1,0)</f>
        <v>0</v>
      </c>
      <c r="AK42">
        <f>IF(AK28&lt;'Voto estratégico'!$C$3+1,1,0)</f>
        <v>0</v>
      </c>
      <c r="AL42">
        <f>IF(AL28&lt;'Voto estratégico'!$C$3+1,1,0)</f>
        <v>0</v>
      </c>
      <c r="AM42">
        <f>IF(AM28&lt;'Voto estratégico'!$C$3+1,1,0)</f>
        <v>0</v>
      </c>
      <c r="AN42">
        <f>IF(AN28&lt;'Voto estratégico'!$C$3+1,1,0)</f>
        <v>0</v>
      </c>
      <c r="AO42">
        <f>IF(AO28&lt;'Voto estratégico'!$C$3+1,1,0)</f>
        <v>0</v>
      </c>
    </row>
    <row r="44" spans="1:41" x14ac:dyDescent="0.25">
      <c r="A44" t="s">
        <v>135</v>
      </c>
    </row>
    <row r="45" spans="1:41" x14ac:dyDescent="0.25">
      <c r="A45" t="s">
        <v>205</v>
      </c>
      <c r="C45" t="s">
        <v>218</v>
      </c>
    </row>
    <row r="46" spans="1:41" x14ac:dyDescent="0.25">
      <c r="A46" t="s">
        <v>130</v>
      </c>
      <c r="B46">
        <f t="shared" ref="B46:B56" si="3">SUM(31:31)</f>
        <v>1</v>
      </c>
    </row>
    <row r="47" spans="1:41" x14ac:dyDescent="0.25">
      <c r="A47" t="s">
        <v>131</v>
      </c>
      <c r="B47">
        <f t="shared" si="3"/>
        <v>2</v>
      </c>
    </row>
    <row r="48" spans="1:41" x14ac:dyDescent="0.25">
      <c r="A48" t="s">
        <v>206</v>
      </c>
      <c r="B48">
        <f t="shared" si="3"/>
        <v>0</v>
      </c>
    </row>
    <row r="49" spans="1:41" x14ac:dyDescent="0.25">
      <c r="A49" t="s">
        <v>127</v>
      </c>
      <c r="B49">
        <f t="shared" si="3"/>
        <v>1</v>
      </c>
    </row>
    <row r="50" spans="1:41" x14ac:dyDescent="0.25">
      <c r="A50" t="s">
        <v>215</v>
      </c>
      <c r="B50">
        <f t="shared" si="3"/>
        <v>0</v>
      </c>
    </row>
    <row r="51" spans="1:41" x14ac:dyDescent="0.25">
      <c r="A51" t="s">
        <v>210</v>
      </c>
      <c r="B51">
        <f t="shared" si="3"/>
        <v>0</v>
      </c>
    </row>
    <row r="52" spans="1:41" x14ac:dyDescent="0.25">
      <c r="A52" t="s">
        <v>214</v>
      </c>
      <c r="B52">
        <f t="shared" si="3"/>
        <v>0</v>
      </c>
    </row>
    <row r="53" spans="1:41" x14ac:dyDescent="0.25">
      <c r="A53" t="s">
        <v>211</v>
      </c>
      <c r="B53">
        <f t="shared" si="3"/>
        <v>0</v>
      </c>
    </row>
    <row r="54" spans="1:41" x14ac:dyDescent="0.25">
      <c r="A54" t="s">
        <v>212</v>
      </c>
      <c r="B54">
        <f t="shared" si="3"/>
        <v>0</v>
      </c>
    </row>
    <row r="55" spans="1:41" x14ac:dyDescent="0.25">
      <c r="A55" t="s">
        <v>213</v>
      </c>
      <c r="B55">
        <f t="shared" si="3"/>
        <v>0</v>
      </c>
    </row>
    <row r="56" spans="1:41" x14ac:dyDescent="0.25">
      <c r="A56" t="s">
        <v>216</v>
      </c>
      <c r="B56">
        <f t="shared" si="3"/>
        <v>0</v>
      </c>
    </row>
    <row r="57" spans="1:41" x14ac:dyDescent="0.25">
      <c r="A57" t="s">
        <v>217</v>
      </c>
      <c r="B57">
        <f>SUM(43:43)</f>
        <v>0</v>
      </c>
    </row>
    <row r="58" spans="1:41" x14ac:dyDescent="0.25">
      <c r="A58" t="s">
        <v>135</v>
      </c>
    </row>
    <row r="59" spans="1:41" x14ac:dyDescent="0.25">
      <c r="B59">
        <v>1</v>
      </c>
      <c r="C59">
        <v>2</v>
      </c>
      <c r="D59">
        <v>3</v>
      </c>
      <c r="E59">
        <v>4</v>
      </c>
      <c r="F59">
        <v>5</v>
      </c>
      <c r="G59">
        <v>6</v>
      </c>
      <c r="H59">
        <v>7</v>
      </c>
      <c r="I59">
        <v>8</v>
      </c>
      <c r="J59">
        <v>9</v>
      </c>
      <c r="K59">
        <v>10</v>
      </c>
      <c r="L59">
        <v>11</v>
      </c>
      <c r="M59">
        <v>12</v>
      </c>
      <c r="N59">
        <v>13</v>
      </c>
      <c r="O59">
        <v>14</v>
      </c>
      <c r="P59">
        <v>15</v>
      </c>
      <c r="Q59">
        <v>16</v>
      </c>
      <c r="R59">
        <v>17</v>
      </c>
      <c r="S59">
        <v>18</v>
      </c>
      <c r="T59">
        <v>19</v>
      </c>
      <c r="U59">
        <v>20</v>
      </c>
      <c r="V59">
        <v>21</v>
      </c>
      <c r="W59">
        <v>22</v>
      </c>
      <c r="X59">
        <v>23</v>
      </c>
      <c r="Y59">
        <v>24</v>
      </c>
      <c r="Z59">
        <v>25</v>
      </c>
      <c r="AA59">
        <v>26</v>
      </c>
      <c r="AB59">
        <v>27</v>
      </c>
      <c r="AC59">
        <v>28</v>
      </c>
      <c r="AD59">
        <v>29</v>
      </c>
      <c r="AE59">
        <v>30</v>
      </c>
      <c r="AF59">
        <v>31</v>
      </c>
      <c r="AG59">
        <v>32</v>
      </c>
      <c r="AH59">
        <v>33</v>
      </c>
      <c r="AI59">
        <v>34</v>
      </c>
      <c r="AJ59">
        <v>35</v>
      </c>
      <c r="AK59">
        <v>36</v>
      </c>
      <c r="AL59">
        <v>37</v>
      </c>
      <c r="AM59">
        <v>38</v>
      </c>
      <c r="AN59">
        <v>39</v>
      </c>
      <c r="AO59">
        <v>40</v>
      </c>
    </row>
    <row r="60" spans="1:41" x14ac:dyDescent="0.25">
      <c r="B60" t="str">
        <f>VLOOKUP(B$59,$B$17:$AP$28,41,FALSE)</f>
        <v>PP</v>
      </c>
      <c r="C60" t="str">
        <f>VLOOKUP(C$59,$B$17:$AP$28,41,FALSE)</f>
        <v>PSOE</v>
      </c>
      <c r="D60" t="str">
        <f>VLOOKUP(D$59,$B$17:$BX$28,41,FALSE)</f>
        <v>Vox</v>
      </c>
      <c r="E60" t="e">
        <f t="shared" ref="E60:L60" si="4">VLOOKUP(E$59,$B$17:$AP$28,41,FALSE)</f>
        <v>#N/A</v>
      </c>
      <c r="F60" t="str">
        <f t="shared" si="4"/>
        <v>Sumar</v>
      </c>
      <c r="G60" t="e">
        <f t="shared" si="4"/>
        <v>#N/A</v>
      </c>
      <c r="H60" t="e">
        <f t="shared" si="4"/>
        <v>#N/A</v>
      </c>
      <c r="I60" t="e">
        <f t="shared" si="4"/>
        <v>#N/A</v>
      </c>
      <c r="J60" t="e">
        <f t="shared" si="4"/>
        <v>#N/A</v>
      </c>
      <c r="K60" t="e">
        <f t="shared" si="4"/>
        <v>#N/A</v>
      </c>
      <c r="L60" t="e">
        <f t="shared" si="4"/>
        <v>#N/A</v>
      </c>
      <c r="M60" t="e">
        <f t="shared" ref="M60:U60" si="5">VLOOKUP(M$59,$A$17:$AO$27,1,FALSE)</f>
        <v>#N/A</v>
      </c>
      <c r="N60" t="e">
        <f t="shared" si="5"/>
        <v>#N/A</v>
      </c>
      <c r="O60" t="e">
        <f t="shared" si="5"/>
        <v>#N/A</v>
      </c>
      <c r="P60" t="e">
        <f t="shared" si="5"/>
        <v>#N/A</v>
      </c>
      <c r="Q60" t="e">
        <f t="shared" si="5"/>
        <v>#N/A</v>
      </c>
      <c r="R60" t="e">
        <f t="shared" si="5"/>
        <v>#N/A</v>
      </c>
      <c r="S60" t="e">
        <f t="shared" si="5"/>
        <v>#N/A</v>
      </c>
      <c r="T60" t="e">
        <f t="shared" si="5"/>
        <v>#N/A</v>
      </c>
      <c r="U60" t="e">
        <f t="shared" si="5"/>
        <v>#N/A</v>
      </c>
    </row>
    <row r="62" spans="1:41" x14ac:dyDescent="0.25">
      <c r="A62" t="s">
        <v>221</v>
      </c>
    </row>
    <row r="63" spans="1:41" x14ac:dyDescent="0.25">
      <c r="A63" t="s">
        <v>223</v>
      </c>
      <c r="B63">
        <f>SUM(B64:AO75)</f>
        <v>42068.5</v>
      </c>
    </row>
    <row r="64" spans="1:41" x14ac:dyDescent="0.25">
      <c r="A64" t="s">
        <v>130</v>
      </c>
      <c r="B64">
        <f>IF(B17='Voto estratégico'!$C$3,B3,0)</f>
        <v>0</v>
      </c>
      <c r="C64">
        <f>IF(C17='Voto estratégico'!$C$3,C3,0)</f>
        <v>0</v>
      </c>
      <c r="D64">
        <f>IF(D17='Voto estratégico'!$C$3,D3,0)</f>
        <v>0</v>
      </c>
      <c r="E64">
        <f>IF(E17='Voto estratégico'!$C$3,E3,0)</f>
        <v>0</v>
      </c>
      <c r="F64">
        <f>IF(F17='Voto estratégico'!$C$3,F3,0)</f>
        <v>0</v>
      </c>
      <c r="G64">
        <f>IF(G17='Voto estratégico'!$C$3,G3,0)</f>
        <v>0</v>
      </c>
      <c r="H64">
        <f>IF(H17='Voto estratégico'!$C$3,H3,0)</f>
        <v>0</v>
      </c>
      <c r="I64">
        <f>IF(I17='Voto estratégico'!$C$3,I3,0)</f>
        <v>0</v>
      </c>
      <c r="J64">
        <f>IF(J17='Voto estratégico'!$C$3,J3,0)</f>
        <v>0</v>
      </c>
      <c r="K64">
        <f>IF(K17='Voto estratégico'!$C$3,K3,0)</f>
        <v>0</v>
      </c>
      <c r="L64">
        <f>IF(L17='Voto estratégico'!$C$3,L3,0)</f>
        <v>0</v>
      </c>
      <c r="M64">
        <f>IF(M17='Voto estratégico'!$C$3,M3,0)</f>
        <v>0</v>
      </c>
      <c r="N64">
        <f>IF(N17='Voto estratégico'!$C$3,N3,0)</f>
        <v>0</v>
      </c>
      <c r="O64">
        <f>IF(O17='Voto estratégico'!$C$3,O3,0)</f>
        <v>0</v>
      </c>
      <c r="P64">
        <f>IF(P17='Voto estratégico'!$C$3,P3,0)</f>
        <v>0</v>
      </c>
      <c r="Q64">
        <f>IF(Q17='Voto estratégico'!$C$3,Q3,0)</f>
        <v>0</v>
      </c>
      <c r="R64">
        <f>IF(R17='Voto estratégico'!$C$3,R3,0)</f>
        <v>0</v>
      </c>
      <c r="S64">
        <f>IF(S17='Voto estratégico'!$C$3,S3,0)</f>
        <v>0</v>
      </c>
      <c r="T64">
        <f>IF(T17='Voto estratégico'!$C$3,T3,0)</f>
        <v>0</v>
      </c>
      <c r="U64">
        <f>IF(U17='Voto estratégico'!$C$3,U3,0)</f>
        <v>0</v>
      </c>
      <c r="V64">
        <f>IF(V17='Voto estratégico'!$C$3,V3,0)</f>
        <v>0</v>
      </c>
      <c r="W64">
        <f>IF(W17='Voto estratégico'!$C$3,W3,0)</f>
        <v>0</v>
      </c>
      <c r="X64">
        <f>IF(X17='Voto estratégico'!$C$3,X3,0)</f>
        <v>0</v>
      </c>
      <c r="Y64">
        <f>IF(Y17='Voto estratégico'!$C$3,Y3,0)</f>
        <v>0</v>
      </c>
      <c r="Z64">
        <f>IF(Z17='Voto estratégico'!$C$3,Z3,0)</f>
        <v>0</v>
      </c>
      <c r="AA64">
        <f>IF(AA17='Voto estratégico'!$C$3,AA3,0)</f>
        <v>0</v>
      </c>
      <c r="AB64">
        <f>IF(AB17='Voto estratégico'!$C$3,AB3,0)</f>
        <v>0</v>
      </c>
      <c r="AC64">
        <f>IF(AC17='Voto estratégico'!$C$3,AC3,0)</f>
        <v>0</v>
      </c>
      <c r="AD64">
        <f>IF(AD17='Voto estratégico'!$C$3,AD3,0)</f>
        <v>0</v>
      </c>
      <c r="AE64">
        <f>IF(AE17='Voto estratégico'!$C$3,AE3,0)</f>
        <v>0</v>
      </c>
      <c r="AF64">
        <f>IF(AF17='Voto estratégico'!$C$3,AF3,0)</f>
        <v>0</v>
      </c>
      <c r="AG64">
        <f>IF(AG17='Voto estratégico'!$C$3,AG3,0)</f>
        <v>0</v>
      </c>
      <c r="AH64">
        <f>IF(AH17='Voto estratégico'!$C$3,AH3,0)</f>
        <v>0</v>
      </c>
      <c r="AI64">
        <f>IF(AI17='Voto estratégico'!$C$3,AI3,0)</f>
        <v>0</v>
      </c>
      <c r="AJ64">
        <f>IF(AJ17='Voto estratégico'!$C$3,AJ3,0)</f>
        <v>0</v>
      </c>
      <c r="AK64">
        <f>IF(AK17='Voto estratégico'!$C$3,AK3,0)</f>
        <v>0</v>
      </c>
      <c r="AL64">
        <f>IF(AL17='Voto estratégico'!$C$3,AL3,0)</f>
        <v>0</v>
      </c>
      <c r="AM64">
        <f>IF(AM17='Voto estratégico'!$C$3,AM3,0)</f>
        <v>0</v>
      </c>
      <c r="AN64">
        <f>IF(AN17='Voto estratégico'!$C$3,AN3,0)</f>
        <v>0</v>
      </c>
      <c r="AO64">
        <f>IF(AO17='Voto estratégico'!$C$3,AO3,0)</f>
        <v>0</v>
      </c>
    </row>
    <row r="65" spans="1:41" x14ac:dyDescent="0.25">
      <c r="A65" t="s">
        <v>131</v>
      </c>
      <c r="B65">
        <f>IF(B18='Voto estratégico'!$C$3,B4,0)</f>
        <v>0</v>
      </c>
      <c r="C65">
        <f>IF(C18='Voto estratégico'!$C$3,C4,0)</f>
        <v>42068.5</v>
      </c>
      <c r="D65">
        <f>IF(D18='Voto estratégico'!$C$3,D4,0)</f>
        <v>0</v>
      </c>
      <c r="E65">
        <f>IF(E18='Voto estratégico'!$C$3,E4,0)</f>
        <v>0</v>
      </c>
      <c r="F65">
        <f>IF(F18='Voto estratégico'!$C$3,F4,0)</f>
        <v>0</v>
      </c>
      <c r="G65">
        <f>IF(G18='Voto estratégico'!$C$3,G4,0)</f>
        <v>0</v>
      </c>
      <c r="H65">
        <f>IF(H18='Voto estratégico'!$C$3,H4,0)</f>
        <v>0</v>
      </c>
      <c r="I65">
        <f>IF(I18='Voto estratégico'!$C$3,I4,0)</f>
        <v>0</v>
      </c>
      <c r="J65">
        <f>IF(J18='Voto estratégico'!$C$3,J4,0)</f>
        <v>0</v>
      </c>
      <c r="K65">
        <f>IF(K18='Voto estratégico'!$C$3,K4,0)</f>
        <v>0</v>
      </c>
      <c r="L65">
        <f>IF(L18='Voto estratégico'!$C$3,L4,0)</f>
        <v>0</v>
      </c>
      <c r="M65">
        <f>IF(M18='Voto estratégico'!$C$3,M4,0)</f>
        <v>0</v>
      </c>
      <c r="N65">
        <f>IF(N18='Voto estratégico'!$C$3,N4,0)</f>
        <v>0</v>
      </c>
      <c r="O65">
        <f>IF(O18='Voto estratégico'!$C$3,O4,0)</f>
        <v>0</v>
      </c>
      <c r="P65">
        <f>IF(P18='Voto estratégico'!$C$3,P4,0)</f>
        <v>0</v>
      </c>
      <c r="Q65">
        <f>IF(Q18='Voto estratégico'!$C$3,Q4,0)</f>
        <v>0</v>
      </c>
      <c r="R65">
        <f>IF(R18='Voto estratégico'!$C$3,R4,0)</f>
        <v>0</v>
      </c>
      <c r="S65">
        <f>IF(S18='Voto estratégico'!$C$3,S4,0)</f>
        <v>0</v>
      </c>
      <c r="T65">
        <f>IF(T18='Voto estratégico'!$C$3,T4,0)</f>
        <v>0</v>
      </c>
      <c r="U65">
        <f>IF(U18='Voto estratégico'!$C$3,U4,0)</f>
        <v>0</v>
      </c>
      <c r="V65">
        <f>IF(V18='Voto estratégico'!$C$3,V4,0)</f>
        <v>0</v>
      </c>
      <c r="W65">
        <f>IF(W18='Voto estratégico'!$C$3,W4,0)</f>
        <v>0</v>
      </c>
      <c r="X65">
        <f>IF(X18='Voto estratégico'!$C$3,X4,0)</f>
        <v>0</v>
      </c>
      <c r="Y65">
        <f>IF(Y18='Voto estratégico'!$C$3,Y4,0)</f>
        <v>0</v>
      </c>
      <c r="Z65">
        <f>IF(Z18='Voto estratégico'!$C$3,Z4,0)</f>
        <v>0</v>
      </c>
      <c r="AA65">
        <f>IF(AA18='Voto estratégico'!$C$3,AA4,0)</f>
        <v>0</v>
      </c>
      <c r="AB65">
        <f>IF(AB18='Voto estratégico'!$C$3,AB4,0)</f>
        <v>0</v>
      </c>
      <c r="AC65">
        <f>IF(AC18='Voto estratégico'!$C$3,AC4,0)</f>
        <v>0</v>
      </c>
      <c r="AD65">
        <f>IF(AD18='Voto estratégico'!$C$3,AD4,0)</f>
        <v>0</v>
      </c>
      <c r="AE65">
        <f>IF(AE18='Voto estratégico'!$C$3,AE4,0)</f>
        <v>0</v>
      </c>
      <c r="AF65">
        <f>IF(AF18='Voto estratégico'!$C$3,AF4,0)</f>
        <v>0</v>
      </c>
      <c r="AG65">
        <f>IF(AG18='Voto estratégico'!$C$3,AG4,0)</f>
        <v>0</v>
      </c>
      <c r="AH65">
        <f>IF(AH18='Voto estratégico'!$C$3,AH4,0)</f>
        <v>0</v>
      </c>
      <c r="AI65">
        <f>IF(AI18='Voto estratégico'!$C$3,AI4,0)</f>
        <v>0</v>
      </c>
      <c r="AJ65">
        <f>IF(AJ18='Voto estratégico'!$C$3,AJ4,0)</f>
        <v>0</v>
      </c>
      <c r="AK65">
        <f>IF(AK18='Voto estratégico'!$C$3,AK4,0)</f>
        <v>0</v>
      </c>
      <c r="AL65">
        <f>IF(AL18='Voto estratégico'!$C$3,AL4,0)</f>
        <v>0</v>
      </c>
      <c r="AM65">
        <f>IF(AM18='Voto estratégico'!$C$3,AM4,0)</f>
        <v>0</v>
      </c>
      <c r="AN65">
        <f>IF(AN18='Voto estratégico'!$C$3,AN4,0)</f>
        <v>0</v>
      </c>
      <c r="AO65">
        <f>IF(AO18='Voto estratégico'!$C$3,AO4,0)</f>
        <v>0</v>
      </c>
    </row>
    <row r="66" spans="1:41" x14ac:dyDescent="0.25">
      <c r="A66" t="s">
        <v>206</v>
      </c>
      <c r="B66">
        <f>IF(B19='Voto estratégico'!$C$3,B5,0)</f>
        <v>0</v>
      </c>
      <c r="C66">
        <f>IF(C19='Voto estratégico'!$C$3,C5,0)</f>
        <v>0</v>
      </c>
      <c r="D66">
        <f>IF(D19='Voto estratégico'!$C$3,D5,0)</f>
        <v>0</v>
      </c>
      <c r="E66">
        <f>IF(E19='Voto estratégico'!$C$3,E5,0)</f>
        <v>0</v>
      </c>
      <c r="F66">
        <f>IF(F19='Voto estratégico'!$C$3,F5,0)</f>
        <v>0</v>
      </c>
      <c r="G66">
        <f>IF(G19='Voto estratégico'!$C$3,G5,0)</f>
        <v>0</v>
      </c>
      <c r="H66">
        <f>IF(H19='Voto estratégico'!$C$3,H5,0)</f>
        <v>0</v>
      </c>
      <c r="I66">
        <f>IF(I19='Voto estratégico'!$C$3,I5,0)</f>
        <v>0</v>
      </c>
      <c r="J66">
        <f>IF(J19='Voto estratégico'!$C$3,J5,0)</f>
        <v>0</v>
      </c>
      <c r="K66">
        <f>IF(K19='Voto estratégico'!$C$3,K5,0)</f>
        <v>0</v>
      </c>
      <c r="L66">
        <f>IF(L19='Voto estratégico'!$C$3,L5,0)</f>
        <v>0</v>
      </c>
      <c r="M66">
        <f>IF(M19='Voto estratégico'!$C$3,M5,0)</f>
        <v>0</v>
      </c>
      <c r="N66">
        <f>IF(N19='Voto estratégico'!$C$3,N5,0)</f>
        <v>0</v>
      </c>
      <c r="O66">
        <f>IF(O19='Voto estratégico'!$C$3,O5,0)</f>
        <v>0</v>
      </c>
      <c r="P66">
        <f>IF(P19='Voto estratégico'!$C$3,P5,0)</f>
        <v>0</v>
      </c>
      <c r="Q66">
        <f>IF(Q19='Voto estratégico'!$C$3,Q5,0)</f>
        <v>0</v>
      </c>
      <c r="R66">
        <f>IF(R19='Voto estratégico'!$C$3,R5,0)</f>
        <v>0</v>
      </c>
      <c r="S66">
        <f>IF(S19='Voto estratégico'!$C$3,S5,0)</f>
        <v>0</v>
      </c>
      <c r="T66">
        <f>IF(T19='Voto estratégico'!$C$3,T5,0)</f>
        <v>0</v>
      </c>
      <c r="U66">
        <f>IF(U19='Voto estratégico'!$C$3,U5,0)</f>
        <v>0</v>
      </c>
      <c r="V66">
        <f>IF(V19='Voto estratégico'!$C$3,V5,0)</f>
        <v>0</v>
      </c>
      <c r="W66">
        <f>IF(W19='Voto estratégico'!$C$3,W5,0)</f>
        <v>0</v>
      </c>
      <c r="X66">
        <f>IF(X19='Voto estratégico'!$C$3,X5,0)</f>
        <v>0</v>
      </c>
      <c r="Y66">
        <f>IF(Y19='Voto estratégico'!$C$3,Y5,0)</f>
        <v>0</v>
      </c>
      <c r="Z66">
        <f>IF(Z19='Voto estratégico'!$C$3,Z5,0)</f>
        <v>0</v>
      </c>
      <c r="AA66">
        <f>IF(AA19='Voto estratégico'!$C$3,AA5,0)</f>
        <v>0</v>
      </c>
      <c r="AB66">
        <f>IF(AB19='Voto estratégico'!$C$3,AB5,0)</f>
        <v>0</v>
      </c>
      <c r="AC66">
        <f>IF(AC19='Voto estratégico'!$C$3,AC5,0)</f>
        <v>0</v>
      </c>
      <c r="AD66">
        <f>IF(AD19='Voto estratégico'!$C$3,AD5,0)</f>
        <v>0</v>
      </c>
      <c r="AE66">
        <f>IF(AE19='Voto estratégico'!$C$3,AE5,0)</f>
        <v>0</v>
      </c>
      <c r="AF66">
        <f>IF(AF19='Voto estratégico'!$C$3,AF5,0)</f>
        <v>0</v>
      </c>
      <c r="AG66">
        <f>IF(AG19='Voto estratégico'!$C$3,AG5,0)</f>
        <v>0</v>
      </c>
      <c r="AH66">
        <f>IF(AH19='Voto estratégico'!$C$3,AH5,0)</f>
        <v>0</v>
      </c>
      <c r="AI66">
        <f>IF(AI19='Voto estratégico'!$C$3,AI5,0)</f>
        <v>0</v>
      </c>
      <c r="AJ66">
        <f>IF(AJ19='Voto estratégico'!$C$3,AJ5,0)</f>
        <v>0</v>
      </c>
      <c r="AK66">
        <f>IF(AK19='Voto estratégico'!$C$3,AK5,0)</f>
        <v>0</v>
      </c>
      <c r="AL66">
        <f>IF(AL19='Voto estratégico'!$C$3,AL5,0)</f>
        <v>0</v>
      </c>
      <c r="AM66">
        <f>IF(AM19='Voto estratégico'!$C$3,AM5,0)</f>
        <v>0</v>
      </c>
      <c r="AN66">
        <f>IF(AN19='Voto estratégico'!$C$3,AN5,0)</f>
        <v>0</v>
      </c>
      <c r="AO66">
        <f>IF(AO19='Voto estratégico'!$C$3,AO5,0)</f>
        <v>0</v>
      </c>
    </row>
    <row r="67" spans="1:41" x14ac:dyDescent="0.25">
      <c r="A67" t="s">
        <v>127</v>
      </c>
      <c r="B67">
        <f>IF(B20='Voto estratégico'!$C$3,B6,0)</f>
        <v>0</v>
      </c>
      <c r="C67">
        <f>IF(C20='Voto estratégico'!$C$3,C6,0)</f>
        <v>0</v>
      </c>
      <c r="D67">
        <f>IF(D20='Voto estratégico'!$C$3,D6,0)</f>
        <v>0</v>
      </c>
      <c r="E67">
        <f>IF(E20='Voto estratégico'!$C$3,E6,0)</f>
        <v>0</v>
      </c>
      <c r="F67">
        <f>IF(F20='Voto estratégico'!$C$3,F6,0)</f>
        <v>0</v>
      </c>
      <c r="G67">
        <f>IF(G20='Voto estratégico'!$C$3,G6,0)</f>
        <v>0</v>
      </c>
      <c r="H67">
        <f>IF(H20='Voto estratégico'!$C$3,H6,0)</f>
        <v>0</v>
      </c>
      <c r="I67">
        <f>IF(I20='Voto estratégico'!$C$3,I6,0)</f>
        <v>0</v>
      </c>
      <c r="J67">
        <f>IF(J20='Voto estratégico'!$C$3,J6,0)</f>
        <v>0</v>
      </c>
      <c r="K67">
        <f>IF(K20='Voto estratégico'!$C$3,K6,0)</f>
        <v>0</v>
      </c>
      <c r="L67">
        <f>IF(L20='Voto estratégico'!$C$3,L6,0)</f>
        <v>0</v>
      </c>
      <c r="M67">
        <f>IF(M20='Voto estratégico'!$C$3,M6,0)</f>
        <v>0</v>
      </c>
      <c r="N67">
        <f>IF(N20='Voto estratégico'!$C$3,N6,0)</f>
        <v>0</v>
      </c>
      <c r="O67">
        <f>IF(O20='Voto estratégico'!$C$3,O6,0)</f>
        <v>0</v>
      </c>
      <c r="P67">
        <f>IF(P20='Voto estratégico'!$C$3,P6,0)</f>
        <v>0</v>
      </c>
      <c r="Q67">
        <f>IF(Q20='Voto estratégico'!$C$3,Q6,0)</f>
        <v>0</v>
      </c>
      <c r="R67">
        <f>IF(R20='Voto estratégico'!$C$3,R6,0)</f>
        <v>0</v>
      </c>
      <c r="S67">
        <f>IF(S20='Voto estratégico'!$C$3,S6,0)</f>
        <v>0</v>
      </c>
      <c r="T67">
        <f>IF(T20='Voto estratégico'!$C$3,T6,0)</f>
        <v>0</v>
      </c>
      <c r="U67">
        <f>IF(U20='Voto estratégico'!$C$3,U6,0)</f>
        <v>0</v>
      </c>
      <c r="V67">
        <f>IF(V20='Voto estratégico'!$C$3,V6,0)</f>
        <v>0</v>
      </c>
      <c r="W67">
        <f>IF(W20='Voto estratégico'!$C$3,W6,0)</f>
        <v>0</v>
      </c>
      <c r="X67">
        <f>IF(X20='Voto estratégico'!$C$3,X6,0)</f>
        <v>0</v>
      </c>
      <c r="Y67">
        <f>IF(Y20='Voto estratégico'!$C$3,Y6,0)</f>
        <v>0</v>
      </c>
      <c r="Z67">
        <f>IF(Z20='Voto estratégico'!$C$3,Z6,0)</f>
        <v>0</v>
      </c>
      <c r="AA67">
        <f>IF(AA20='Voto estratégico'!$C$3,AA6,0)</f>
        <v>0</v>
      </c>
      <c r="AB67">
        <f>IF(AB20='Voto estratégico'!$C$3,AB6,0)</f>
        <v>0</v>
      </c>
      <c r="AC67">
        <f>IF(AC20='Voto estratégico'!$C$3,AC6,0)</f>
        <v>0</v>
      </c>
      <c r="AD67">
        <f>IF(AD20='Voto estratégico'!$C$3,AD6,0)</f>
        <v>0</v>
      </c>
      <c r="AE67">
        <f>IF(AE20='Voto estratégico'!$C$3,AE6,0)</f>
        <v>0</v>
      </c>
      <c r="AF67">
        <f>IF(AF20='Voto estratégico'!$C$3,AF6,0)</f>
        <v>0</v>
      </c>
      <c r="AG67">
        <f>IF(AG20='Voto estratégico'!$C$3,AG6,0)</f>
        <v>0</v>
      </c>
      <c r="AH67">
        <f>IF(AH20='Voto estratégico'!$C$3,AH6,0)</f>
        <v>0</v>
      </c>
      <c r="AI67">
        <f>IF(AI20='Voto estratégico'!$C$3,AI6,0)</f>
        <v>0</v>
      </c>
      <c r="AJ67">
        <f>IF(AJ20='Voto estratégico'!$C$3,AJ6,0)</f>
        <v>0</v>
      </c>
      <c r="AK67">
        <f>IF(AK20='Voto estratégico'!$C$3,AK6,0)</f>
        <v>0</v>
      </c>
      <c r="AL67">
        <f>IF(AL20='Voto estratégico'!$C$3,AL6,0)</f>
        <v>0</v>
      </c>
      <c r="AM67">
        <f>IF(AM20='Voto estratégico'!$C$3,AM6,0)</f>
        <v>0</v>
      </c>
      <c r="AN67">
        <f>IF(AN20='Voto estratégico'!$C$3,AN6,0)</f>
        <v>0</v>
      </c>
      <c r="AO67">
        <f>IF(AO20='Voto estratégico'!$C$3,AO6,0)</f>
        <v>0</v>
      </c>
    </row>
    <row r="68" spans="1:41" x14ac:dyDescent="0.25">
      <c r="A68" t="s">
        <v>215</v>
      </c>
      <c r="B68">
        <f>IF(B21='Voto estratégico'!$C$3,B7,0)</f>
        <v>0</v>
      </c>
      <c r="C68">
        <f>IF(C21='Voto estratégico'!$C$3,C7,0)</f>
        <v>0</v>
      </c>
      <c r="D68">
        <f>IF(D21='Voto estratégico'!$C$3,D7,0)</f>
        <v>0</v>
      </c>
      <c r="E68">
        <f>IF(E21='Voto estratégico'!$C$3,E7,0)</f>
        <v>0</v>
      </c>
      <c r="F68">
        <f>IF(F21='Voto estratégico'!$C$3,F7,0)</f>
        <v>0</v>
      </c>
      <c r="G68">
        <f>IF(G21='Voto estratégico'!$C$3,G7,0)</f>
        <v>0</v>
      </c>
      <c r="H68">
        <f>IF(H21='Voto estratégico'!$C$3,H7,0)</f>
        <v>0</v>
      </c>
      <c r="I68">
        <f>IF(I21='Voto estratégico'!$C$3,I7,0)</f>
        <v>0</v>
      </c>
      <c r="J68">
        <f>IF(J21='Voto estratégico'!$C$3,J7,0)</f>
        <v>0</v>
      </c>
      <c r="K68">
        <f>IF(K21='Voto estratégico'!$C$3,K7,0)</f>
        <v>0</v>
      </c>
      <c r="L68">
        <f>IF(L21='Voto estratégico'!$C$3,L7,0)</f>
        <v>0</v>
      </c>
      <c r="M68">
        <f>IF(M21='Voto estratégico'!$C$3,M7,0)</f>
        <v>0</v>
      </c>
      <c r="N68">
        <f>IF(N21='Voto estratégico'!$C$3,N7,0)</f>
        <v>0</v>
      </c>
      <c r="O68">
        <f>IF(O21='Voto estratégico'!$C$3,O7,0)</f>
        <v>0</v>
      </c>
      <c r="P68">
        <f>IF(P21='Voto estratégico'!$C$3,P7,0)</f>
        <v>0</v>
      </c>
      <c r="Q68">
        <f>IF(Q21='Voto estratégico'!$C$3,Q7,0)</f>
        <v>0</v>
      </c>
      <c r="R68">
        <f>IF(R21='Voto estratégico'!$C$3,R7,0)</f>
        <v>0</v>
      </c>
      <c r="S68">
        <f>IF(S21='Voto estratégico'!$C$3,S7,0)</f>
        <v>0</v>
      </c>
      <c r="T68">
        <f>IF(T21='Voto estratégico'!$C$3,T7,0)</f>
        <v>0</v>
      </c>
      <c r="U68">
        <f>IF(U21='Voto estratégico'!$C$3,U7,0)</f>
        <v>0</v>
      </c>
      <c r="V68">
        <f>IF(V21='Voto estratégico'!$C$3,V7,0)</f>
        <v>0</v>
      </c>
      <c r="W68">
        <f>IF(W21='Voto estratégico'!$C$3,W7,0)</f>
        <v>0</v>
      </c>
      <c r="X68">
        <f>IF(X21='Voto estratégico'!$C$3,X7,0)</f>
        <v>0</v>
      </c>
      <c r="Y68">
        <f>IF(Y21='Voto estratégico'!$C$3,Y7,0)</f>
        <v>0</v>
      </c>
      <c r="Z68">
        <f>IF(Z21='Voto estratégico'!$C$3,Z7,0)</f>
        <v>0</v>
      </c>
      <c r="AA68">
        <f>IF(AA21='Voto estratégico'!$C$3,AA7,0)</f>
        <v>0</v>
      </c>
      <c r="AB68">
        <f>IF(AB21='Voto estratégico'!$C$3,AB7,0)</f>
        <v>0</v>
      </c>
      <c r="AC68">
        <f>IF(AC21='Voto estratégico'!$C$3,AC7,0)</f>
        <v>0</v>
      </c>
      <c r="AD68">
        <f>IF(AD21='Voto estratégico'!$C$3,AD7,0)</f>
        <v>0</v>
      </c>
      <c r="AE68">
        <f>IF(AE21='Voto estratégico'!$C$3,AE7,0)</f>
        <v>0</v>
      </c>
      <c r="AF68">
        <f>IF(AF21='Voto estratégico'!$C$3,AF7,0)</f>
        <v>0</v>
      </c>
      <c r="AG68">
        <f>IF(AG21='Voto estratégico'!$C$3,AG7,0)</f>
        <v>0</v>
      </c>
      <c r="AH68">
        <f>IF(AH21='Voto estratégico'!$C$3,AH7,0)</f>
        <v>0</v>
      </c>
      <c r="AI68">
        <f>IF(AI21='Voto estratégico'!$C$3,AI7,0)</f>
        <v>0</v>
      </c>
      <c r="AJ68">
        <f>IF(AJ21='Voto estratégico'!$C$3,AJ7,0)</f>
        <v>0</v>
      </c>
      <c r="AK68">
        <f>IF(AK21='Voto estratégico'!$C$3,AK7,0)</f>
        <v>0</v>
      </c>
      <c r="AL68">
        <f>IF(AL21='Voto estratégico'!$C$3,AL7,0)</f>
        <v>0</v>
      </c>
      <c r="AM68">
        <f>IF(AM21='Voto estratégico'!$C$3,AM7,0)</f>
        <v>0</v>
      </c>
      <c r="AN68">
        <f>IF(AN21='Voto estratégico'!$C$3,AN7,0)</f>
        <v>0</v>
      </c>
      <c r="AO68">
        <f>IF(AO21='Voto estratégico'!$C$3,AO7,0)</f>
        <v>0</v>
      </c>
    </row>
    <row r="69" spans="1:41" x14ac:dyDescent="0.25">
      <c r="A69" t="s">
        <v>210</v>
      </c>
      <c r="B69">
        <f>IF(B22='Voto estratégico'!$C$3,B8,0)</f>
        <v>0</v>
      </c>
      <c r="C69">
        <f>IF(C22='Voto estratégico'!$C$3,C8,0)</f>
        <v>0</v>
      </c>
      <c r="D69">
        <f>IF(D22='Voto estratégico'!$C$3,D8,0)</f>
        <v>0</v>
      </c>
      <c r="E69">
        <f>IF(E22='Voto estratégico'!$C$3,E8,0)</f>
        <v>0</v>
      </c>
      <c r="F69">
        <f>IF(F22='Voto estratégico'!$C$3,F8,0)</f>
        <v>0</v>
      </c>
      <c r="G69">
        <f>IF(G22='Voto estratégico'!$C$3,G8,0)</f>
        <v>0</v>
      </c>
      <c r="H69">
        <f>IF(H22='Voto estratégico'!$C$3,H8,0)</f>
        <v>0</v>
      </c>
      <c r="I69">
        <f>IF(I22='Voto estratégico'!$C$3,I8,0)</f>
        <v>0</v>
      </c>
      <c r="J69">
        <f>IF(J22='Voto estratégico'!$C$3,J8,0)</f>
        <v>0</v>
      </c>
      <c r="K69">
        <f>IF(K22='Voto estratégico'!$C$3,K8,0)</f>
        <v>0</v>
      </c>
      <c r="L69">
        <f>IF(L22='Voto estratégico'!$C$3,L8,0)</f>
        <v>0</v>
      </c>
      <c r="M69">
        <f>IF(M22='Voto estratégico'!$C$3,M8,0)</f>
        <v>0</v>
      </c>
      <c r="N69">
        <f>IF(N22='Voto estratégico'!$C$3,N8,0)</f>
        <v>0</v>
      </c>
      <c r="O69">
        <f>IF(O22='Voto estratégico'!$C$3,O8,0)</f>
        <v>0</v>
      </c>
      <c r="P69">
        <f>IF(P22='Voto estratégico'!$C$3,P8,0)</f>
        <v>0</v>
      </c>
      <c r="Q69">
        <f>IF(Q22='Voto estratégico'!$C$3,Q8,0)</f>
        <v>0</v>
      </c>
      <c r="R69">
        <f>IF(R22='Voto estratégico'!$C$3,R8,0)</f>
        <v>0</v>
      </c>
      <c r="S69">
        <f>IF(S22='Voto estratégico'!$C$3,S8,0)</f>
        <v>0</v>
      </c>
      <c r="T69">
        <f>IF(T22='Voto estratégico'!$C$3,T8,0)</f>
        <v>0</v>
      </c>
      <c r="U69">
        <f>IF(U22='Voto estratégico'!$C$3,U8,0)</f>
        <v>0</v>
      </c>
      <c r="V69">
        <f>IF(V22='Voto estratégico'!$C$3,V8,0)</f>
        <v>0</v>
      </c>
      <c r="W69">
        <f>IF(W22='Voto estratégico'!$C$3,W8,0)</f>
        <v>0</v>
      </c>
      <c r="X69">
        <f>IF(X22='Voto estratégico'!$C$3,X8,0)</f>
        <v>0</v>
      </c>
      <c r="Y69">
        <f>IF(Y22='Voto estratégico'!$C$3,Y8,0)</f>
        <v>0</v>
      </c>
      <c r="Z69">
        <f>IF(Z22='Voto estratégico'!$C$3,Z8,0)</f>
        <v>0</v>
      </c>
      <c r="AA69">
        <f>IF(AA22='Voto estratégico'!$C$3,AA8,0)</f>
        <v>0</v>
      </c>
      <c r="AB69">
        <f>IF(AB22='Voto estratégico'!$C$3,AB8,0)</f>
        <v>0</v>
      </c>
      <c r="AC69">
        <f>IF(AC22='Voto estratégico'!$C$3,AC8,0)</f>
        <v>0</v>
      </c>
      <c r="AD69">
        <f>IF(AD22='Voto estratégico'!$C$3,AD8,0)</f>
        <v>0</v>
      </c>
      <c r="AE69">
        <f>IF(AE22='Voto estratégico'!$C$3,AE8,0)</f>
        <v>0</v>
      </c>
      <c r="AF69">
        <f>IF(AF22='Voto estratégico'!$C$3,AF8,0)</f>
        <v>0</v>
      </c>
      <c r="AG69">
        <f>IF(AG22='Voto estratégico'!$C$3,AG8,0)</f>
        <v>0</v>
      </c>
      <c r="AH69">
        <f>IF(AH22='Voto estratégico'!$C$3,AH8,0)</f>
        <v>0</v>
      </c>
      <c r="AI69">
        <f>IF(AI22='Voto estratégico'!$C$3,AI8,0)</f>
        <v>0</v>
      </c>
      <c r="AJ69">
        <f>IF(AJ22='Voto estratégico'!$C$3,AJ8,0)</f>
        <v>0</v>
      </c>
      <c r="AK69">
        <f>IF(AK22='Voto estratégico'!$C$3,AK8,0)</f>
        <v>0</v>
      </c>
      <c r="AL69">
        <f>IF(AL22='Voto estratégico'!$C$3,AL8,0)</f>
        <v>0</v>
      </c>
      <c r="AM69">
        <f>IF(AM22='Voto estratégico'!$C$3,AM8,0)</f>
        <v>0</v>
      </c>
      <c r="AN69">
        <f>IF(AN22='Voto estratégico'!$C$3,AN8,0)</f>
        <v>0</v>
      </c>
      <c r="AO69">
        <f>IF(AO22='Voto estratégico'!$C$3,AO8,0)</f>
        <v>0</v>
      </c>
    </row>
    <row r="70" spans="1:41" x14ac:dyDescent="0.25">
      <c r="A70" t="s">
        <v>214</v>
      </c>
      <c r="B70">
        <f>IF(B23='Voto estratégico'!$C$3,B9,0)</f>
        <v>0</v>
      </c>
      <c r="C70">
        <f>IF(C23='Voto estratégico'!$C$3,C9,0)</f>
        <v>0</v>
      </c>
      <c r="D70">
        <f>IF(D23='Voto estratégico'!$C$3,D9,0)</f>
        <v>0</v>
      </c>
      <c r="E70">
        <f>IF(E23='Voto estratégico'!$C$3,E9,0)</f>
        <v>0</v>
      </c>
      <c r="F70">
        <f>IF(F23='Voto estratégico'!$C$3,F9,0)</f>
        <v>0</v>
      </c>
      <c r="G70">
        <f>IF(G23='Voto estratégico'!$C$3,G9,0)</f>
        <v>0</v>
      </c>
      <c r="H70">
        <f>IF(H23='Voto estratégico'!$C$3,H9,0)</f>
        <v>0</v>
      </c>
      <c r="I70">
        <f>IF(I23='Voto estratégico'!$C$3,I9,0)</f>
        <v>0</v>
      </c>
      <c r="J70">
        <f>IF(J23='Voto estratégico'!$C$3,J9,0)</f>
        <v>0</v>
      </c>
      <c r="K70">
        <f>IF(K23='Voto estratégico'!$C$3,K9,0)</f>
        <v>0</v>
      </c>
      <c r="L70">
        <f>IF(L23='Voto estratégico'!$C$3,L9,0)</f>
        <v>0</v>
      </c>
      <c r="M70">
        <f>IF(M23='Voto estratégico'!$C$3,M9,0)</f>
        <v>0</v>
      </c>
      <c r="N70">
        <f>IF(N23='Voto estratégico'!$C$3,N9,0)</f>
        <v>0</v>
      </c>
      <c r="O70">
        <f>IF(O23='Voto estratégico'!$C$3,O9,0)</f>
        <v>0</v>
      </c>
      <c r="P70">
        <f>IF(P23='Voto estratégico'!$C$3,P9,0)</f>
        <v>0</v>
      </c>
      <c r="Q70">
        <f>IF(Q23='Voto estratégico'!$C$3,Q9,0)</f>
        <v>0</v>
      </c>
      <c r="R70">
        <f>IF(R23='Voto estratégico'!$C$3,R9,0)</f>
        <v>0</v>
      </c>
      <c r="S70">
        <f>IF(S23='Voto estratégico'!$C$3,S9,0)</f>
        <v>0</v>
      </c>
      <c r="T70">
        <f>IF(T23='Voto estratégico'!$C$3,T9,0)</f>
        <v>0</v>
      </c>
      <c r="U70">
        <f>IF(U23='Voto estratégico'!$C$3,U9,0)</f>
        <v>0</v>
      </c>
      <c r="V70">
        <f>IF(V23='Voto estratégico'!$C$3,V9,0)</f>
        <v>0</v>
      </c>
      <c r="W70">
        <f>IF(W23='Voto estratégico'!$C$3,W9,0)</f>
        <v>0</v>
      </c>
      <c r="X70">
        <f>IF(X23='Voto estratégico'!$C$3,X9,0)</f>
        <v>0</v>
      </c>
      <c r="Y70">
        <f>IF(Y23='Voto estratégico'!$C$3,Y9,0)</f>
        <v>0</v>
      </c>
      <c r="Z70">
        <f>IF(Z23='Voto estratégico'!$C$3,Z9,0)</f>
        <v>0</v>
      </c>
      <c r="AA70">
        <f>IF(AA23='Voto estratégico'!$C$3,AA9,0)</f>
        <v>0</v>
      </c>
      <c r="AB70">
        <f>IF(AB23='Voto estratégico'!$C$3,AB9,0)</f>
        <v>0</v>
      </c>
      <c r="AC70">
        <f>IF(AC23='Voto estratégico'!$C$3,AC9,0)</f>
        <v>0</v>
      </c>
      <c r="AD70">
        <f>IF(AD23='Voto estratégico'!$C$3,AD9,0)</f>
        <v>0</v>
      </c>
      <c r="AE70">
        <f>IF(AE23='Voto estratégico'!$C$3,AE9,0)</f>
        <v>0</v>
      </c>
      <c r="AF70">
        <f>IF(AF23='Voto estratégico'!$C$3,AF9,0)</f>
        <v>0</v>
      </c>
      <c r="AG70">
        <f>IF(AG23='Voto estratégico'!$C$3,AG9,0)</f>
        <v>0</v>
      </c>
      <c r="AH70">
        <f>IF(AH23='Voto estratégico'!$C$3,AH9,0)</f>
        <v>0</v>
      </c>
      <c r="AI70">
        <f>IF(AI23='Voto estratégico'!$C$3,AI9,0)</f>
        <v>0</v>
      </c>
      <c r="AJ70">
        <f>IF(AJ23='Voto estratégico'!$C$3,AJ9,0)</f>
        <v>0</v>
      </c>
      <c r="AK70">
        <f>IF(AK23='Voto estratégico'!$C$3,AK9,0)</f>
        <v>0</v>
      </c>
      <c r="AL70">
        <f>IF(AL23='Voto estratégico'!$C$3,AL9,0)</f>
        <v>0</v>
      </c>
      <c r="AM70">
        <f>IF(AM23='Voto estratégico'!$C$3,AM9,0)</f>
        <v>0</v>
      </c>
      <c r="AN70">
        <f>IF(AN23='Voto estratégico'!$C$3,AN9,0)</f>
        <v>0</v>
      </c>
      <c r="AO70">
        <f>IF(AO23='Voto estratégico'!$C$3,AO9,0)</f>
        <v>0</v>
      </c>
    </row>
    <row r="71" spans="1:41" x14ac:dyDescent="0.25">
      <c r="A71" t="s">
        <v>211</v>
      </c>
      <c r="B71">
        <f>IF(B24='Voto estratégico'!$C$3,B10,0)</f>
        <v>0</v>
      </c>
      <c r="C71">
        <f>IF(C24='Voto estratégico'!$C$3,C10,0)</f>
        <v>0</v>
      </c>
      <c r="D71">
        <f>IF(D24='Voto estratégico'!$C$3,D10,0)</f>
        <v>0</v>
      </c>
      <c r="E71">
        <f>IF(E24='Voto estratégico'!$C$3,E10,0)</f>
        <v>0</v>
      </c>
      <c r="F71">
        <f>IF(F24='Voto estratégico'!$C$3,F10,0)</f>
        <v>0</v>
      </c>
      <c r="G71">
        <f>IF(G24='Voto estratégico'!$C$3,G10,0)</f>
        <v>0</v>
      </c>
      <c r="H71">
        <f>IF(H24='Voto estratégico'!$C$3,H10,0)</f>
        <v>0</v>
      </c>
      <c r="I71">
        <f>IF(I24='Voto estratégico'!$C$3,I10,0)</f>
        <v>0</v>
      </c>
      <c r="J71">
        <f>IF(J24='Voto estratégico'!$C$3,J10,0)</f>
        <v>0</v>
      </c>
      <c r="K71">
        <f>IF(K24='Voto estratégico'!$C$3,K10,0)</f>
        <v>0</v>
      </c>
      <c r="L71">
        <f>IF(L24='Voto estratégico'!$C$3,L10,0)</f>
        <v>0</v>
      </c>
      <c r="M71">
        <f>IF(M24='Voto estratégico'!$C$3,M10,0)</f>
        <v>0</v>
      </c>
      <c r="N71">
        <f>IF(N24='Voto estratégico'!$C$3,N10,0)</f>
        <v>0</v>
      </c>
      <c r="O71">
        <f>IF(O24='Voto estratégico'!$C$3,O10,0)</f>
        <v>0</v>
      </c>
      <c r="P71">
        <f>IF(P24='Voto estratégico'!$C$3,P10,0)</f>
        <v>0</v>
      </c>
      <c r="Q71">
        <f>IF(Q24='Voto estratégico'!$C$3,Q10,0)</f>
        <v>0</v>
      </c>
      <c r="R71">
        <f>IF(R24='Voto estratégico'!$C$3,R10,0)</f>
        <v>0</v>
      </c>
      <c r="S71">
        <f>IF(S24='Voto estratégico'!$C$3,S10,0)</f>
        <v>0</v>
      </c>
      <c r="T71">
        <f>IF(T24='Voto estratégico'!$C$3,T10,0)</f>
        <v>0</v>
      </c>
      <c r="U71">
        <f>IF(U24='Voto estratégico'!$C$3,U10,0)</f>
        <v>0</v>
      </c>
      <c r="V71">
        <f>IF(V24='Voto estratégico'!$C$3,V10,0)</f>
        <v>0</v>
      </c>
      <c r="W71">
        <f>IF(W24='Voto estratégico'!$C$3,W10,0)</f>
        <v>0</v>
      </c>
      <c r="X71">
        <f>IF(X24='Voto estratégico'!$C$3,X10,0)</f>
        <v>0</v>
      </c>
      <c r="Y71">
        <f>IF(Y24='Voto estratégico'!$C$3,Y10,0)</f>
        <v>0</v>
      </c>
      <c r="Z71">
        <f>IF(Z24='Voto estratégico'!$C$3,Z10,0)</f>
        <v>0</v>
      </c>
      <c r="AA71">
        <f>IF(AA24='Voto estratégico'!$C$3,AA10,0)</f>
        <v>0</v>
      </c>
      <c r="AB71">
        <f>IF(AB24='Voto estratégico'!$C$3,AB10,0)</f>
        <v>0</v>
      </c>
      <c r="AC71">
        <f>IF(AC24='Voto estratégico'!$C$3,AC10,0)</f>
        <v>0</v>
      </c>
      <c r="AD71">
        <f>IF(AD24='Voto estratégico'!$C$3,AD10,0)</f>
        <v>0</v>
      </c>
      <c r="AE71">
        <f>IF(AE24='Voto estratégico'!$C$3,AE10,0)</f>
        <v>0</v>
      </c>
      <c r="AF71">
        <f>IF(AF24='Voto estratégico'!$C$3,AF10,0)</f>
        <v>0</v>
      </c>
      <c r="AG71">
        <f>IF(AG24='Voto estratégico'!$C$3,AG10,0)</f>
        <v>0</v>
      </c>
      <c r="AH71">
        <f>IF(AH24='Voto estratégico'!$C$3,AH10,0)</f>
        <v>0</v>
      </c>
      <c r="AI71">
        <f>IF(AI24='Voto estratégico'!$C$3,AI10,0)</f>
        <v>0</v>
      </c>
      <c r="AJ71">
        <f>IF(AJ24='Voto estratégico'!$C$3,AJ10,0)</f>
        <v>0</v>
      </c>
      <c r="AK71">
        <f>IF(AK24='Voto estratégico'!$C$3,AK10,0)</f>
        <v>0</v>
      </c>
      <c r="AL71">
        <f>IF(AL24='Voto estratégico'!$C$3,AL10,0)</f>
        <v>0</v>
      </c>
      <c r="AM71">
        <f>IF(AM24='Voto estratégico'!$C$3,AM10,0)</f>
        <v>0</v>
      </c>
      <c r="AN71">
        <f>IF(AN24='Voto estratégico'!$C$3,AN10,0)</f>
        <v>0</v>
      </c>
      <c r="AO71">
        <f>IF(AO24='Voto estratégico'!$C$3,AO10,0)</f>
        <v>0</v>
      </c>
    </row>
    <row r="72" spans="1:41" x14ac:dyDescent="0.25">
      <c r="A72" t="s">
        <v>212</v>
      </c>
      <c r="B72">
        <f>IF(B25='Voto estratégico'!$C$3,B11,0)</f>
        <v>0</v>
      </c>
      <c r="C72">
        <f>IF(C25='Voto estratégico'!$C$3,C11,0)</f>
        <v>0</v>
      </c>
      <c r="D72">
        <f>IF(D25='Voto estratégico'!$C$3,D11,0)</f>
        <v>0</v>
      </c>
      <c r="E72">
        <f>IF(E25='Voto estratégico'!$C$3,E11,0)</f>
        <v>0</v>
      </c>
      <c r="F72">
        <f>IF(F25='Voto estratégico'!$C$3,F11,0)</f>
        <v>0</v>
      </c>
      <c r="G72">
        <f>IF(G25='Voto estratégico'!$C$3,G11,0)</f>
        <v>0</v>
      </c>
      <c r="H72">
        <f>IF(H25='Voto estratégico'!$C$3,H11,0)</f>
        <v>0</v>
      </c>
      <c r="I72">
        <f>IF(I25='Voto estratégico'!$C$3,I11,0)</f>
        <v>0</v>
      </c>
      <c r="J72">
        <f>IF(J25='Voto estratégico'!$C$3,J11,0)</f>
        <v>0</v>
      </c>
      <c r="K72">
        <f>IF(K25='Voto estratégico'!$C$3,K11,0)</f>
        <v>0</v>
      </c>
      <c r="L72">
        <f>IF(L25='Voto estratégico'!$C$3,L11,0)</f>
        <v>0</v>
      </c>
      <c r="M72">
        <f>IF(M25='Voto estratégico'!$C$3,M11,0)</f>
        <v>0</v>
      </c>
      <c r="N72">
        <f>IF(N25='Voto estratégico'!$C$3,N11,0)</f>
        <v>0</v>
      </c>
      <c r="O72">
        <f>IF(O25='Voto estratégico'!$C$3,O11,0)</f>
        <v>0</v>
      </c>
      <c r="P72">
        <f>IF(P25='Voto estratégico'!$C$3,P11,0)</f>
        <v>0</v>
      </c>
      <c r="Q72">
        <f>IF(Q25='Voto estratégico'!$C$3,Q11,0)</f>
        <v>0</v>
      </c>
      <c r="R72">
        <f>IF(R25='Voto estratégico'!$C$3,R11,0)</f>
        <v>0</v>
      </c>
      <c r="S72">
        <f>IF(S25='Voto estratégico'!$C$3,S11,0)</f>
        <v>0</v>
      </c>
      <c r="T72">
        <f>IF(T25='Voto estratégico'!$C$3,T11,0)</f>
        <v>0</v>
      </c>
      <c r="U72">
        <f>IF(U25='Voto estratégico'!$C$3,U11,0)</f>
        <v>0</v>
      </c>
      <c r="V72">
        <f>IF(V25='Voto estratégico'!$C$3,V11,0)</f>
        <v>0</v>
      </c>
      <c r="W72">
        <f>IF(W25='Voto estratégico'!$C$3,W11,0)</f>
        <v>0</v>
      </c>
      <c r="X72">
        <f>IF(X25='Voto estratégico'!$C$3,X11,0)</f>
        <v>0</v>
      </c>
      <c r="Y72">
        <f>IF(Y25='Voto estratégico'!$C$3,Y11,0)</f>
        <v>0</v>
      </c>
      <c r="Z72">
        <f>IF(Z25='Voto estratégico'!$C$3,Z11,0)</f>
        <v>0</v>
      </c>
      <c r="AA72">
        <f>IF(AA25='Voto estratégico'!$C$3,AA11,0)</f>
        <v>0</v>
      </c>
      <c r="AB72">
        <f>IF(AB25='Voto estratégico'!$C$3,AB11,0)</f>
        <v>0</v>
      </c>
      <c r="AC72">
        <f>IF(AC25='Voto estratégico'!$C$3,AC11,0)</f>
        <v>0</v>
      </c>
      <c r="AD72">
        <f>IF(AD25='Voto estratégico'!$C$3,AD11,0)</f>
        <v>0</v>
      </c>
      <c r="AE72">
        <f>IF(AE25='Voto estratégico'!$C$3,AE11,0)</f>
        <v>0</v>
      </c>
      <c r="AF72">
        <f>IF(AF25='Voto estratégico'!$C$3,AF11,0)</f>
        <v>0</v>
      </c>
      <c r="AG72">
        <f>IF(AG25='Voto estratégico'!$C$3,AG11,0)</f>
        <v>0</v>
      </c>
      <c r="AH72">
        <f>IF(AH25='Voto estratégico'!$C$3,AH11,0)</f>
        <v>0</v>
      </c>
      <c r="AI72">
        <f>IF(AI25='Voto estratégico'!$C$3,AI11,0)</f>
        <v>0</v>
      </c>
      <c r="AJ72">
        <f>IF(AJ25='Voto estratégico'!$C$3,AJ11,0)</f>
        <v>0</v>
      </c>
      <c r="AK72">
        <f>IF(AK25='Voto estratégico'!$C$3,AK11,0)</f>
        <v>0</v>
      </c>
      <c r="AL72">
        <f>IF(AL25='Voto estratégico'!$C$3,AL11,0)</f>
        <v>0</v>
      </c>
      <c r="AM72">
        <f>IF(AM25='Voto estratégico'!$C$3,AM11,0)</f>
        <v>0</v>
      </c>
      <c r="AN72">
        <f>IF(AN25='Voto estratégico'!$C$3,AN11,0)</f>
        <v>0</v>
      </c>
      <c r="AO72">
        <f>IF(AO25='Voto estratégico'!$C$3,AO11,0)</f>
        <v>0</v>
      </c>
    </row>
    <row r="73" spans="1:41" x14ac:dyDescent="0.25">
      <c r="A73" t="s">
        <v>213</v>
      </c>
      <c r="B73">
        <f>IF(B26='Voto estratégico'!$C$3,B12,0)</f>
        <v>0</v>
      </c>
      <c r="C73">
        <f>IF(C26='Voto estratégico'!$C$3,C12,0)</f>
        <v>0</v>
      </c>
      <c r="D73">
        <f>IF(D26='Voto estratégico'!$C$3,D12,0)</f>
        <v>0</v>
      </c>
      <c r="E73">
        <f>IF(E26='Voto estratégico'!$C$3,E12,0)</f>
        <v>0</v>
      </c>
      <c r="F73">
        <f>IF(F26='Voto estratégico'!$C$3,F12,0)</f>
        <v>0</v>
      </c>
      <c r="G73">
        <f>IF(G26='Voto estratégico'!$C$3,G12,0)</f>
        <v>0</v>
      </c>
      <c r="H73">
        <f>IF(H26='Voto estratégico'!$C$3,H12,0)</f>
        <v>0</v>
      </c>
      <c r="I73">
        <f>IF(I26='Voto estratégico'!$C$3,I12,0)</f>
        <v>0</v>
      </c>
      <c r="J73">
        <f>IF(J26='Voto estratégico'!$C$3,J12,0)</f>
        <v>0</v>
      </c>
      <c r="K73">
        <f>IF(K26='Voto estratégico'!$C$3,K12,0)</f>
        <v>0</v>
      </c>
      <c r="L73">
        <f>IF(L26='Voto estratégico'!$C$3,L12,0)</f>
        <v>0</v>
      </c>
      <c r="M73">
        <f>IF(M26='Voto estratégico'!$C$3,M12,0)</f>
        <v>0</v>
      </c>
      <c r="N73">
        <f>IF(N26='Voto estratégico'!$C$3,N12,0)</f>
        <v>0</v>
      </c>
      <c r="O73">
        <f>IF(O26='Voto estratégico'!$C$3,O12,0)</f>
        <v>0</v>
      </c>
      <c r="P73">
        <f>IF(P26='Voto estratégico'!$C$3,P12,0)</f>
        <v>0</v>
      </c>
      <c r="Q73">
        <f>IF(Q26='Voto estratégico'!$C$3,Q12,0)</f>
        <v>0</v>
      </c>
      <c r="R73">
        <f>IF(R26='Voto estratégico'!$C$3,R12,0)</f>
        <v>0</v>
      </c>
      <c r="S73">
        <f>IF(S26='Voto estratégico'!$C$3,S12,0)</f>
        <v>0</v>
      </c>
      <c r="T73">
        <f>IF(T26='Voto estratégico'!$C$3,T12,0)</f>
        <v>0</v>
      </c>
      <c r="U73">
        <f>IF(U26='Voto estratégico'!$C$3,U12,0)</f>
        <v>0</v>
      </c>
      <c r="V73">
        <f>IF(V26='Voto estratégico'!$C$3,V12,0)</f>
        <v>0</v>
      </c>
      <c r="W73">
        <f>IF(W26='Voto estratégico'!$C$3,W12,0)</f>
        <v>0</v>
      </c>
      <c r="X73">
        <f>IF(X26='Voto estratégico'!$C$3,X12,0)</f>
        <v>0</v>
      </c>
      <c r="Y73">
        <f>IF(Y26='Voto estratégico'!$C$3,Y12,0)</f>
        <v>0</v>
      </c>
      <c r="Z73">
        <f>IF(Z26='Voto estratégico'!$C$3,Z12,0)</f>
        <v>0</v>
      </c>
      <c r="AA73">
        <f>IF(AA26='Voto estratégico'!$C$3,AA12,0)</f>
        <v>0</v>
      </c>
      <c r="AB73">
        <f>IF(AB26='Voto estratégico'!$C$3,AB12,0)</f>
        <v>0</v>
      </c>
      <c r="AC73">
        <f>IF(AC26='Voto estratégico'!$C$3,AC12,0)</f>
        <v>0</v>
      </c>
      <c r="AD73">
        <f>IF(AD26='Voto estratégico'!$C$3,AD12,0)</f>
        <v>0</v>
      </c>
      <c r="AE73">
        <f>IF(AE26='Voto estratégico'!$C$3,AE12,0)</f>
        <v>0</v>
      </c>
      <c r="AF73">
        <f>IF(AF26='Voto estratégico'!$C$3,AF12,0)</f>
        <v>0</v>
      </c>
      <c r="AG73">
        <f>IF(AG26='Voto estratégico'!$C$3,AG12,0)</f>
        <v>0</v>
      </c>
      <c r="AH73">
        <f>IF(AH26='Voto estratégico'!$C$3,AH12,0)</f>
        <v>0</v>
      </c>
      <c r="AI73">
        <f>IF(AI26='Voto estratégico'!$C$3,AI12,0)</f>
        <v>0</v>
      </c>
      <c r="AJ73">
        <f>IF(AJ26='Voto estratégico'!$C$3,AJ12,0)</f>
        <v>0</v>
      </c>
      <c r="AK73">
        <f>IF(AK26='Voto estratégico'!$C$3,AK12,0)</f>
        <v>0</v>
      </c>
      <c r="AL73">
        <f>IF(AL26='Voto estratégico'!$C$3,AL12,0)</f>
        <v>0</v>
      </c>
      <c r="AM73">
        <f>IF(AM26='Voto estratégico'!$C$3,AM12,0)</f>
        <v>0</v>
      </c>
      <c r="AN73">
        <f>IF(AN26='Voto estratégico'!$C$3,AN12,0)</f>
        <v>0</v>
      </c>
      <c r="AO73">
        <f>IF(AO26='Voto estratégico'!$C$3,AO12,0)</f>
        <v>0</v>
      </c>
    </row>
    <row r="74" spans="1:41" x14ac:dyDescent="0.25">
      <c r="A74" t="s">
        <v>216</v>
      </c>
      <c r="B74">
        <f>IF(B27='Voto estratégico'!$C$3,B13,0)</f>
        <v>0</v>
      </c>
      <c r="C74">
        <f>IF(C27='Voto estratégico'!$C$3,C13,0)</f>
        <v>0</v>
      </c>
      <c r="D74">
        <f>IF(D27='Voto estratégico'!$C$3,D13,0)</f>
        <v>0</v>
      </c>
      <c r="E74">
        <f>IF(E27='Voto estratégico'!$C$3,E13,0)</f>
        <v>0</v>
      </c>
      <c r="F74">
        <f>IF(F27='Voto estratégico'!$C$3,F13,0)</f>
        <v>0</v>
      </c>
      <c r="G74">
        <f>IF(G27='Voto estratégico'!$C$3,G13,0)</f>
        <v>0</v>
      </c>
      <c r="H74">
        <f>IF(H27='Voto estratégico'!$C$3,H13,0)</f>
        <v>0</v>
      </c>
      <c r="I74">
        <f>IF(I27='Voto estratégico'!$C$3,I13,0)</f>
        <v>0</v>
      </c>
      <c r="J74">
        <f>IF(J27='Voto estratégico'!$C$3,J13,0)</f>
        <v>0</v>
      </c>
      <c r="K74">
        <f>IF(K27='Voto estratégico'!$C$3,K13,0)</f>
        <v>0</v>
      </c>
      <c r="L74">
        <f>IF(L27='Voto estratégico'!$C$3,L13,0)</f>
        <v>0</v>
      </c>
      <c r="M74">
        <f>IF(M27='Voto estratégico'!$C$3,M13,0)</f>
        <v>0</v>
      </c>
      <c r="N74">
        <f>IF(N27='Voto estratégico'!$C$3,N13,0)</f>
        <v>0</v>
      </c>
      <c r="O74">
        <f>IF(O27='Voto estratégico'!$C$3,O13,0)</f>
        <v>0</v>
      </c>
      <c r="P74">
        <f>IF(P27='Voto estratégico'!$C$3,P13,0)</f>
        <v>0</v>
      </c>
      <c r="Q74">
        <f>IF(Q27='Voto estratégico'!$C$3,Q13,0)</f>
        <v>0</v>
      </c>
      <c r="R74">
        <f>IF(R27='Voto estratégico'!$C$3,R13,0)</f>
        <v>0</v>
      </c>
      <c r="S74">
        <f>IF(S27='Voto estratégico'!$C$3,S13,0)</f>
        <v>0</v>
      </c>
      <c r="T74">
        <f>IF(T27='Voto estratégico'!$C$3,T13,0)</f>
        <v>0</v>
      </c>
      <c r="U74">
        <f>IF(U27='Voto estratégico'!$C$3,U13,0)</f>
        <v>0</v>
      </c>
      <c r="V74">
        <f>IF(V27='Voto estratégico'!$C$3,V13,0)</f>
        <v>0</v>
      </c>
      <c r="W74">
        <f>IF(W27='Voto estratégico'!$C$3,W13,0)</f>
        <v>0</v>
      </c>
      <c r="X74">
        <f>IF(X27='Voto estratégico'!$C$3,X13,0)</f>
        <v>0</v>
      </c>
      <c r="Y74">
        <f>IF(Y27='Voto estratégico'!$C$3,Y13,0)</f>
        <v>0</v>
      </c>
      <c r="Z74">
        <f>IF(Z27='Voto estratégico'!$C$3,Z13,0)</f>
        <v>0</v>
      </c>
      <c r="AA74">
        <f>IF(AA27='Voto estratégico'!$C$3,AA13,0)</f>
        <v>0</v>
      </c>
      <c r="AB74">
        <f>IF(AB27='Voto estratégico'!$C$3,AB13,0)</f>
        <v>0</v>
      </c>
      <c r="AC74">
        <f>IF(AC27='Voto estratégico'!$C$3,AC13,0)</f>
        <v>0</v>
      </c>
      <c r="AD74">
        <f>IF(AD27='Voto estratégico'!$C$3,AD13,0)</f>
        <v>0</v>
      </c>
      <c r="AE74">
        <f>IF(AE27='Voto estratégico'!$C$3,AE13,0)</f>
        <v>0</v>
      </c>
      <c r="AF74">
        <f>IF(AF27='Voto estratégico'!$C$3,AF13,0)</f>
        <v>0</v>
      </c>
      <c r="AG74">
        <f>IF(AG27='Voto estratégico'!$C$3,AG13,0)</f>
        <v>0</v>
      </c>
      <c r="AH74">
        <f>IF(AH27='Voto estratégico'!$C$3,AH13,0)</f>
        <v>0</v>
      </c>
      <c r="AI74">
        <f>IF(AI27='Voto estratégico'!$C$3,AI13,0)</f>
        <v>0</v>
      </c>
      <c r="AJ74">
        <f>IF(AJ27='Voto estratégico'!$C$3,AJ13,0)</f>
        <v>0</v>
      </c>
      <c r="AK74">
        <f>IF(AK27='Voto estratégico'!$C$3,AK13,0)</f>
        <v>0</v>
      </c>
      <c r="AL74">
        <f>IF(AL27='Voto estratégico'!$C$3,AL13,0)</f>
        <v>0</v>
      </c>
      <c r="AM74">
        <f>IF(AM27='Voto estratégico'!$C$3,AM13,0)</f>
        <v>0</v>
      </c>
      <c r="AN74">
        <f>IF(AN27='Voto estratégico'!$C$3,AN13,0)</f>
        <v>0</v>
      </c>
      <c r="AO74">
        <f>IF(AO27='Voto estratégico'!$C$3,AO13,0)</f>
        <v>0</v>
      </c>
    </row>
    <row r="75" spans="1:41" x14ac:dyDescent="0.25">
      <c r="A75" t="s">
        <v>217</v>
      </c>
      <c r="B75">
        <f>IF(B28='Voto estratégico'!$C$3,B14,0)</f>
        <v>0</v>
      </c>
      <c r="C75">
        <f>IF(C28='Voto estratégico'!$C$3,C14,0)</f>
        <v>0</v>
      </c>
      <c r="D75">
        <f>IF(D28='Voto estratégico'!$C$3,D14,0)</f>
        <v>0</v>
      </c>
      <c r="E75">
        <f>IF(E28='Voto estratégico'!$C$3,E14,0)</f>
        <v>0</v>
      </c>
      <c r="F75">
        <f>IF(F28='Voto estratégico'!$C$3,F14,0)</f>
        <v>0</v>
      </c>
      <c r="G75">
        <f>IF(G28='Voto estratégico'!$C$3,G14,0)</f>
        <v>0</v>
      </c>
      <c r="H75">
        <f>IF(H28='Voto estratégico'!$C$3,H14,0)</f>
        <v>0</v>
      </c>
      <c r="I75">
        <f>IF(I28='Voto estratégico'!$C$3,I14,0)</f>
        <v>0</v>
      </c>
      <c r="J75">
        <f>IF(J28='Voto estratégico'!$C$3,J14,0)</f>
        <v>0</v>
      </c>
      <c r="K75">
        <f>IF(K28='Voto estratégico'!$C$3,K14,0)</f>
        <v>0</v>
      </c>
      <c r="L75">
        <f>IF(L28='Voto estratégico'!$C$3,L14,0)</f>
        <v>0</v>
      </c>
      <c r="M75">
        <f>IF(M28='Voto estratégico'!$C$3,M14,0)</f>
        <v>0</v>
      </c>
      <c r="N75">
        <f>IF(N28='Voto estratégico'!$C$3,N14,0)</f>
        <v>0</v>
      </c>
      <c r="O75">
        <f>IF(O28='Voto estratégico'!$C$3,O14,0)</f>
        <v>0</v>
      </c>
      <c r="P75">
        <f>IF(P28='Voto estratégico'!$C$3,P14,0)</f>
        <v>0</v>
      </c>
      <c r="Q75">
        <f>IF(Q28='Voto estratégico'!$C$3,Q14,0)</f>
        <v>0</v>
      </c>
      <c r="R75">
        <f>IF(R28='Voto estratégico'!$C$3,R14,0)</f>
        <v>0</v>
      </c>
      <c r="S75">
        <f>IF(S28='Voto estratégico'!$C$3,S14,0)</f>
        <v>0</v>
      </c>
      <c r="T75">
        <f>IF(T28='Voto estratégico'!$C$3,T14,0)</f>
        <v>0</v>
      </c>
      <c r="U75">
        <f>IF(U28='Voto estratégico'!$C$3,U14,0)</f>
        <v>0</v>
      </c>
      <c r="V75">
        <f>IF(V28='Voto estratégico'!$C$3,V14,0)</f>
        <v>0</v>
      </c>
      <c r="W75">
        <f>IF(W28='Voto estratégico'!$C$3,W14,0)</f>
        <v>0</v>
      </c>
      <c r="X75">
        <f>IF(X28='Voto estratégico'!$C$3,X14,0)</f>
        <v>0</v>
      </c>
      <c r="Y75">
        <f>IF(Y28='Voto estratégico'!$C$3,Y14,0)</f>
        <v>0</v>
      </c>
      <c r="Z75">
        <f>IF(Z28='Voto estratégico'!$C$3,Z14,0)</f>
        <v>0</v>
      </c>
      <c r="AA75">
        <f>IF(AA28='Voto estratégico'!$C$3,AA14,0)</f>
        <v>0</v>
      </c>
      <c r="AB75">
        <f>IF(AB28='Voto estratégico'!$C$3,AB14,0)</f>
        <v>0</v>
      </c>
      <c r="AC75">
        <f>IF(AC28='Voto estratégico'!$C$3,AC14,0)</f>
        <v>0</v>
      </c>
      <c r="AD75">
        <f>IF(AD28='Voto estratégico'!$C$3,AD14,0)</f>
        <v>0</v>
      </c>
      <c r="AE75">
        <f>IF(AE28='Voto estratégico'!$C$3,AE14,0)</f>
        <v>0</v>
      </c>
      <c r="AF75">
        <f>IF(AF28='Voto estratégico'!$C$3,AF14,0)</f>
        <v>0</v>
      </c>
      <c r="AG75">
        <f>IF(AG28='Voto estratégico'!$C$3,AG14,0)</f>
        <v>0</v>
      </c>
      <c r="AH75">
        <f>IF(AH28='Voto estratégico'!$C$3,AH14,0)</f>
        <v>0</v>
      </c>
      <c r="AI75">
        <f>IF(AI28='Voto estratégico'!$C$3,AI14,0)</f>
        <v>0</v>
      </c>
      <c r="AJ75">
        <f>IF(AJ28='Voto estratégico'!$C$3,AJ14,0)</f>
        <v>0</v>
      </c>
      <c r="AK75">
        <f>IF(AK28='Voto estratégico'!$C$3,AK14,0)</f>
        <v>0</v>
      </c>
      <c r="AL75">
        <f>IF(AL28='Voto estratégico'!$C$3,AL14,0)</f>
        <v>0</v>
      </c>
      <c r="AM75">
        <f>IF(AM28='Voto estratégico'!$C$3,AM14,0)</f>
        <v>0</v>
      </c>
      <c r="AN75">
        <f>IF(AN28='Voto estratégico'!$C$3,AN14,0)</f>
        <v>0</v>
      </c>
      <c r="AO75">
        <f>IF(AO28='Voto estratégico'!$C$3,AO14,0)</f>
        <v>0</v>
      </c>
    </row>
    <row r="78" spans="1:41" x14ac:dyDescent="0.25">
      <c r="A78" t="s">
        <v>222</v>
      </c>
    </row>
    <row r="79" spans="1:41" x14ac:dyDescent="0.25">
      <c r="B79">
        <v>1</v>
      </c>
      <c r="C79">
        <v>2</v>
      </c>
      <c r="D79">
        <v>3</v>
      </c>
      <c r="E79">
        <v>4</v>
      </c>
      <c r="F79">
        <v>5</v>
      </c>
      <c r="G79">
        <v>6</v>
      </c>
      <c r="H79">
        <v>7</v>
      </c>
      <c r="I79">
        <v>8</v>
      </c>
      <c r="J79">
        <v>9</v>
      </c>
      <c r="K79">
        <v>10</v>
      </c>
      <c r="L79">
        <v>11</v>
      </c>
      <c r="M79">
        <v>12</v>
      </c>
      <c r="N79">
        <v>13</v>
      </c>
      <c r="O79">
        <v>14</v>
      </c>
      <c r="P79">
        <v>15</v>
      </c>
      <c r="Q79">
        <v>16</v>
      </c>
      <c r="R79">
        <v>17</v>
      </c>
      <c r="S79">
        <v>18</v>
      </c>
      <c r="T79">
        <v>19</v>
      </c>
      <c r="U79">
        <v>20</v>
      </c>
      <c r="V79">
        <v>21</v>
      </c>
      <c r="W79">
        <v>22</v>
      </c>
      <c r="X79">
        <v>23</v>
      </c>
      <c r="Y79">
        <v>24</v>
      </c>
      <c r="Z79">
        <v>25</v>
      </c>
      <c r="AA79">
        <v>26</v>
      </c>
      <c r="AB79">
        <v>27</v>
      </c>
      <c r="AC79">
        <v>28</v>
      </c>
      <c r="AD79">
        <v>29</v>
      </c>
      <c r="AE79">
        <v>30</v>
      </c>
      <c r="AF79">
        <v>31</v>
      </c>
      <c r="AG79">
        <v>32</v>
      </c>
      <c r="AH79">
        <v>33</v>
      </c>
      <c r="AI79">
        <v>34</v>
      </c>
      <c r="AJ79">
        <v>35</v>
      </c>
      <c r="AK79">
        <v>36</v>
      </c>
      <c r="AL79">
        <v>37</v>
      </c>
      <c r="AM79">
        <v>38</v>
      </c>
      <c r="AN79">
        <v>39</v>
      </c>
      <c r="AO79">
        <v>40</v>
      </c>
    </row>
    <row r="80" spans="1:41" x14ac:dyDescent="0.25">
      <c r="A80" t="s">
        <v>130</v>
      </c>
      <c r="B80">
        <f>IF(AND(B3&lt;$B$63,(B$79=1) ),'Voto estratégico'!C26,IF(AND(B3&lt;$B$63,SUM($A80:A80)=0),B3,0))</f>
        <v>0</v>
      </c>
      <c r="C80">
        <f>IF(AND(C3&lt;$B$63,(C$79=1) ),'Voto estratégico'!D26,IF(AND(C3&lt;$B$63,SUM($A80:B80)=0),C3,0))</f>
        <v>28500</v>
      </c>
      <c r="D80">
        <f>IF(AND(D3&lt;$B$63,(D$79=1) ),'Voto estratégico'!E26,IF(AND(D3&lt;$B$63,SUM($A80:C80)=0),D3,0))</f>
        <v>0</v>
      </c>
      <c r="E80">
        <f>IF(AND(E3&lt;$B$63,(E$79=1) ),'Voto estratégico'!F26,IF(AND(E3&lt;$B$63,SUM($A80:D80)=0),E3,0))</f>
        <v>0</v>
      </c>
      <c r="F80">
        <f>IF(AND(F3&lt;$B$63,(F$79=1) ),'Voto estratégico'!G26,IF(AND(F3&lt;$B$63,SUM($A80:E80)=0),F3,0))</f>
        <v>0</v>
      </c>
      <c r="G80">
        <f>IF(AND(G3&lt;$B$63,(G$79=1) ),'Voto estratégico'!H26,IF(AND(G3&lt;$B$63,SUM($A80:F80)=0),G3,0))</f>
        <v>0</v>
      </c>
      <c r="H80">
        <f>IF(AND(H3&lt;$B$63,(H$79=1) ),'Voto estratégico'!I26,IF(AND(H3&lt;$B$63,SUM($A80:G80)=0),H3,0))</f>
        <v>0</v>
      </c>
      <c r="I80">
        <f>IF(AND(I3&lt;$B$63,(I$79=1) ),'Voto estratégico'!J26,IF(AND(I3&lt;$B$63,SUM($A80:H80)=0),I3,0))</f>
        <v>0</v>
      </c>
      <c r="J80">
        <f>IF(AND(J3&lt;$B$63,(J$79=1) ),'Voto estratégico'!K26,IF(AND(J3&lt;$B$63,SUM($A80:I80)=0),J3,0))</f>
        <v>0</v>
      </c>
      <c r="K80">
        <f>IF(AND(K3&lt;$B$63,(K$79=1) ),'Voto estratégico'!L26,IF(AND(K3&lt;$B$63,SUM($A80:J80)=0),K3,0))</f>
        <v>0</v>
      </c>
      <c r="L80">
        <f>IF(AND(L3&lt;$B$63,(L$79=1) ),'Voto estratégico'!M26,IF(AND(L3&lt;$B$63,SUM($A80:K80)=0),L3,0))</f>
        <v>0</v>
      </c>
      <c r="M80">
        <f>IF(AND(M3&lt;$B$63,(M$79=1) ),'Voto estratégico'!N26,IF(AND(M3&lt;$B$63,SUM($A80:L80)=0),M3,0))</f>
        <v>0</v>
      </c>
      <c r="N80">
        <f>IF(AND(N3&lt;$B$63,(N$79=1) ),'Voto estratégico'!O26,IF(AND(N3&lt;$B$63,SUM($A80:M80)=0),N3,0))</f>
        <v>0</v>
      </c>
      <c r="O80">
        <f>IF(AND(O3&lt;$B$63,(O$79=1) ),'Voto estratégico'!P26,IF(AND(O3&lt;$B$63,SUM($A80:N80)=0),O3,0))</f>
        <v>0</v>
      </c>
      <c r="P80">
        <f>IF(AND(P3&lt;$B$63,(P$79=1) ),'Voto estratégico'!Q26,IF(AND(P3&lt;$B$63,SUM($A80:O80)=0),P3,0))</f>
        <v>0</v>
      </c>
      <c r="Q80">
        <f>IF(AND(Q3&lt;$B$63,(Q$79=1) ),'Voto estratégico'!R26,IF(AND(Q3&lt;$B$63,SUM($A80:P80)=0),Q3,0))</f>
        <v>0</v>
      </c>
      <c r="R80">
        <f>IF(AND(R3&lt;$B$63,(R$79=1) ),'Voto estratégico'!S26,IF(AND(R3&lt;$B$63,SUM($A80:Q80)=0),R3,0))</f>
        <v>0</v>
      </c>
      <c r="S80">
        <f>IF(AND(S3&lt;$B$63,(S$79=1) ),'Voto estratégico'!T26,IF(AND(S3&lt;$B$63,SUM($A80:R80)=0),S3,0))</f>
        <v>0</v>
      </c>
      <c r="T80">
        <f>IF(AND(T3&lt;$B$63,(T$79=1) ),'Voto estratégico'!U26,IF(AND(T3&lt;$B$63,SUM($A80:S80)=0),T3,0))</f>
        <v>0</v>
      </c>
      <c r="U80">
        <f>IF(AND(U3&lt;$B$63,(U$79=1) ),'Voto estratégico'!V26,IF(AND(U3&lt;$B$63,SUM($A80:T80)=0),U3,0))</f>
        <v>0</v>
      </c>
      <c r="V80">
        <f>IF(AND(V3&lt;$B$63,(V$79=1) ),'Voto estratégico'!W26,IF(AND(V3&lt;$B$63,SUM($A80:U80)=0),V3,0))</f>
        <v>0</v>
      </c>
      <c r="W80">
        <f>IF(AND(W3&lt;$B$63,(W$79=1) ),'Voto estratégico'!X26,IF(AND(W3&lt;$B$63,SUM($A80:V80)=0),W3,0))</f>
        <v>0</v>
      </c>
      <c r="X80">
        <f>IF(AND(X3&lt;$B$63,(X$79=1) ),'Voto estratégico'!Y26,IF(AND(X3&lt;$B$63,SUM($A80:W80)=0),X3,0))</f>
        <v>0</v>
      </c>
      <c r="Y80">
        <f>IF(AND(Y3&lt;$B$63,(Y$79=1) ),'Voto estratégico'!Z26,IF(AND(Y3&lt;$B$63,SUM($A80:X80)=0),Y3,0))</f>
        <v>0</v>
      </c>
      <c r="Z80">
        <f>IF(AND(Z3&lt;$B$63,(Z$79=1) ),'Voto estratégico'!AA26,IF(AND(Z3&lt;$B$63,SUM($A80:Y80)=0),Z3,0))</f>
        <v>0</v>
      </c>
      <c r="AA80">
        <f>IF(AND(AA3&lt;$B$63,(AA$79=1) ),'Voto estratégico'!AB26,IF(AND(AA3&lt;$B$63,SUM($A80:Z80)=0),AA3,0))</f>
        <v>0</v>
      </c>
      <c r="AB80">
        <f>IF(AND(AB3&lt;$B$63,(AB$79=1) ),'Voto estratégico'!AC26,IF(AND(AB3&lt;$B$63,SUM($A80:AA80)=0),AB3,0))</f>
        <v>0</v>
      </c>
      <c r="AC80">
        <f>IF(AND(AC3&lt;$B$63,(AC$79=1) ),'Voto estratégico'!AD26,IF(AND(AC3&lt;$B$63,SUM($A80:AB80)=0),AC3,0))</f>
        <v>0</v>
      </c>
      <c r="AD80">
        <f>IF(AND(AD3&lt;$B$63,(AD$79=1) ),'Voto estratégico'!AE26,IF(AND(AD3&lt;$B$63,SUM($A80:AC80)=0),AD3,0))</f>
        <v>0</v>
      </c>
      <c r="AE80">
        <f>IF(AND(AE3&lt;$B$63,(AE$79=1) ),'Voto estratégico'!AF26,IF(AND(AE3&lt;$B$63,SUM($A80:AD80)=0),AE3,0))</f>
        <v>0</v>
      </c>
      <c r="AF80">
        <f>IF(AND(AF3&lt;$B$63,(AF$79=1) ),'Voto estratégico'!AG26,IF(AND(AF3&lt;$B$63,SUM($A80:AE80)=0),AF3,0))</f>
        <v>0</v>
      </c>
      <c r="AG80">
        <f>IF(AND(AG3&lt;$B$63,(AG$79=1) ),'Voto estratégico'!AH26,IF(AND(AG3&lt;$B$63,SUM($A80:AF80)=0),AG3,0))</f>
        <v>0</v>
      </c>
      <c r="AH80">
        <f>IF(AND(AH3&lt;$B$63,(AH$79=1) ),'Voto estratégico'!AI26,IF(AND(AH3&lt;$B$63,SUM($A80:AG80)=0),AH3,0))</f>
        <v>0</v>
      </c>
      <c r="AI80">
        <f>IF(AND(AI3&lt;$B$63,(AI$79=1) ),'Voto estratégico'!AJ26,IF(AND(AI3&lt;$B$63,SUM($A80:AH80)=0),AI3,0))</f>
        <v>0</v>
      </c>
      <c r="AJ80">
        <f>IF(AND(AJ3&lt;$B$63,(AJ$79=1) ),'Voto estratégico'!AK26,IF(AND(AJ3&lt;$B$63,SUM($A80:AI80)=0),AJ3,0))</f>
        <v>0</v>
      </c>
      <c r="AK80">
        <f>IF(AND(AK3&lt;$B$63,(AK$79=1) ),'Voto estratégico'!AL26,IF(AND(AK3&lt;$B$63,SUM($A80:AJ80)=0),AK3,0))</f>
        <v>0</v>
      </c>
      <c r="AL80">
        <f>IF(AND(AL3&lt;$B$63,(AL$79=1) ),'Voto estratégico'!AM26,IF(AND(AL3&lt;$B$63,SUM($A80:AK80)=0),AL3,0))</f>
        <v>0</v>
      </c>
      <c r="AM80">
        <f>IF(AND(AM3&lt;$B$63,(AM$79=1) ),'Voto estratégico'!AN26,IF(AND(AM3&lt;$B$63,SUM($A80:AL80)=0),AM3,0))</f>
        <v>0</v>
      </c>
      <c r="AN80">
        <f>IF(AND(AN3&lt;$B$63,(AN$79=1) ),'Voto estratégico'!AO26,IF(AND(AN3&lt;$B$63,SUM($A80:AM80)=0),AN3,0))</f>
        <v>0</v>
      </c>
      <c r="AO80">
        <f>IF(AND(AO3&lt;$B$63,(AO$79=1) ),'Voto estratégico'!AP26,IF(AND(AO3&lt;$B$63,SUM($A80:AN80)=0),AO3,0))</f>
        <v>0</v>
      </c>
    </row>
    <row r="81" spans="1:42" x14ac:dyDescent="0.25">
      <c r="A81" t="s">
        <v>131</v>
      </c>
      <c r="B81">
        <f>IF(AND(B4&lt;$B$63,(B$79=1) ),'Voto estratégico'!C27,IF(AND(B4&lt;$B$63,SUM($A81:A81)=0),B4,0))</f>
        <v>0</v>
      </c>
      <c r="C81">
        <f>IF(AND(C4&lt;$B$63,(C$79=1) ),'Voto estratégico'!D27,IF(AND(C4&lt;$B$63,SUM($A81:B81)=0),C4,0))</f>
        <v>0</v>
      </c>
      <c r="D81">
        <f>IF(AND(D4&lt;$B$63,(D$79=1) ),'Voto estratégico'!E27,IF(AND(D4&lt;$B$63,SUM($A81:C81)=0),D4,0))</f>
        <v>28045.666666666668</v>
      </c>
      <c r="E81">
        <f>IF(AND(E4&lt;$B$63,(E$79=1) ),'Voto estratégico'!F27,IF(AND(E4&lt;$B$63,SUM($A81:D81)=0),E4,0))</f>
        <v>0</v>
      </c>
      <c r="F81">
        <f>IF(AND(F4&lt;$B$63,(F$79=1) ),'Voto estratégico'!G27,IF(AND(F4&lt;$B$63,SUM($A81:E81)=0),F4,0))</f>
        <v>0</v>
      </c>
      <c r="G81">
        <f>IF(AND(G4&lt;$B$63,(G$79=1) ),'Voto estratégico'!H27,IF(AND(G4&lt;$B$63,SUM($A81:F81)=0),G4,0))</f>
        <v>0</v>
      </c>
      <c r="H81">
        <f>IF(AND(H4&lt;$B$63,(H$79=1) ),'Voto estratégico'!I27,IF(AND(H4&lt;$B$63,SUM($A81:G81)=0),H4,0))</f>
        <v>0</v>
      </c>
      <c r="I81">
        <f>IF(AND(I4&lt;$B$63,(I$79=1) ),'Voto estratégico'!J27,IF(AND(I4&lt;$B$63,SUM($A81:H81)=0),I4,0))</f>
        <v>0</v>
      </c>
      <c r="J81">
        <f>IF(AND(J4&lt;$B$63,(J$79=1) ),'Voto estratégico'!K27,IF(AND(J4&lt;$B$63,SUM($A81:I81)=0),J4,0))</f>
        <v>0</v>
      </c>
      <c r="K81">
        <f>IF(AND(K4&lt;$B$63,(K$79=1) ),'Voto estratégico'!L27,IF(AND(K4&lt;$B$63,SUM($A81:J81)=0),K4,0))</f>
        <v>0</v>
      </c>
      <c r="L81">
        <f>IF(AND(L4&lt;$B$63,(L$79=1) ),'Voto estratégico'!M27,IF(AND(L4&lt;$B$63,SUM($A81:K81)=0),L4,0))</f>
        <v>0</v>
      </c>
      <c r="M81">
        <f>IF(AND(M4&lt;$B$63,(M$79=1) ),'Voto estratégico'!N27,IF(AND(M4&lt;$B$63,SUM($A81:L81)=0),M4,0))</f>
        <v>0</v>
      </c>
      <c r="N81">
        <f>IF(AND(N4&lt;$B$63,(N$79=1) ),'Voto estratégico'!O27,IF(AND(N4&lt;$B$63,SUM($A81:M81)=0),N4,0))</f>
        <v>0</v>
      </c>
      <c r="O81">
        <f>IF(AND(O4&lt;$B$63,(O$79=1) ),'Voto estratégico'!P27,IF(AND(O4&lt;$B$63,SUM($A81:N81)=0),O4,0))</f>
        <v>0</v>
      </c>
      <c r="P81">
        <f>IF(AND(P4&lt;$B$63,(P$79=1) ),'Voto estratégico'!Q27,IF(AND(P4&lt;$B$63,SUM($A81:O81)=0),P4,0))</f>
        <v>0</v>
      </c>
      <c r="Q81">
        <f>IF(AND(Q4&lt;$B$63,(Q$79=1) ),'Voto estratégico'!R27,IF(AND(Q4&lt;$B$63,SUM($A81:P81)=0),Q4,0))</f>
        <v>0</v>
      </c>
      <c r="R81">
        <f>IF(AND(R4&lt;$B$63,(R$79=1) ),'Voto estratégico'!S27,IF(AND(R4&lt;$B$63,SUM($A81:Q81)=0),R4,0))</f>
        <v>0</v>
      </c>
      <c r="S81">
        <f>IF(AND(S4&lt;$B$63,(S$79=1) ),'Voto estratégico'!T27,IF(AND(S4&lt;$B$63,SUM($A81:R81)=0),S4,0))</f>
        <v>0</v>
      </c>
      <c r="T81">
        <f>IF(AND(T4&lt;$B$63,(T$79=1) ),'Voto estratégico'!U27,IF(AND(T4&lt;$B$63,SUM($A81:S81)=0),T4,0))</f>
        <v>0</v>
      </c>
      <c r="U81">
        <f>IF(AND(U4&lt;$B$63,(U$79=1) ),'Voto estratégico'!V27,IF(AND(U4&lt;$B$63,SUM($A81:T81)=0),U4,0))</f>
        <v>0</v>
      </c>
      <c r="V81">
        <f>IF(AND(V4&lt;$B$63,(V$79=1) ),'Voto estratégico'!W27,IF(AND(V4&lt;$B$63,SUM($A81:U81)=0),V4,0))</f>
        <v>0</v>
      </c>
      <c r="W81">
        <f>IF(AND(W4&lt;$B$63,(W$79=1) ),'Voto estratégico'!X27,IF(AND(W4&lt;$B$63,SUM($A81:V81)=0),W4,0))</f>
        <v>0</v>
      </c>
      <c r="X81">
        <f>IF(AND(X4&lt;$B$63,(X$79=1) ),'Voto estratégico'!Y27,IF(AND(X4&lt;$B$63,SUM($A81:W81)=0),X4,0))</f>
        <v>0</v>
      </c>
      <c r="Y81">
        <f>IF(AND(Y4&lt;$B$63,(Y$79=1) ),'Voto estratégico'!Z27,IF(AND(Y4&lt;$B$63,SUM($A81:X81)=0),Y4,0))</f>
        <v>0</v>
      </c>
      <c r="Z81">
        <f>IF(AND(Z4&lt;$B$63,(Z$79=1) ),'Voto estratégico'!AA27,IF(AND(Z4&lt;$B$63,SUM($A81:Y81)=0),Z4,0))</f>
        <v>0</v>
      </c>
      <c r="AA81">
        <f>IF(AND(AA4&lt;$B$63,(AA$79=1) ),'Voto estratégico'!AB27,IF(AND(AA4&lt;$B$63,SUM($A81:Z81)=0),AA4,0))</f>
        <v>0</v>
      </c>
      <c r="AB81">
        <f>IF(AND(AB4&lt;$B$63,(AB$79=1) ),'Voto estratégico'!AC27,IF(AND(AB4&lt;$B$63,SUM($A81:AA81)=0),AB4,0))</f>
        <v>0</v>
      </c>
      <c r="AC81">
        <f>IF(AND(AC4&lt;$B$63,(AC$79=1) ),'Voto estratégico'!AD27,IF(AND(AC4&lt;$B$63,SUM($A81:AB81)=0),AC4,0))</f>
        <v>0</v>
      </c>
      <c r="AD81">
        <f>IF(AND(AD4&lt;$B$63,(AD$79=1) ),'Voto estratégico'!AE27,IF(AND(AD4&lt;$B$63,SUM($A81:AC81)=0),AD4,0))</f>
        <v>0</v>
      </c>
      <c r="AE81">
        <f>IF(AND(AE4&lt;$B$63,(AE$79=1) ),'Voto estratégico'!AF27,IF(AND(AE4&lt;$B$63,SUM($A81:AD81)=0),AE4,0))</f>
        <v>0</v>
      </c>
      <c r="AF81">
        <f>IF(AND(AF4&lt;$B$63,(AF$79=1) ),'Voto estratégico'!AG27,IF(AND(AF4&lt;$B$63,SUM($A81:AE81)=0),AF4,0))</f>
        <v>0</v>
      </c>
      <c r="AG81">
        <f>IF(AND(AG4&lt;$B$63,(AG$79=1) ),'Voto estratégico'!AH27,IF(AND(AG4&lt;$B$63,SUM($A81:AF81)=0),AG4,0))</f>
        <v>0</v>
      </c>
      <c r="AH81">
        <f>IF(AND(AH4&lt;$B$63,(AH$79=1) ),'Voto estratégico'!AI27,IF(AND(AH4&lt;$B$63,SUM($A81:AG81)=0),AH4,0))</f>
        <v>0</v>
      </c>
      <c r="AI81">
        <f>IF(AND(AI4&lt;$B$63,(AI$79=1) ),'Voto estratégico'!AJ27,IF(AND(AI4&lt;$B$63,SUM($A81:AH81)=0),AI4,0))</f>
        <v>0</v>
      </c>
      <c r="AJ81">
        <f>IF(AND(AJ4&lt;$B$63,(AJ$79=1) ),'Voto estratégico'!AK27,IF(AND(AJ4&lt;$B$63,SUM($A81:AI81)=0),AJ4,0))</f>
        <v>0</v>
      </c>
      <c r="AK81">
        <f>IF(AND(AK4&lt;$B$63,(AK$79=1) ),'Voto estratégico'!AL27,IF(AND(AK4&lt;$B$63,SUM($A81:AJ81)=0),AK4,0))</f>
        <v>0</v>
      </c>
      <c r="AL81">
        <f>IF(AND(AL4&lt;$B$63,(AL$79=1) ),'Voto estratégico'!AM27,IF(AND(AL4&lt;$B$63,SUM($A81:AK81)=0),AL4,0))</f>
        <v>0</v>
      </c>
      <c r="AM81">
        <f>IF(AND(AM4&lt;$B$63,(AM$79=1) ),'Voto estratégico'!AN27,IF(AND(AM4&lt;$B$63,SUM($A81:AL81)=0),AM4,0))</f>
        <v>0</v>
      </c>
      <c r="AN81">
        <f>IF(AND(AN4&lt;$B$63,(AN$79=1) ),'Voto estratégico'!AO27,IF(AND(AN4&lt;$B$63,SUM($A81:AM81)=0),AN4,0))</f>
        <v>0</v>
      </c>
      <c r="AO81">
        <f>IF(AND(AO4&lt;$B$63,(AO$79=1) ),'Voto estratégico'!AP27,IF(AND(AO4&lt;$B$63,SUM($A81:AN81)=0),AO4,0))</f>
        <v>0</v>
      </c>
    </row>
    <row r="82" spans="1:42" x14ac:dyDescent="0.25">
      <c r="A82" t="s">
        <v>206</v>
      </c>
      <c r="B82">
        <f>IF(AND(B5&lt;$B$63,(B$79=1) ),'Voto estratégico'!C28,IF(AND(B5&lt;$B$63,SUM($A82:A82)=0),B5,0))</f>
        <v>31551</v>
      </c>
      <c r="C82">
        <f>IF(AND(C5&lt;$B$63,(C$79=1) ),'Voto estratégico'!D28,IF(AND(C5&lt;$B$63,SUM($A82:B82)=0),C5,0))</f>
        <v>0</v>
      </c>
      <c r="D82">
        <f>IF(AND(D5&lt;$B$63,(D$79=1) ),'Voto estratégico'!E28,IF(AND(D5&lt;$B$63,SUM($A82:C82)=0),D5,0))</f>
        <v>0</v>
      </c>
      <c r="E82">
        <f>IF(AND(E5&lt;$B$63,(E$79=1) ),'Voto estratégico'!F28,IF(AND(E5&lt;$B$63,SUM($A82:D82)=0),E5,0))</f>
        <v>0</v>
      </c>
      <c r="F82">
        <f>IF(AND(F5&lt;$B$63,(F$79=1) ),'Voto estratégico'!G28,IF(AND(F5&lt;$B$63,SUM($A82:E82)=0),F5,0))</f>
        <v>0</v>
      </c>
      <c r="G82">
        <f>IF(AND(G5&lt;$B$63,(G$79=1) ),'Voto estratégico'!H28,IF(AND(G5&lt;$B$63,SUM($A82:F82)=0),G5,0))</f>
        <v>0</v>
      </c>
      <c r="H82">
        <f>IF(AND(H5&lt;$B$63,(H$79=1) ),'Voto estratégico'!I28,IF(AND(H5&lt;$B$63,SUM($A82:G82)=0),H5,0))</f>
        <v>0</v>
      </c>
      <c r="I82">
        <f>IF(AND(I5&lt;$B$63,(I$79=1) ),'Voto estratégico'!J28,IF(AND(I5&lt;$B$63,SUM($A82:H82)=0),I5,0))</f>
        <v>0</v>
      </c>
      <c r="J82">
        <f>IF(AND(J5&lt;$B$63,(J$79=1) ),'Voto estratégico'!K28,IF(AND(J5&lt;$B$63,SUM($A82:I82)=0),J5,0))</f>
        <v>0</v>
      </c>
      <c r="K82">
        <f>IF(AND(K5&lt;$B$63,(K$79=1) ),'Voto estratégico'!L28,IF(AND(K5&lt;$B$63,SUM($A82:J82)=0),K5,0))</f>
        <v>0</v>
      </c>
      <c r="L82">
        <f>IF(AND(L5&lt;$B$63,(L$79=1) ),'Voto estratégico'!M28,IF(AND(L5&lt;$B$63,SUM($A82:K82)=0),L5,0))</f>
        <v>0</v>
      </c>
      <c r="M82">
        <f>IF(AND(M5&lt;$B$63,(M$79=1) ),'Voto estratégico'!N28,IF(AND(M5&lt;$B$63,SUM($A82:L82)=0),M5,0))</f>
        <v>0</v>
      </c>
      <c r="N82">
        <f>IF(AND(N5&lt;$B$63,(N$79=1) ),'Voto estratégico'!O28,IF(AND(N5&lt;$B$63,SUM($A82:M82)=0),N5,0))</f>
        <v>0</v>
      </c>
      <c r="O82">
        <f>IF(AND(O5&lt;$B$63,(O$79=1) ),'Voto estratégico'!P28,IF(AND(O5&lt;$B$63,SUM($A82:N82)=0),O5,0))</f>
        <v>0</v>
      </c>
      <c r="P82">
        <f>IF(AND(P5&lt;$B$63,(P$79=1) ),'Voto estratégico'!Q28,IF(AND(P5&lt;$B$63,SUM($A82:O82)=0),P5,0))</f>
        <v>0</v>
      </c>
      <c r="Q82">
        <f>IF(AND(Q5&lt;$B$63,(Q$79=1) ),'Voto estratégico'!R28,IF(AND(Q5&lt;$B$63,SUM($A82:P82)=0),Q5,0))</f>
        <v>0</v>
      </c>
      <c r="R82">
        <f>IF(AND(R5&lt;$B$63,(R$79=1) ),'Voto estratégico'!S28,IF(AND(R5&lt;$B$63,SUM($A82:Q82)=0),R5,0))</f>
        <v>0</v>
      </c>
      <c r="S82">
        <f>IF(AND(S5&lt;$B$63,(S$79=1) ),'Voto estratégico'!T28,IF(AND(S5&lt;$B$63,SUM($A82:R82)=0),S5,0))</f>
        <v>0</v>
      </c>
      <c r="T82">
        <f>IF(AND(T5&lt;$B$63,(T$79=1) ),'Voto estratégico'!U28,IF(AND(T5&lt;$B$63,SUM($A82:S82)=0),T5,0))</f>
        <v>0</v>
      </c>
      <c r="U82">
        <f>IF(AND(U5&lt;$B$63,(U$79=1) ),'Voto estratégico'!V28,IF(AND(U5&lt;$B$63,SUM($A82:T82)=0),U5,0))</f>
        <v>0</v>
      </c>
      <c r="V82">
        <f>IF(AND(V5&lt;$B$63,(V$79=1) ),'Voto estratégico'!W28,IF(AND(V5&lt;$B$63,SUM($A82:U82)=0),V5,0))</f>
        <v>0</v>
      </c>
      <c r="W82">
        <f>IF(AND(W5&lt;$B$63,(W$79=1) ),'Voto estratégico'!X28,IF(AND(W5&lt;$B$63,SUM($A82:V82)=0),W5,0))</f>
        <v>0</v>
      </c>
      <c r="X82">
        <f>IF(AND(X5&lt;$B$63,(X$79=1) ),'Voto estratégico'!Y28,IF(AND(X5&lt;$B$63,SUM($A82:W82)=0),X5,0))</f>
        <v>0</v>
      </c>
      <c r="Y82">
        <f>IF(AND(Y5&lt;$B$63,(Y$79=1) ),'Voto estratégico'!Z28,IF(AND(Y5&lt;$B$63,SUM($A82:X82)=0),Y5,0))</f>
        <v>0</v>
      </c>
      <c r="Z82">
        <f>IF(AND(Z5&lt;$B$63,(Z$79=1) ),'Voto estratégico'!AA28,IF(AND(Z5&lt;$B$63,SUM($A82:Y82)=0),Z5,0))</f>
        <v>0</v>
      </c>
      <c r="AA82">
        <f>IF(AND(AA5&lt;$B$63,(AA$79=1) ),'Voto estratégico'!AB28,IF(AND(AA5&lt;$B$63,SUM($A82:Z82)=0),AA5,0))</f>
        <v>0</v>
      </c>
      <c r="AB82">
        <f>IF(AND(AB5&lt;$B$63,(AB$79=1) ),'Voto estratégico'!AC28,IF(AND(AB5&lt;$B$63,SUM($A82:AA82)=0),AB5,0))</f>
        <v>0</v>
      </c>
      <c r="AC82">
        <f>IF(AND(AC5&lt;$B$63,(AC$79=1) ),'Voto estratégico'!AD28,IF(AND(AC5&lt;$B$63,SUM($A82:AB82)=0),AC5,0))</f>
        <v>0</v>
      </c>
      <c r="AD82">
        <f>IF(AND(AD5&lt;$B$63,(AD$79=1) ),'Voto estratégico'!AE28,IF(AND(AD5&lt;$B$63,SUM($A82:AC82)=0),AD5,0))</f>
        <v>0</v>
      </c>
      <c r="AE82">
        <f>IF(AND(AE5&lt;$B$63,(AE$79=1) ),'Voto estratégico'!AF28,IF(AND(AE5&lt;$B$63,SUM($A82:AD82)=0),AE5,0))</f>
        <v>0</v>
      </c>
      <c r="AF82">
        <f>IF(AND(AF5&lt;$B$63,(AF$79=1) ),'Voto estratégico'!AG28,IF(AND(AF5&lt;$B$63,SUM($A82:AE82)=0),AF5,0))</f>
        <v>0</v>
      </c>
      <c r="AG82">
        <f>IF(AND(AG5&lt;$B$63,(AG$79=1) ),'Voto estratégico'!AH28,IF(AND(AG5&lt;$B$63,SUM($A82:AF82)=0),AG5,0))</f>
        <v>0</v>
      </c>
      <c r="AH82">
        <f>IF(AND(AH5&lt;$B$63,(AH$79=1) ),'Voto estratégico'!AI28,IF(AND(AH5&lt;$B$63,SUM($A82:AG82)=0),AH5,0))</f>
        <v>0</v>
      </c>
      <c r="AI82">
        <f>IF(AND(AI5&lt;$B$63,(AI$79=1) ),'Voto estratégico'!AJ28,IF(AND(AI5&lt;$B$63,SUM($A82:AH82)=0),AI5,0))</f>
        <v>0</v>
      </c>
      <c r="AJ82">
        <f>IF(AND(AJ5&lt;$B$63,(AJ$79=1) ),'Voto estratégico'!AK28,IF(AND(AJ5&lt;$B$63,SUM($A82:AI82)=0),AJ5,0))</f>
        <v>0</v>
      </c>
      <c r="AK82">
        <f>IF(AND(AK5&lt;$B$63,(AK$79=1) ),'Voto estratégico'!AL28,IF(AND(AK5&lt;$B$63,SUM($A82:AJ82)=0),AK5,0))</f>
        <v>0</v>
      </c>
      <c r="AL82">
        <f>IF(AND(AL5&lt;$B$63,(AL$79=1) ),'Voto estratégico'!AM28,IF(AND(AL5&lt;$B$63,SUM($A82:AK82)=0),AL5,0))</f>
        <v>0</v>
      </c>
      <c r="AM82">
        <f>IF(AND(AM5&lt;$B$63,(AM$79=1) ),'Voto estratégico'!AN28,IF(AND(AM5&lt;$B$63,SUM($A82:AL82)=0),AM5,0))</f>
        <v>0</v>
      </c>
      <c r="AN82">
        <f>IF(AND(AN5&lt;$B$63,(AN$79=1) ),'Voto estratégico'!AO28,IF(AND(AN5&lt;$B$63,SUM($A82:AM82)=0),AN5,0))</f>
        <v>0</v>
      </c>
      <c r="AO82">
        <f>IF(AND(AO5&lt;$B$63,(AO$79=1) ),'Voto estratégico'!AP28,IF(AND(AO5&lt;$B$63,SUM($A82:AN82)=0),AO5,0))</f>
        <v>0</v>
      </c>
    </row>
    <row r="83" spans="1:42" x14ac:dyDescent="0.25">
      <c r="A83" t="s">
        <v>127</v>
      </c>
      <c r="B83">
        <f>IF(AND(B6&lt;$B$63,(B$79=1) ),'Voto estratégico'!C29,IF(AND(B6&lt;$B$63,SUM($A83:A83)=0),B6,0))</f>
        <v>0</v>
      </c>
      <c r="C83">
        <f>IF(AND(C6&lt;$B$63,(C$79=1) ),'Voto estratégico'!D29,IF(AND(C6&lt;$B$63,SUM($A83:B83)=0),C6,0))</f>
        <v>26292.5</v>
      </c>
      <c r="D83">
        <f>IF(AND(D6&lt;$B$63,(D$79=1) ),'Voto estratégico'!E29,IF(AND(D6&lt;$B$63,SUM($A83:C83)=0),D6,0))</f>
        <v>0</v>
      </c>
      <c r="E83">
        <f>IF(AND(E6&lt;$B$63,(E$79=1) ),'Voto estratégico'!F29,IF(AND(E6&lt;$B$63,SUM($A83:D83)=0),E6,0))</f>
        <v>0</v>
      </c>
      <c r="F83">
        <f>IF(AND(F6&lt;$B$63,(F$79=1) ),'Voto estratégico'!G29,IF(AND(F6&lt;$B$63,SUM($A83:E83)=0),F6,0))</f>
        <v>0</v>
      </c>
      <c r="G83">
        <f>IF(AND(G6&lt;$B$63,(G$79=1) ),'Voto estratégico'!H29,IF(AND(G6&lt;$B$63,SUM($A83:F83)=0),G6,0))</f>
        <v>0</v>
      </c>
      <c r="H83">
        <f>IF(AND(H6&lt;$B$63,(H$79=1) ),'Voto estratégico'!I29,IF(AND(H6&lt;$B$63,SUM($A83:G83)=0),H6,0))</f>
        <v>0</v>
      </c>
      <c r="I83">
        <f>IF(AND(I6&lt;$B$63,(I$79=1) ),'Voto estratégico'!J29,IF(AND(I6&lt;$B$63,SUM($A83:H83)=0),I6,0))</f>
        <v>0</v>
      </c>
      <c r="J83">
        <f>IF(AND(J6&lt;$B$63,(J$79=1) ),'Voto estratégico'!K29,IF(AND(J6&lt;$B$63,SUM($A83:I83)=0),J6,0))</f>
        <v>0</v>
      </c>
      <c r="K83">
        <f>IF(AND(K6&lt;$B$63,(K$79=1) ),'Voto estratégico'!L29,IF(AND(K6&lt;$B$63,SUM($A83:J83)=0),K6,0))</f>
        <v>0</v>
      </c>
      <c r="L83">
        <f>IF(AND(L6&lt;$B$63,(L$79=1) ),'Voto estratégico'!M29,IF(AND(L6&lt;$B$63,SUM($A83:K83)=0),L6,0))</f>
        <v>0</v>
      </c>
      <c r="M83">
        <f>IF(AND(M6&lt;$B$63,(M$79=1) ),'Voto estratégico'!N29,IF(AND(M6&lt;$B$63,SUM($A83:L83)=0),M6,0))</f>
        <v>0</v>
      </c>
      <c r="N83">
        <f>IF(AND(N6&lt;$B$63,(N$79=1) ),'Voto estratégico'!O29,IF(AND(N6&lt;$B$63,SUM($A83:M83)=0),N6,0))</f>
        <v>0</v>
      </c>
      <c r="O83">
        <f>IF(AND(O6&lt;$B$63,(O$79=1) ),'Voto estratégico'!P29,IF(AND(O6&lt;$B$63,SUM($A83:N83)=0),O6,0))</f>
        <v>0</v>
      </c>
      <c r="P83">
        <f>IF(AND(P6&lt;$B$63,(P$79=1) ),'Voto estratégico'!Q29,IF(AND(P6&lt;$B$63,SUM($A83:O83)=0),P6,0))</f>
        <v>0</v>
      </c>
      <c r="Q83">
        <f>IF(AND(Q6&lt;$B$63,(Q$79=1) ),'Voto estratégico'!R29,IF(AND(Q6&lt;$B$63,SUM($A83:P83)=0),Q6,0))</f>
        <v>0</v>
      </c>
      <c r="R83">
        <f>IF(AND(R6&lt;$B$63,(R$79=1) ),'Voto estratégico'!S29,IF(AND(R6&lt;$B$63,SUM($A83:Q83)=0),R6,0))</f>
        <v>0</v>
      </c>
      <c r="S83">
        <f>IF(AND(S6&lt;$B$63,(S$79=1) ),'Voto estratégico'!T29,IF(AND(S6&lt;$B$63,SUM($A83:R83)=0),S6,0))</f>
        <v>0</v>
      </c>
      <c r="T83">
        <f>IF(AND(T6&lt;$B$63,(T$79=1) ),'Voto estratégico'!U29,IF(AND(T6&lt;$B$63,SUM($A83:S83)=0),T6,0))</f>
        <v>0</v>
      </c>
      <c r="U83">
        <f>IF(AND(U6&lt;$B$63,(U$79=1) ),'Voto estratégico'!V29,IF(AND(U6&lt;$B$63,SUM($A83:T83)=0),U6,0))</f>
        <v>0</v>
      </c>
      <c r="V83">
        <f>IF(AND(V6&lt;$B$63,(V$79=1) ),'Voto estratégico'!W29,IF(AND(V6&lt;$B$63,SUM($A83:U83)=0),V6,0))</f>
        <v>0</v>
      </c>
      <c r="W83">
        <f>IF(AND(W6&lt;$B$63,(W$79=1) ),'Voto estratégico'!X29,IF(AND(W6&lt;$B$63,SUM($A83:V83)=0),W6,0))</f>
        <v>0</v>
      </c>
      <c r="X83">
        <f>IF(AND(X6&lt;$B$63,(X$79=1) ),'Voto estratégico'!Y29,IF(AND(X6&lt;$B$63,SUM($A83:W83)=0),X6,0))</f>
        <v>0</v>
      </c>
      <c r="Y83">
        <f>IF(AND(Y6&lt;$B$63,(Y$79=1) ),'Voto estratégico'!Z29,IF(AND(Y6&lt;$B$63,SUM($A83:X83)=0),Y6,0))</f>
        <v>0</v>
      </c>
      <c r="Z83">
        <f>IF(AND(Z6&lt;$B$63,(Z$79=1) ),'Voto estratégico'!AA29,IF(AND(Z6&lt;$B$63,SUM($A83:Y83)=0),Z6,0))</f>
        <v>0</v>
      </c>
      <c r="AA83">
        <f>IF(AND(AA6&lt;$B$63,(AA$79=1) ),'Voto estratégico'!AB29,IF(AND(AA6&lt;$B$63,SUM($A83:Z83)=0),AA6,0))</f>
        <v>0</v>
      </c>
      <c r="AB83">
        <f>IF(AND(AB6&lt;$B$63,(AB$79=1) ),'Voto estratégico'!AC29,IF(AND(AB6&lt;$B$63,SUM($A83:AA83)=0),AB6,0))</f>
        <v>0</v>
      </c>
      <c r="AC83">
        <f>IF(AND(AC6&lt;$B$63,(AC$79=1) ),'Voto estratégico'!AD29,IF(AND(AC6&lt;$B$63,SUM($A83:AB83)=0),AC6,0))</f>
        <v>0</v>
      </c>
      <c r="AD83">
        <f>IF(AND(AD6&lt;$B$63,(AD$79=1) ),'Voto estratégico'!AE29,IF(AND(AD6&lt;$B$63,SUM($A83:AC83)=0),AD6,0))</f>
        <v>0</v>
      </c>
      <c r="AE83">
        <f>IF(AND(AE6&lt;$B$63,(AE$79=1) ),'Voto estratégico'!AF29,IF(AND(AE6&lt;$B$63,SUM($A83:AD83)=0),AE6,0))</f>
        <v>0</v>
      </c>
      <c r="AF83">
        <f>IF(AND(AF6&lt;$B$63,(AF$79=1) ),'Voto estratégico'!AG29,IF(AND(AF6&lt;$B$63,SUM($A83:AE83)=0),AF6,0))</f>
        <v>0</v>
      </c>
      <c r="AG83">
        <f>IF(AND(AG6&lt;$B$63,(AG$79=1) ),'Voto estratégico'!AH29,IF(AND(AG6&lt;$B$63,SUM($A83:AF83)=0),AG6,0))</f>
        <v>0</v>
      </c>
      <c r="AH83">
        <f>IF(AND(AH6&lt;$B$63,(AH$79=1) ),'Voto estratégico'!AI29,IF(AND(AH6&lt;$B$63,SUM($A83:AG83)=0),AH6,0))</f>
        <v>0</v>
      </c>
      <c r="AI83">
        <f>IF(AND(AI6&lt;$B$63,(AI$79=1) ),'Voto estratégico'!AJ29,IF(AND(AI6&lt;$B$63,SUM($A83:AH83)=0),AI6,0))</f>
        <v>0</v>
      </c>
      <c r="AJ83">
        <f>IF(AND(AJ6&lt;$B$63,(AJ$79=1) ),'Voto estratégico'!AK29,IF(AND(AJ6&lt;$B$63,SUM($A83:AI83)=0),AJ6,0))</f>
        <v>0</v>
      </c>
      <c r="AK83">
        <f>IF(AND(AK6&lt;$B$63,(AK$79=1) ),'Voto estratégico'!AL29,IF(AND(AK6&lt;$B$63,SUM($A83:AJ83)=0),AK6,0))</f>
        <v>0</v>
      </c>
      <c r="AL83">
        <f>IF(AND(AL6&lt;$B$63,(AL$79=1) ),'Voto estratégico'!AM29,IF(AND(AL6&lt;$B$63,SUM($A83:AK83)=0),AL6,0))</f>
        <v>0</v>
      </c>
      <c r="AM83">
        <f>IF(AND(AM6&lt;$B$63,(AM$79=1) ),'Voto estratégico'!AN29,IF(AND(AM6&lt;$B$63,SUM($A83:AL83)=0),AM6,0))</f>
        <v>0</v>
      </c>
      <c r="AN83">
        <f>IF(AND(AN6&lt;$B$63,(AN$79=1) ),'Voto estratégico'!AO29,IF(AND(AN6&lt;$B$63,SUM($A83:AM83)=0),AN6,0))</f>
        <v>0</v>
      </c>
      <c r="AO83">
        <f>IF(AND(AO6&lt;$B$63,(AO$79=1) ),'Voto estratégico'!AP29,IF(AND(AO6&lt;$B$63,SUM($A83:AN83)=0),AO6,0))</f>
        <v>0</v>
      </c>
    </row>
    <row r="84" spans="1:42" x14ac:dyDescent="0.25">
      <c r="A84" t="s">
        <v>215</v>
      </c>
      <c r="B84">
        <f>IF(AND(B7&lt;$B$63,(B$79=1) ),'Voto estratégico'!C30,IF(AND(B7&lt;$B$63,SUM($A84:A84)=0),B7,0))</f>
        <v>6310</v>
      </c>
      <c r="C84">
        <f>IF(AND(C7&lt;$B$63,(C$79=1) ),'Voto estratégico'!D30,IF(AND(C7&lt;$B$63,SUM($A84:B84)=0),C7,0))</f>
        <v>0</v>
      </c>
      <c r="D84">
        <f>IF(AND(D7&lt;$B$63,(D$79=1) ),'Voto estratégico'!E30,IF(AND(D7&lt;$B$63,SUM($A84:C84)=0),D7,0))</f>
        <v>0</v>
      </c>
      <c r="E84">
        <f>IF(AND(E7&lt;$B$63,(E$79=1) ),'Voto estratégico'!F30,IF(AND(E7&lt;$B$63,SUM($A84:D84)=0),E7,0))</f>
        <v>0</v>
      </c>
      <c r="F84">
        <f>IF(AND(F7&lt;$B$63,(F$79=1) ),'Voto estratégico'!G30,IF(AND(F7&lt;$B$63,SUM($A84:E84)=0),F7,0))</f>
        <v>0</v>
      </c>
      <c r="G84">
        <f>IF(AND(G7&lt;$B$63,(G$79=1) ),'Voto estratégico'!H30,IF(AND(G7&lt;$B$63,SUM($A84:F84)=0),G7,0))</f>
        <v>0</v>
      </c>
      <c r="H84">
        <f>IF(AND(H7&lt;$B$63,(H$79=1) ),'Voto estratégico'!I30,IF(AND(H7&lt;$B$63,SUM($A84:G84)=0),H7,0))</f>
        <v>0</v>
      </c>
      <c r="I84">
        <f>IF(AND(I7&lt;$B$63,(I$79=1) ),'Voto estratégico'!J30,IF(AND(I7&lt;$B$63,SUM($A84:H84)=0),I7,0))</f>
        <v>0</v>
      </c>
      <c r="J84">
        <f>IF(AND(J7&lt;$B$63,(J$79=1) ),'Voto estratégico'!K30,IF(AND(J7&lt;$B$63,SUM($A84:I84)=0),J7,0))</f>
        <v>0</v>
      </c>
      <c r="K84">
        <f>IF(AND(K7&lt;$B$63,(K$79=1) ),'Voto estratégico'!L30,IF(AND(K7&lt;$B$63,SUM($A84:J84)=0),K7,0))</f>
        <v>0</v>
      </c>
      <c r="L84">
        <f>IF(AND(L7&lt;$B$63,(L$79=1) ),'Voto estratégico'!M30,IF(AND(L7&lt;$B$63,SUM($A84:K84)=0),L7,0))</f>
        <v>0</v>
      </c>
      <c r="M84">
        <f>IF(AND(M7&lt;$B$63,(M$79=1) ),'Voto estratégico'!N30,IF(AND(M7&lt;$B$63,SUM($A84:L84)=0),M7,0))</f>
        <v>0</v>
      </c>
      <c r="N84">
        <f>IF(AND(N7&lt;$B$63,(N$79=1) ),'Voto estratégico'!O30,IF(AND(N7&lt;$B$63,SUM($A84:M84)=0),N7,0))</f>
        <v>0</v>
      </c>
      <c r="O84">
        <f>IF(AND(O7&lt;$B$63,(O$79=1) ),'Voto estratégico'!P30,IF(AND(O7&lt;$B$63,SUM($A84:N84)=0),O7,0))</f>
        <v>0</v>
      </c>
      <c r="P84">
        <f>IF(AND(P7&lt;$B$63,(P$79=1) ),'Voto estratégico'!Q30,IF(AND(P7&lt;$B$63,SUM($A84:O84)=0),P7,0))</f>
        <v>0</v>
      </c>
      <c r="Q84">
        <f>IF(AND(Q7&lt;$B$63,(Q$79=1) ),'Voto estratégico'!R30,IF(AND(Q7&lt;$B$63,SUM($A84:P84)=0),Q7,0))</f>
        <v>0</v>
      </c>
      <c r="R84">
        <f>IF(AND(R7&lt;$B$63,(R$79=1) ),'Voto estratégico'!S30,IF(AND(R7&lt;$B$63,SUM($A84:Q84)=0),R7,0))</f>
        <v>0</v>
      </c>
      <c r="S84">
        <f>IF(AND(S7&lt;$B$63,(S$79=1) ),'Voto estratégico'!T30,IF(AND(S7&lt;$B$63,SUM($A84:R84)=0),S7,0))</f>
        <v>0</v>
      </c>
      <c r="T84">
        <f>IF(AND(T7&lt;$B$63,(T$79=1) ),'Voto estratégico'!U30,IF(AND(T7&lt;$B$63,SUM($A84:S84)=0),T7,0))</f>
        <v>0</v>
      </c>
      <c r="U84">
        <f>IF(AND(U7&lt;$B$63,(U$79=1) ),'Voto estratégico'!V30,IF(AND(U7&lt;$B$63,SUM($A84:T84)=0),U7,0))</f>
        <v>0</v>
      </c>
      <c r="V84">
        <f>IF(AND(V7&lt;$B$63,(V$79=1) ),'Voto estratégico'!W30,IF(AND(V7&lt;$B$63,SUM($A84:U84)=0),V7,0))</f>
        <v>0</v>
      </c>
      <c r="W84">
        <f>IF(AND(W7&lt;$B$63,(W$79=1) ),'Voto estratégico'!X30,IF(AND(W7&lt;$B$63,SUM($A84:V84)=0),W7,0))</f>
        <v>0</v>
      </c>
      <c r="X84">
        <f>IF(AND(X7&lt;$B$63,(X$79=1) ),'Voto estratégico'!Y30,IF(AND(X7&lt;$B$63,SUM($A84:W84)=0),X7,0))</f>
        <v>0</v>
      </c>
      <c r="Y84">
        <f>IF(AND(Y7&lt;$B$63,(Y$79=1) ),'Voto estratégico'!Z30,IF(AND(Y7&lt;$B$63,SUM($A84:X84)=0),Y7,0))</f>
        <v>0</v>
      </c>
      <c r="Z84">
        <f>IF(AND(Z7&lt;$B$63,(Z$79=1) ),'Voto estratégico'!AA30,IF(AND(Z7&lt;$B$63,SUM($A84:Y84)=0),Z7,0))</f>
        <v>0</v>
      </c>
      <c r="AA84">
        <f>IF(AND(AA7&lt;$B$63,(AA$79=1) ),'Voto estratégico'!AB30,IF(AND(AA7&lt;$B$63,SUM($A84:Z84)=0),AA7,0))</f>
        <v>0</v>
      </c>
      <c r="AB84">
        <f>IF(AND(AB7&lt;$B$63,(AB$79=1) ),'Voto estratégico'!AC30,IF(AND(AB7&lt;$B$63,SUM($A84:AA84)=0),AB7,0))</f>
        <v>0</v>
      </c>
      <c r="AC84">
        <f>IF(AND(AC7&lt;$B$63,(AC$79=1) ),'Voto estratégico'!AD30,IF(AND(AC7&lt;$B$63,SUM($A84:AB84)=0),AC7,0))</f>
        <v>0</v>
      </c>
      <c r="AD84">
        <f>IF(AND(AD7&lt;$B$63,(AD$79=1) ),'Voto estratégico'!AE30,IF(AND(AD7&lt;$B$63,SUM($A84:AC84)=0),AD7,0))</f>
        <v>0</v>
      </c>
      <c r="AE84">
        <f>IF(AND(AE7&lt;$B$63,(AE$79=1) ),'Voto estratégico'!AF30,IF(AND(AE7&lt;$B$63,SUM($A84:AD84)=0),AE7,0))</f>
        <v>0</v>
      </c>
      <c r="AF84">
        <f>IF(AND(AF7&lt;$B$63,(AF$79=1) ),'Voto estratégico'!AG30,IF(AND(AF7&lt;$B$63,SUM($A84:AE84)=0),AF7,0))</f>
        <v>0</v>
      </c>
      <c r="AG84">
        <f>IF(AND(AG7&lt;$B$63,(AG$79=1) ),'Voto estratégico'!AH30,IF(AND(AG7&lt;$B$63,SUM($A84:AF84)=0),AG7,0))</f>
        <v>0</v>
      </c>
      <c r="AH84">
        <f>IF(AND(AH7&lt;$B$63,(AH$79=1) ),'Voto estratégico'!AI30,IF(AND(AH7&lt;$B$63,SUM($A84:AG84)=0),AH7,0))</f>
        <v>0</v>
      </c>
      <c r="AI84">
        <f>IF(AND(AI7&lt;$B$63,(AI$79=1) ),'Voto estratégico'!AJ30,IF(AND(AI7&lt;$B$63,SUM($A84:AH84)=0),AI7,0))</f>
        <v>0</v>
      </c>
      <c r="AJ84">
        <f>IF(AND(AJ7&lt;$B$63,(AJ$79=1) ),'Voto estratégico'!AK30,IF(AND(AJ7&lt;$B$63,SUM($A84:AI84)=0),AJ7,0))</f>
        <v>0</v>
      </c>
      <c r="AK84">
        <f>IF(AND(AK7&lt;$B$63,(AK$79=1) ),'Voto estratégico'!AL30,IF(AND(AK7&lt;$B$63,SUM($A84:AJ84)=0),AK7,0))</f>
        <v>0</v>
      </c>
      <c r="AL84">
        <f>IF(AND(AL7&lt;$B$63,(AL$79=1) ),'Voto estratégico'!AM30,IF(AND(AL7&lt;$B$63,SUM($A84:AK84)=0),AL7,0))</f>
        <v>0</v>
      </c>
      <c r="AM84">
        <f>IF(AND(AM7&lt;$B$63,(AM$79=1) ),'Voto estratégico'!AN30,IF(AND(AM7&lt;$B$63,SUM($A84:AL84)=0),AM7,0))</f>
        <v>0</v>
      </c>
      <c r="AN84">
        <f>IF(AND(AN7&lt;$B$63,(AN$79=1) ),'Voto estratégico'!AO30,IF(AND(AN7&lt;$B$63,SUM($A84:AM84)=0),AN7,0))</f>
        <v>0</v>
      </c>
      <c r="AO84">
        <f>IF(AND(AO7&lt;$B$63,(AO$79=1) ),'Voto estratégico'!AP30,IF(AND(AO7&lt;$B$63,SUM($A84:AN84)=0),AO7,0))</f>
        <v>0</v>
      </c>
    </row>
    <row r="85" spans="1:42" x14ac:dyDescent="0.25">
      <c r="A85" t="s">
        <v>210</v>
      </c>
      <c r="B85">
        <f>IF(AND(B8&lt;$B$63,(B$79=1) ),'Voto estratégico'!C31,IF(AND(B8&lt;$B$63,SUM($A85:A85)=0),B8,0))</f>
        <v>0</v>
      </c>
      <c r="C85">
        <f>IF(AND(C8&lt;$B$63,(C$79=1) ),'Voto estratégico'!D31,IF(AND(C8&lt;$B$63,SUM($A85:B85)=0),C8,0))</f>
        <v>0</v>
      </c>
      <c r="D85">
        <f>IF(AND(D8&lt;$B$63,(D$79=1) ),'Voto estratégico'!E31,IF(AND(D8&lt;$B$63,SUM($A85:C85)=0),D8,0))</f>
        <v>0</v>
      </c>
      <c r="E85">
        <f>IF(AND(E8&lt;$B$63,(E$79=1) ),'Voto estratégico'!F31,IF(AND(E8&lt;$B$63,SUM($A85:D85)=0),E8,0))</f>
        <v>0</v>
      </c>
      <c r="F85">
        <f>IF(AND(F8&lt;$B$63,(F$79=1) ),'Voto estratégico'!G31,IF(AND(F8&lt;$B$63,SUM($A85:E85)=0),F8,0))</f>
        <v>0</v>
      </c>
      <c r="G85">
        <f>IF(AND(G8&lt;$B$63,(G$79=1) ),'Voto estratégico'!H31,IF(AND(G8&lt;$B$63,SUM($A85:F85)=0),G8,0))</f>
        <v>0</v>
      </c>
      <c r="H85">
        <f>IF(AND(H8&lt;$B$63,(H$79=1) ),'Voto estratégico'!I31,IF(AND(H8&lt;$B$63,SUM($A85:G85)=0),H8,0))</f>
        <v>0</v>
      </c>
      <c r="I85">
        <f>IF(AND(I8&lt;$B$63,(I$79=1) ),'Voto estratégico'!J31,IF(AND(I8&lt;$B$63,SUM($A85:H85)=0),I8,0))</f>
        <v>0</v>
      </c>
      <c r="J85">
        <f>IF(AND(J8&lt;$B$63,(J$79=1) ),'Voto estratégico'!K31,IF(AND(J8&lt;$B$63,SUM($A85:I85)=0),J8,0))</f>
        <v>0</v>
      </c>
      <c r="K85">
        <f>IF(AND(K8&lt;$B$63,(K$79=1) ),'Voto estratégico'!L31,IF(AND(K8&lt;$B$63,SUM($A85:J85)=0),K8,0))</f>
        <v>0</v>
      </c>
      <c r="L85">
        <f>IF(AND(L8&lt;$B$63,(L$79=1) ),'Voto estratégico'!M31,IF(AND(L8&lt;$B$63,SUM($A85:K85)=0),L8,0))</f>
        <v>0</v>
      </c>
      <c r="M85">
        <f>IF(AND(M8&lt;$B$63,(M$79=1) ),'Voto estratégico'!N31,IF(AND(M8&lt;$B$63,SUM($A85:L85)=0),M8,0))</f>
        <v>0</v>
      </c>
      <c r="N85">
        <f>IF(AND(N8&lt;$B$63,(N$79=1) ),'Voto estratégico'!O31,IF(AND(N8&lt;$B$63,SUM($A85:M85)=0),N8,0))</f>
        <v>0</v>
      </c>
      <c r="O85">
        <f>IF(AND(O8&lt;$B$63,(O$79=1) ),'Voto estratégico'!P31,IF(AND(O8&lt;$B$63,SUM($A85:N85)=0),O8,0))</f>
        <v>0</v>
      </c>
      <c r="P85">
        <f>IF(AND(P8&lt;$B$63,(P$79=1) ),'Voto estratégico'!Q31,IF(AND(P8&lt;$B$63,SUM($A85:O85)=0),P8,0))</f>
        <v>0</v>
      </c>
      <c r="Q85">
        <f>IF(AND(Q8&lt;$B$63,(Q$79=1) ),'Voto estratégico'!R31,IF(AND(Q8&lt;$B$63,SUM($A85:P85)=0),Q8,0))</f>
        <v>0</v>
      </c>
      <c r="R85">
        <f>IF(AND(R8&lt;$B$63,(R$79=1) ),'Voto estratégico'!S31,IF(AND(R8&lt;$B$63,SUM($A85:Q85)=0),R8,0))</f>
        <v>0</v>
      </c>
      <c r="S85">
        <f>IF(AND(S8&lt;$B$63,(S$79=1) ),'Voto estratégico'!T31,IF(AND(S8&lt;$B$63,SUM($A85:R85)=0),S8,0))</f>
        <v>0</v>
      </c>
      <c r="T85">
        <f>IF(AND(T8&lt;$B$63,(T$79=1) ),'Voto estratégico'!U31,IF(AND(T8&lt;$B$63,SUM($A85:S85)=0),T8,0))</f>
        <v>0</v>
      </c>
      <c r="U85">
        <f>IF(AND(U8&lt;$B$63,(U$79=1) ),'Voto estratégico'!V31,IF(AND(U8&lt;$B$63,SUM($A85:T85)=0),U8,0))</f>
        <v>0</v>
      </c>
      <c r="V85">
        <f>IF(AND(V8&lt;$B$63,(V$79=1) ),'Voto estratégico'!W31,IF(AND(V8&lt;$B$63,SUM($A85:U85)=0),V8,0))</f>
        <v>0</v>
      </c>
      <c r="W85">
        <f>IF(AND(W8&lt;$B$63,(W$79=1) ),'Voto estratégico'!X31,IF(AND(W8&lt;$B$63,SUM($A85:V85)=0),W8,0))</f>
        <v>0</v>
      </c>
      <c r="X85">
        <f>IF(AND(X8&lt;$B$63,(X$79=1) ),'Voto estratégico'!Y31,IF(AND(X8&lt;$B$63,SUM($A85:W85)=0),X8,0))</f>
        <v>0</v>
      </c>
      <c r="Y85">
        <f>IF(AND(Y8&lt;$B$63,(Y$79=1) ),'Voto estratégico'!Z31,IF(AND(Y8&lt;$B$63,SUM($A85:X85)=0),Y8,0))</f>
        <v>0</v>
      </c>
      <c r="Z85">
        <f>IF(AND(Z8&lt;$B$63,(Z$79=1) ),'Voto estratégico'!AA31,IF(AND(Z8&lt;$B$63,SUM($A85:Y85)=0),Z8,0))</f>
        <v>0</v>
      </c>
      <c r="AA85">
        <f>IF(AND(AA8&lt;$B$63,(AA$79=1) ),'Voto estratégico'!AB31,IF(AND(AA8&lt;$B$63,SUM($A85:Z85)=0),AA8,0))</f>
        <v>0</v>
      </c>
      <c r="AB85">
        <f>IF(AND(AB8&lt;$B$63,(AB$79=1) ),'Voto estratégico'!AC31,IF(AND(AB8&lt;$B$63,SUM($A85:AA85)=0),AB8,0))</f>
        <v>0</v>
      </c>
      <c r="AC85">
        <f>IF(AND(AC8&lt;$B$63,(AC$79=1) ),'Voto estratégico'!AD31,IF(AND(AC8&lt;$B$63,SUM($A85:AB85)=0),AC8,0))</f>
        <v>0</v>
      </c>
      <c r="AD85">
        <f>IF(AND(AD8&lt;$B$63,(AD$79=1) ),'Voto estratégico'!AE31,IF(AND(AD8&lt;$B$63,SUM($A85:AC85)=0),AD8,0))</f>
        <v>0</v>
      </c>
      <c r="AE85">
        <f>IF(AND(AE8&lt;$B$63,(AE$79=1) ),'Voto estratégico'!AF31,IF(AND(AE8&lt;$B$63,SUM($A85:AD85)=0),AE8,0))</f>
        <v>0</v>
      </c>
      <c r="AF85">
        <f>IF(AND(AF8&lt;$B$63,(AF$79=1) ),'Voto estratégico'!AG31,IF(AND(AF8&lt;$B$63,SUM($A85:AE85)=0),AF8,0))</f>
        <v>0</v>
      </c>
      <c r="AG85">
        <f>IF(AND(AG8&lt;$B$63,(AG$79=1) ),'Voto estratégico'!AH31,IF(AND(AG8&lt;$B$63,SUM($A85:AF85)=0),AG8,0))</f>
        <v>0</v>
      </c>
      <c r="AH85">
        <f>IF(AND(AH8&lt;$B$63,(AH$79=1) ),'Voto estratégico'!AI31,IF(AND(AH8&lt;$B$63,SUM($A85:AG85)=0),AH8,0))</f>
        <v>0</v>
      </c>
      <c r="AI85">
        <f>IF(AND(AI8&lt;$B$63,(AI$79=1) ),'Voto estratégico'!AJ31,IF(AND(AI8&lt;$B$63,SUM($A85:AH85)=0),AI8,0))</f>
        <v>0</v>
      </c>
      <c r="AJ85">
        <f>IF(AND(AJ8&lt;$B$63,(AJ$79=1) ),'Voto estratégico'!AK31,IF(AND(AJ8&lt;$B$63,SUM($A85:AI85)=0),AJ8,0))</f>
        <v>0</v>
      </c>
      <c r="AK85">
        <f>IF(AND(AK8&lt;$B$63,(AK$79=1) ),'Voto estratégico'!AL31,IF(AND(AK8&lt;$B$63,SUM($A85:AJ85)=0),AK8,0))</f>
        <v>0</v>
      </c>
      <c r="AL85">
        <f>IF(AND(AL8&lt;$B$63,(AL$79=1) ),'Voto estratégico'!AM31,IF(AND(AL8&lt;$B$63,SUM($A85:AK85)=0),AL8,0))</f>
        <v>0</v>
      </c>
      <c r="AM85">
        <f>IF(AND(AM8&lt;$B$63,(AM$79=1) ),'Voto estratégico'!AN31,IF(AND(AM8&lt;$B$63,SUM($A85:AL85)=0),AM8,0))</f>
        <v>0</v>
      </c>
      <c r="AN85">
        <f>IF(AND(AN8&lt;$B$63,(AN$79=1) ),'Voto estratégico'!AO31,IF(AND(AN8&lt;$B$63,SUM($A85:AM85)=0),AN8,0))</f>
        <v>0</v>
      </c>
      <c r="AO85">
        <f>IF(AND(AO8&lt;$B$63,(AO$79=1) ),'Voto estratégico'!AP31,IF(AND(AO8&lt;$B$63,SUM($A85:AN85)=0),AO8,0))</f>
        <v>0</v>
      </c>
    </row>
    <row r="86" spans="1:42" x14ac:dyDescent="0.25">
      <c r="A86" t="s">
        <v>214</v>
      </c>
      <c r="B86">
        <f>IF(AND(B9&lt;$B$63,(B$79=1) ),'Voto estratégico'!C32,IF(AND(B9&lt;$B$63,SUM($A86:A86)=0),B9,0))</f>
        <v>4207</v>
      </c>
      <c r="C86">
        <f>IF(AND(C9&lt;$B$63,(C$79=1) ),'Voto estratégico'!D32,IF(AND(C9&lt;$B$63,SUM($A86:B86)=0),C9,0))</f>
        <v>0</v>
      </c>
      <c r="D86">
        <f>IF(AND(D9&lt;$B$63,(D$79=1) ),'Voto estratégico'!E32,IF(AND(D9&lt;$B$63,SUM($A86:C86)=0),D9,0))</f>
        <v>0</v>
      </c>
      <c r="E86">
        <f>IF(AND(E9&lt;$B$63,(E$79=1) ),'Voto estratégico'!F32,IF(AND(E9&lt;$B$63,SUM($A86:D86)=0),E9,0))</f>
        <v>0</v>
      </c>
      <c r="F86">
        <f>IF(AND(F9&lt;$B$63,(F$79=1) ),'Voto estratégico'!G32,IF(AND(F9&lt;$B$63,SUM($A86:E86)=0),F9,0))</f>
        <v>0</v>
      </c>
      <c r="G86">
        <f>IF(AND(G9&lt;$B$63,(G$79=1) ),'Voto estratégico'!H32,IF(AND(G9&lt;$B$63,SUM($A86:F86)=0),G9,0))</f>
        <v>0</v>
      </c>
      <c r="H86">
        <f>IF(AND(H9&lt;$B$63,(H$79=1) ),'Voto estratégico'!I32,IF(AND(H9&lt;$B$63,SUM($A86:G86)=0),H9,0))</f>
        <v>0</v>
      </c>
      <c r="I86">
        <f>IF(AND(I9&lt;$B$63,(I$79=1) ),'Voto estratégico'!J32,IF(AND(I9&lt;$B$63,SUM($A86:H86)=0),I9,0))</f>
        <v>0</v>
      </c>
      <c r="J86">
        <f>IF(AND(J9&lt;$B$63,(J$79=1) ),'Voto estratégico'!K32,IF(AND(J9&lt;$B$63,SUM($A86:I86)=0),J9,0))</f>
        <v>0</v>
      </c>
      <c r="K86">
        <f>IF(AND(K9&lt;$B$63,(K$79=1) ),'Voto estratégico'!L32,IF(AND(K9&lt;$B$63,SUM($A86:J86)=0),K9,0))</f>
        <v>0</v>
      </c>
      <c r="L86">
        <f>IF(AND(L9&lt;$B$63,(L$79=1) ),'Voto estratégico'!M32,IF(AND(L9&lt;$B$63,SUM($A86:K86)=0),L9,0))</f>
        <v>0</v>
      </c>
      <c r="M86">
        <f>IF(AND(M9&lt;$B$63,(M$79=1) ),'Voto estratégico'!N32,IF(AND(M9&lt;$B$63,SUM($A86:L86)=0),M9,0))</f>
        <v>0</v>
      </c>
      <c r="N86">
        <f>IF(AND(N9&lt;$B$63,(N$79=1) ),'Voto estratégico'!O32,IF(AND(N9&lt;$B$63,SUM($A86:M86)=0),N9,0))</f>
        <v>0</v>
      </c>
      <c r="O86">
        <f>IF(AND(O9&lt;$B$63,(O$79=1) ),'Voto estratégico'!P32,IF(AND(O9&lt;$B$63,SUM($A86:N86)=0),O9,0))</f>
        <v>0</v>
      </c>
      <c r="P86">
        <f>IF(AND(P9&lt;$B$63,(P$79=1) ),'Voto estratégico'!Q32,IF(AND(P9&lt;$B$63,SUM($A86:O86)=0),P9,0))</f>
        <v>0</v>
      </c>
      <c r="Q86">
        <f>IF(AND(Q9&lt;$B$63,(Q$79=1) ),'Voto estratégico'!R32,IF(AND(Q9&lt;$B$63,SUM($A86:P86)=0),Q9,0))</f>
        <v>0</v>
      </c>
      <c r="R86">
        <f>IF(AND(R9&lt;$B$63,(R$79=1) ),'Voto estratégico'!S32,IF(AND(R9&lt;$B$63,SUM($A86:Q86)=0),R9,0))</f>
        <v>0</v>
      </c>
      <c r="S86">
        <f>IF(AND(S9&lt;$B$63,(S$79=1) ),'Voto estratégico'!T32,IF(AND(S9&lt;$B$63,SUM($A86:R86)=0),S9,0))</f>
        <v>0</v>
      </c>
      <c r="T86">
        <f>IF(AND(T9&lt;$B$63,(T$79=1) ),'Voto estratégico'!U32,IF(AND(T9&lt;$B$63,SUM($A86:S86)=0),T9,0))</f>
        <v>0</v>
      </c>
      <c r="U86">
        <f>IF(AND(U9&lt;$B$63,(U$79=1) ),'Voto estratégico'!V32,IF(AND(U9&lt;$B$63,SUM($A86:T86)=0),U9,0))</f>
        <v>0</v>
      </c>
      <c r="V86">
        <f>IF(AND(V9&lt;$B$63,(V$79=1) ),'Voto estratégico'!W32,IF(AND(V9&lt;$B$63,SUM($A86:U86)=0),V9,0))</f>
        <v>0</v>
      </c>
      <c r="W86">
        <f>IF(AND(W9&lt;$B$63,(W$79=1) ),'Voto estratégico'!X32,IF(AND(W9&lt;$B$63,SUM($A86:V86)=0),W9,0))</f>
        <v>0</v>
      </c>
      <c r="X86">
        <f>IF(AND(X9&lt;$B$63,(X$79=1) ),'Voto estratégico'!Y32,IF(AND(X9&lt;$B$63,SUM($A86:W86)=0),X9,0))</f>
        <v>0</v>
      </c>
      <c r="Y86">
        <f>IF(AND(Y9&lt;$B$63,(Y$79=1) ),'Voto estratégico'!Z32,IF(AND(Y9&lt;$B$63,SUM($A86:X86)=0),Y9,0))</f>
        <v>0</v>
      </c>
      <c r="Z86">
        <f>IF(AND(Z9&lt;$B$63,(Z$79=1) ),'Voto estratégico'!AA32,IF(AND(Z9&lt;$B$63,SUM($A86:Y86)=0),Z9,0))</f>
        <v>0</v>
      </c>
      <c r="AA86">
        <f>IF(AND(AA9&lt;$B$63,(AA$79=1) ),'Voto estratégico'!AB32,IF(AND(AA9&lt;$B$63,SUM($A86:Z86)=0),AA9,0))</f>
        <v>0</v>
      </c>
      <c r="AB86">
        <f>IF(AND(AB9&lt;$B$63,(AB$79=1) ),'Voto estratégico'!AC32,IF(AND(AB9&lt;$B$63,SUM($A86:AA86)=0),AB9,0))</f>
        <v>0</v>
      </c>
      <c r="AC86">
        <f>IF(AND(AC9&lt;$B$63,(AC$79=1) ),'Voto estratégico'!AD32,IF(AND(AC9&lt;$B$63,SUM($A86:AB86)=0),AC9,0))</f>
        <v>0</v>
      </c>
      <c r="AD86">
        <f>IF(AND(AD9&lt;$B$63,(AD$79=1) ),'Voto estratégico'!AE32,IF(AND(AD9&lt;$B$63,SUM($A86:AC86)=0),AD9,0))</f>
        <v>0</v>
      </c>
      <c r="AE86">
        <f>IF(AND(AE9&lt;$B$63,(AE$79=1) ),'Voto estratégico'!AF32,IF(AND(AE9&lt;$B$63,SUM($A86:AD86)=0),AE9,0))</f>
        <v>0</v>
      </c>
      <c r="AF86">
        <f>IF(AND(AF9&lt;$B$63,(AF$79=1) ),'Voto estratégico'!AG32,IF(AND(AF9&lt;$B$63,SUM($A86:AE86)=0),AF9,0))</f>
        <v>0</v>
      </c>
      <c r="AG86">
        <f>IF(AND(AG9&lt;$B$63,(AG$79=1) ),'Voto estratégico'!AH32,IF(AND(AG9&lt;$B$63,SUM($A86:AF86)=0),AG9,0))</f>
        <v>0</v>
      </c>
      <c r="AH86">
        <f>IF(AND(AH9&lt;$B$63,(AH$79=1) ),'Voto estratégico'!AI32,IF(AND(AH9&lt;$B$63,SUM($A86:AG86)=0),AH9,0))</f>
        <v>0</v>
      </c>
      <c r="AI86">
        <f>IF(AND(AI9&lt;$B$63,(AI$79=1) ),'Voto estratégico'!AJ32,IF(AND(AI9&lt;$B$63,SUM($A86:AH86)=0),AI9,0))</f>
        <v>0</v>
      </c>
      <c r="AJ86">
        <f>IF(AND(AJ9&lt;$B$63,(AJ$79=1) ),'Voto estratégico'!AK32,IF(AND(AJ9&lt;$B$63,SUM($A86:AI86)=0),AJ9,0))</f>
        <v>0</v>
      </c>
      <c r="AK86">
        <f>IF(AND(AK9&lt;$B$63,(AK$79=1) ),'Voto estratégico'!AL32,IF(AND(AK9&lt;$B$63,SUM($A86:AJ86)=0),AK9,0))</f>
        <v>0</v>
      </c>
      <c r="AL86">
        <f>IF(AND(AL9&lt;$B$63,(AL$79=1) ),'Voto estratégico'!AM32,IF(AND(AL9&lt;$B$63,SUM($A86:AK86)=0),AL9,0))</f>
        <v>0</v>
      </c>
      <c r="AM86">
        <f>IF(AND(AM9&lt;$B$63,(AM$79=1) ),'Voto estratégico'!AN32,IF(AND(AM9&lt;$B$63,SUM($A86:AL86)=0),AM9,0))</f>
        <v>0</v>
      </c>
      <c r="AN86">
        <f>IF(AND(AN9&lt;$B$63,(AN$79=1) ),'Voto estratégico'!AO32,IF(AND(AN9&lt;$B$63,SUM($A86:AM86)=0),AN9,0))</f>
        <v>0</v>
      </c>
      <c r="AO86">
        <f>IF(AND(AO9&lt;$B$63,(AO$79=1) ),'Voto estratégico'!AP32,IF(AND(AO9&lt;$B$63,SUM($A86:AN86)=0),AO9,0))</f>
        <v>0</v>
      </c>
    </row>
    <row r="87" spans="1:42" x14ac:dyDescent="0.25">
      <c r="A87" t="s">
        <v>211</v>
      </c>
      <c r="B87">
        <f>IF(AND(B10&lt;$B$63,(B$79=1) ),'Voto estratégico'!C33,IF(AND(B10&lt;$B$63,SUM($A87:A87)=0),B10,0))</f>
        <v>2103</v>
      </c>
      <c r="C87">
        <f>IF(AND(C10&lt;$B$63,(C$79=1) ),'Voto estratégico'!D33,IF(AND(C10&lt;$B$63,SUM($A87:B87)=0),C10,0))</f>
        <v>0</v>
      </c>
      <c r="D87">
        <f>IF(AND(D10&lt;$B$63,(D$79=1) ),'Voto estratégico'!E33,IF(AND(D10&lt;$B$63,SUM($A87:C87)=0),D10,0))</f>
        <v>0</v>
      </c>
      <c r="E87">
        <f>IF(AND(E10&lt;$B$63,(E$79=1) ),'Voto estratégico'!F33,IF(AND(E10&lt;$B$63,SUM($A87:D87)=0),E10,0))</f>
        <v>0</v>
      </c>
      <c r="F87">
        <f>IF(AND(F10&lt;$B$63,(F$79=1) ),'Voto estratégico'!G33,IF(AND(F10&lt;$B$63,SUM($A87:E87)=0),F10,0))</f>
        <v>0</v>
      </c>
      <c r="G87">
        <f>IF(AND(G10&lt;$B$63,(G$79=1) ),'Voto estratégico'!H33,IF(AND(G10&lt;$B$63,SUM($A87:F87)=0),G10,0))</f>
        <v>0</v>
      </c>
      <c r="H87">
        <f>IF(AND(H10&lt;$B$63,(H$79=1) ),'Voto estratégico'!I33,IF(AND(H10&lt;$B$63,SUM($A87:G87)=0),H10,0))</f>
        <v>0</v>
      </c>
      <c r="I87">
        <f>IF(AND(I10&lt;$B$63,(I$79=1) ),'Voto estratégico'!J33,IF(AND(I10&lt;$B$63,SUM($A87:H87)=0),I10,0))</f>
        <v>0</v>
      </c>
      <c r="J87">
        <f>IF(AND(J10&lt;$B$63,(J$79=1) ),'Voto estratégico'!K33,IF(AND(J10&lt;$B$63,SUM($A87:I87)=0),J10,0))</f>
        <v>0</v>
      </c>
      <c r="K87">
        <f>IF(AND(K10&lt;$B$63,(K$79=1) ),'Voto estratégico'!L33,IF(AND(K10&lt;$B$63,SUM($A87:J87)=0),K10,0))</f>
        <v>0</v>
      </c>
      <c r="L87">
        <f>IF(AND(L10&lt;$B$63,(L$79=1) ),'Voto estratégico'!M33,IF(AND(L10&lt;$B$63,SUM($A87:K87)=0),L10,0))</f>
        <v>0</v>
      </c>
      <c r="M87">
        <f>IF(AND(M10&lt;$B$63,(M$79=1) ),'Voto estratégico'!N33,IF(AND(M10&lt;$B$63,SUM($A87:L87)=0),M10,0))</f>
        <v>0</v>
      </c>
      <c r="N87">
        <f>IF(AND(N10&lt;$B$63,(N$79=1) ),'Voto estratégico'!O33,IF(AND(N10&lt;$B$63,SUM($A87:M87)=0),N10,0))</f>
        <v>0</v>
      </c>
      <c r="O87">
        <f>IF(AND(O10&lt;$B$63,(O$79=1) ),'Voto estratégico'!P33,IF(AND(O10&lt;$B$63,SUM($A87:N87)=0),O10,0))</f>
        <v>0</v>
      </c>
      <c r="P87">
        <f>IF(AND(P10&lt;$B$63,(P$79=1) ),'Voto estratégico'!Q33,IF(AND(P10&lt;$B$63,SUM($A87:O87)=0),P10,0))</f>
        <v>0</v>
      </c>
      <c r="Q87">
        <f>IF(AND(Q10&lt;$B$63,(Q$79=1) ),'Voto estratégico'!R33,IF(AND(Q10&lt;$B$63,SUM($A87:P87)=0),Q10,0))</f>
        <v>0</v>
      </c>
      <c r="R87">
        <f>IF(AND(R10&lt;$B$63,(R$79=1) ),'Voto estratégico'!S33,IF(AND(R10&lt;$B$63,SUM($A87:Q87)=0),R10,0))</f>
        <v>0</v>
      </c>
      <c r="S87">
        <f>IF(AND(S10&lt;$B$63,(S$79=1) ),'Voto estratégico'!T33,IF(AND(S10&lt;$B$63,SUM($A87:R87)=0),S10,0))</f>
        <v>0</v>
      </c>
      <c r="T87">
        <f>IF(AND(T10&lt;$B$63,(T$79=1) ),'Voto estratégico'!U33,IF(AND(T10&lt;$B$63,SUM($A87:S87)=0),T10,0))</f>
        <v>0</v>
      </c>
      <c r="U87">
        <f>IF(AND(U10&lt;$B$63,(U$79=1) ),'Voto estratégico'!V33,IF(AND(U10&lt;$B$63,SUM($A87:T87)=0),U10,0))</f>
        <v>0</v>
      </c>
      <c r="V87">
        <f>IF(AND(V10&lt;$B$63,(V$79=1) ),'Voto estratégico'!W33,IF(AND(V10&lt;$B$63,SUM($A87:U87)=0),V10,0))</f>
        <v>0</v>
      </c>
      <c r="W87">
        <f>IF(AND(W10&lt;$B$63,(W$79=1) ),'Voto estratégico'!X33,IF(AND(W10&lt;$B$63,SUM($A87:V87)=0),W10,0))</f>
        <v>0</v>
      </c>
      <c r="X87">
        <f>IF(AND(X10&lt;$B$63,(X$79=1) ),'Voto estratégico'!Y33,IF(AND(X10&lt;$B$63,SUM($A87:W87)=0),X10,0))</f>
        <v>0</v>
      </c>
      <c r="Y87">
        <f>IF(AND(Y10&lt;$B$63,(Y$79=1) ),'Voto estratégico'!Z33,IF(AND(Y10&lt;$B$63,SUM($A87:X87)=0),Y10,0))</f>
        <v>0</v>
      </c>
      <c r="Z87">
        <f>IF(AND(Z10&lt;$B$63,(Z$79=1) ),'Voto estratégico'!AA33,IF(AND(Z10&lt;$B$63,SUM($A87:Y87)=0),Z10,0))</f>
        <v>0</v>
      </c>
      <c r="AA87">
        <f>IF(AND(AA10&lt;$B$63,(AA$79=1) ),'Voto estratégico'!AB33,IF(AND(AA10&lt;$B$63,SUM($A87:Z87)=0),AA10,0))</f>
        <v>0</v>
      </c>
      <c r="AB87">
        <f>IF(AND(AB10&lt;$B$63,(AB$79=1) ),'Voto estratégico'!AC33,IF(AND(AB10&lt;$B$63,SUM($A87:AA87)=0),AB10,0))</f>
        <v>0</v>
      </c>
      <c r="AC87">
        <f>IF(AND(AC10&lt;$B$63,(AC$79=1) ),'Voto estratégico'!AD33,IF(AND(AC10&lt;$B$63,SUM($A87:AB87)=0),AC10,0))</f>
        <v>0</v>
      </c>
      <c r="AD87">
        <f>IF(AND(AD10&lt;$B$63,(AD$79=1) ),'Voto estratégico'!AE33,IF(AND(AD10&lt;$B$63,SUM($A87:AC87)=0),AD10,0))</f>
        <v>0</v>
      </c>
      <c r="AE87">
        <f>IF(AND(AE10&lt;$B$63,(AE$79=1) ),'Voto estratégico'!AF33,IF(AND(AE10&lt;$B$63,SUM($A87:AD87)=0),AE10,0))</f>
        <v>0</v>
      </c>
      <c r="AF87">
        <f>IF(AND(AF10&lt;$B$63,(AF$79=1) ),'Voto estratégico'!AG33,IF(AND(AF10&lt;$B$63,SUM($A87:AE87)=0),AF10,0))</f>
        <v>0</v>
      </c>
      <c r="AG87">
        <f>IF(AND(AG10&lt;$B$63,(AG$79=1) ),'Voto estratégico'!AH33,IF(AND(AG10&lt;$B$63,SUM($A87:AF87)=0),AG10,0))</f>
        <v>0</v>
      </c>
      <c r="AH87">
        <f>IF(AND(AH10&lt;$B$63,(AH$79=1) ),'Voto estratégico'!AI33,IF(AND(AH10&lt;$B$63,SUM($A87:AG87)=0),AH10,0))</f>
        <v>0</v>
      </c>
      <c r="AI87">
        <f>IF(AND(AI10&lt;$B$63,(AI$79=1) ),'Voto estratégico'!AJ33,IF(AND(AI10&lt;$B$63,SUM($A87:AH87)=0),AI10,0))</f>
        <v>0</v>
      </c>
      <c r="AJ87">
        <f>IF(AND(AJ10&lt;$B$63,(AJ$79=1) ),'Voto estratégico'!AK33,IF(AND(AJ10&lt;$B$63,SUM($A87:AI87)=0),AJ10,0))</f>
        <v>0</v>
      </c>
      <c r="AK87">
        <f>IF(AND(AK10&lt;$B$63,(AK$79=1) ),'Voto estratégico'!AL33,IF(AND(AK10&lt;$B$63,SUM($A87:AJ87)=0),AK10,0))</f>
        <v>0</v>
      </c>
      <c r="AL87">
        <f>IF(AND(AL10&lt;$B$63,(AL$79=1) ),'Voto estratégico'!AM33,IF(AND(AL10&lt;$B$63,SUM($A87:AK87)=0),AL10,0))</f>
        <v>0</v>
      </c>
      <c r="AM87">
        <f>IF(AND(AM10&lt;$B$63,(AM$79=1) ),'Voto estratégico'!AN33,IF(AND(AM10&lt;$B$63,SUM($A87:AL87)=0),AM10,0))</f>
        <v>0</v>
      </c>
      <c r="AN87">
        <f>IF(AND(AN10&lt;$B$63,(AN$79=1) ),'Voto estratégico'!AO33,IF(AND(AN10&lt;$B$63,SUM($A87:AM87)=0),AN10,0))</f>
        <v>0</v>
      </c>
      <c r="AO87">
        <f>IF(AND(AO10&lt;$B$63,(AO$79=1) ),'Voto estratégico'!AP33,IF(AND(AO10&lt;$B$63,SUM($A87:AN87)=0),AO10,0))</f>
        <v>0</v>
      </c>
    </row>
    <row r="88" spans="1:42" x14ac:dyDescent="0.25">
      <c r="A88" t="s">
        <v>212</v>
      </c>
      <c r="B88">
        <f>IF(AND(B11&lt;$B$63,(B$79=1) ),'Voto estratégico'!C34,IF(AND(B11&lt;$B$63,SUM($A88:A88)=0),B11,0))</f>
        <v>0</v>
      </c>
      <c r="C88">
        <f>IF(AND(C11&lt;$B$63,(C$79=1) ),'Voto estratégico'!D34,IF(AND(C11&lt;$B$63,SUM($A88:B88)=0),C11,0))</f>
        <v>0</v>
      </c>
      <c r="D88">
        <f>IF(AND(D11&lt;$B$63,(D$79=1) ),'Voto estratégico'!E34,IF(AND(D11&lt;$B$63,SUM($A88:C88)=0),D11,0))</f>
        <v>0</v>
      </c>
      <c r="E88">
        <f>IF(AND(E11&lt;$B$63,(E$79=1) ),'Voto estratégico'!F34,IF(AND(E11&lt;$B$63,SUM($A88:D88)=0),E11,0))</f>
        <v>0</v>
      </c>
      <c r="F88">
        <f>IF(AND(F11&lt;$B$63,(F$79=1) ),'Voto estratégico'!G34,IF(AND(F11&lt;$B$63,SUM($A88:E88)=0),F11,0))</f>
        <v>0</v>
      </c>
      <c r="G88">
        <f>IF(AND(G11&lt;$B$63,(G$79=1) ),'Voto estratégico'!H34,IF(AND(G11&lt;$B$63,SUM($A88:F88)=0),G11,0))</f>
        <v>0</v>
      </c>
      <c r="H88">
        <f>IF(AND(H11&lt;$B$63,(H$79=1) ),'Voto estratégico'!I34,IF(AND(H11&lt;$B$63,SUM($A88:G88)=0),H11,0))</f>
        <v>0</v>
      </c>
      <c r="I88">
        <f>IF(AND(I11&lt;$B$63,(I$79=1) ),'Voto estratégico'!J34,IF(AND(I11&lt;$B$63,SUM($A88:H88)=0),I11,0))</f>
        <v>0</v>
      </c>
      <c r="J88">
        <f>IF(AND(J11&lt;$B$63,(J$79=1) ),'Voto estratégico'!K34,IF(AND(J11&lt;$B$63,SUM($A88:I88)=0),J11,0))</f>
        <v>0</v>
      </c>
      <c r="K88">
        <f>IF(AND(K11&lt;$B$63,(K$79=1) ),'Voto estratégico'!L34,IF(AND(K11&lt;$B$63,SUM($A88:J88)=0),K11,0))</f>
        <v>0</v>
      </c>
      <c r="L88">
        <f>IF(AND(L11&lt;$B$63,(L$79=1) ),'Voto estratégico'!M34,IF(AND(L11&lt;$B$63,SUM($A88:K88)=0),L11,0))</f>
        <v>0</v>
      </c>
      <c r="M88">
        <f>IF(AND(M11&lt;$B$63,(M$79=1) ),'Voto estratégico'!N34,IF(AND(M11&lt;$B$63,SUM($A88:L88)=0),M11,0))</f>
        <v>0</v>
      </c>
      <c r="N88">
        <f>IF(AND(N11&lt;$B$63,(N$79=1) ),'Voto estratégico'!O34,IF(AND(N11&lt;$B$63,SUM($A88:M88)=0),N11,0))</f>
        <v>0</v>
      </c>
      <c r="O88">
        <f>IF(AND(O11&lt;$B$63,(O$79=1) ),'Voto estratégico'!P34,IF(AND(O11&lt;$B$63,SUM($A88:N88)=0),O11,0))</f>
        <v>0</v>
      </c>
      <c r="P88">
        <f>IF(AND(P11&lt;$B$63,(P$79=1) ),'Voto estratégico'!Q34,IF(AND(P11&lt;$B$63,SUM($A88:O88)=0),P11,0))</f>
        <v>0</v>
      </c>
      <c r="Q88">
        <f>IF(AND(Q11&lt;$B$63,(Q$79=1) ),'Voto estratégico'!R34,IF(AND(Q11&lt;$B$63,SUM($A88:P88)=0),Q11,0))</f>
        <v>0</v>
      </c>
      <c r="R88">
        <f>IF(AND(R11&lt;$B$63,(R$79=1) ),'Voto estratégico'!S34,IF(AND(R11&lt;$B$63,SUM($A88:Q88)=0),R11,0))</f>
        <v>0</v>
      </c>
      <c r="S88">
        <f>IF(AND(S11&lt;$B$63,(S$79=1) ),'Voto estratégico'!T34,IF(AND(S11&lt;$B$63,SUM($A88:R88)=0),S11,0))</f>
        <v>0</v>
      </c>
      <c r="T88">
        <f>IF(AND(T11&lt;$B$63,(T$79=1) ),'Voto estratégico'!U34,IF(AND(T11&lt;$B$63,SUM($A88:S88)=0),T11,0))</f>
        <v>0</v>
      </c>
      <c r="U88">
        <f>IF(AND(U11&lt;$B$63,(U$79=1) ),'Voto estratégico'!V34,IF(AND(U11&lt;$B$63,SUM($A88:T88)=0),U11,0))</f>
        <v>0</v>
      </c>
      <c r="V88">
        <f>IF(AND(V11&lt;$B$63,(V$79=1) ),'Voto estratégico'!W34,IF(AND(V11&lt;$B$63,SUM($A88:U88)=0),V11,0))</f>
        <v>0</v>
      </c>
      <c r="W88">
        <f>IF(AND(W11&lt;$B$63,(W$79=1) ),'Voto estratégico'!X34,IF(AND(W11&lt;$B$63,SUM($A88:V88)=0),W11,0))</f>
        <v>0</v>
      </c>
      <c r="X88">
        <f>IF(AND(X11&lt;$B$63,(X$79=1) ),'Voto estratégico'!Y34,IF(AND(X11&lt;$B$63,SUM($A88:W88)=0),X11,0))</f>
        <v>0</v>
      </c>
      <c r="Y88">
        <f>IF(AND(Y11&lt;$B$63,(Y$79=1) ),'Voto estratégico'!Z34,IF(AND(Y11&lt;$B$63,SUM($A88:X88)=0),Y11,0))</f>
        <v>0</v>
      </c>
      <c r="Z88">
        <f>IF(AND(Z11&lt;$B$63,(Z$79=1) ),'Voto estratégico'!AA34,IF(AND(Z11&lt;$B$63,SUM($A88:Y88)=0),Z11,0))</f>
        <v>0</v>
      </c>
      <c r="AA88">
        <f>IF(AND(AA11&lt;$B$63,(AA$79=1) ),'Voto estratégico'!AB34,IF(AND(AA11&lt;$B$63,SUM($A88:Z88)=0),AA11,0))</f>
        <v>0</v>
      </c>
      <c r="AB88">
        <f>IF(AND(AB11&lt;$B$63,(AB$79=1) ),'Voto estratégico'!AC34,IF(AND(AB11&lt;$B$63,SUM($A88:AA88)=0),AB11,0))</f>
        <v>0</v>
      </c>
      <c r="AC88">
        <f>IF(AND(AC11&lt;$B$63,(AC$79=1) ),'Voto estratégico'!AD34,IF(AND(AC11&lt;$B$63,SUM($A88:AB88)=0),AC11,0))</f>
        <v>0</v>
      </c>
      <c r="AD88">
        <f>IF(AND(AD11&lt;$B$63,(AD$79=1) ),'Voto estratégico'!AE34,IF(AND(AD11&lt;$B$63,SUM($A88:AC88)=0),AD11,0))</f>
        <v>0</v>
      </c>
      <c r="AE88">
        <f>IF(AND(AE11&lt;$B$63,(AE$79=1) ),'Voto estratégico'!AF34,IF(AND(AE11&lt;$B$63,SUM($A88:AD88)=0),AE11,0))</f>
        <v>0</v>
      </c>
      <c r="AF88">
        <f>IF(AND(AF11&lt;$B$63,(AF$79=1) ),'Voto estratégico'!AG34,IF(AND(AF11&lt;$B$63,SUM($A88:AE88)=0),AF11,0))</f>
        <v>0</v>
      </c>
      <c r="AG88">
        <f>IF(AND(AG11&lt;$B$63,(AG$79=1) ),'Voto estratégico'!AH34,IF(AND(AG11&lt;$B$63,SUM($A88:AF88)=0),AG11,0))</f>
        <v>0</v>
      </c>
      <c r="AH88">
        <f>IF(AND(AH11&lt;$B$63,(AH$79=1) ),'Voto estratégico'!AI34,IF(AND(AH11&lt;$B$63,SUM($A88:AG88)=0),AH11,0))</f>
        <v>0</v>
      </c>
      <c r="AI88">
        <f>IF(AND(AI11&lt;$B$63,(AI$79=1) ),'Voto estratégico'!AJ34,IF(AND(AI11&lt;$B$63,SUM($A88:AH88)=0),AI11,0))</f>
        <v>0</v>
      </c>
      <c r="AJ88">
        <f>IF(AND(AJ11&lt;$B$63,(AJ$79=1) ),'Voto estratégico'!AK34,IF(AND(AJ11&lt;$B$63,SUM($A88:AI88)=0),AJ11,0))</f>
        <v>0</v>
      </c>
      <c r="AK88">
        <f>IF(AND(AK11&lt;$B$63,(AK$79=1) ),'Voto estratégico'!AL34,IF(AND(AK11&lt;$B$63,SUM($A88:AJ88)=0),AK11,0))</f>
        <v>0</v>
      </c>
      <c r="AL88">
        <f>IF(AND(AL11&lt;$B$63,(AL$79=1) ),'Voto estratégico'!AM34,IF(AND(AL11&lt;$B$63,SUM($A88:AK88)=0),AL11,0))</f>
        <v>0</v>
      </c>
      <c r="AM88">
        <f>IF(AND(AM11&lt;$B$63,(AM$79=1) ),'Voto estratégico'!AN34,IF(AND(AM11&lt;$B$63,SUM($A88:AL88)=0),AM11,0))</f>
        <v>0</v>
      </c>
      <c r="AN88">
        <f>IF(AND(AN11&lt;$B$63,(AN$79=1) ),'Voto estratégico'!AO34,IF(AND(AN11&lt;$B$63,SUM($A88:AM88)=0),AN11,0))</f>
        <v>0</v>
      </c>
      <c r="AO88">
        <f>IF(AND(AO11&lt;$B$63,(AO$79=1) ),'Voto estratégico'!AP34,IF(AND(AO11&lt;$B$63,SUM($A88:AN88)=0),AO11,0))</f>
        <v>0</v>
      </c>
    </row>
    <row r="89" spans="1:42" x14ac:dyDescent="0.25">
      <c r="A89" t="s">
        <v>213</v>
      </c>
      <c r="B89">
        <f>IF(AND(B12&lt;$B$63,(B$79=1) ),'Voto estratégico'!C35,IF(AND(B12&lt;$B$63,SUM($A89:A89)=0),B12,0))</f>
        <v>0</v>
      </c>
      <c r="C89">
        <f>IF(AND(C12&lt;$B$63,(C$79=1) ),'Voto estratégico'!D35,IF(AND(C12&lt;$B$63,SUM($A89:B89)=0),C12,0))</f>
        <v>0</v>
      </c>
      <c r="D89">
        <f>IF(AND(D12&lt;$B$63,(D$79=1) ),'Voto estratégico'!E35,IF(AND(D12&lt;$B$63,SUM($A89:C89)=0),D12,0))</f>
        <v>0</v>
      </c>
      <c r="E89">
        <f>IF(AND(E12&lt;$B$63,(E$79=1) ),'Voto estratégico'!F35,IF(AND(E12&lt;$B$63,SUM($A89:D89)=0),E12,0))</f>
        <v>0</v>
      </c>
      <c r="F89">
        <f>IF(AND(F12&lt;$B$63,(F$79=1) ),'Voto estratégico'!G35,IF(AND(F12&lt;$B$63,SUM($A89:E89)=0),F12,0))</f>
        <v>0</v>
      </c>
      <c r="G89">
        <f>IF(AND(G12&lt;$B$63,(G$79=1) ),'Voto estratégico'!H35,IF(AND(G12&lt;$B$63,SUM($A89:F89)=0),G12,0))</f>
        <v>0</v>
      </c>
      <c r="H89">
        <f>IF(AND(H12&lt;$B$63,(H$79=1) ),'Voto estratégico'!I35,IF(AND(H12&lt;$B$63,SUM($A89:G89)=0),H12,0))</f>
        <v>0</v>
      </c>
      <c r="I89">
        <f>IF(AND(I12&lt;$B$63,(I$79=1) ),'Voto estratégico'!J35,IF(AND(I12&lt;$B$63,SUM($A89:H89)=0),I12,0))</f>
        <v>0</v>
      </c>
      <c r="J89">
        <f>IF(AND(J12&lt;$B$63,(J$79=1) ),'Voto estratégico'!K35,IF(AND(J12&lt;$B$63,SUM($A89:I89)=0),J12,0))</f>
        <v>0</v>
      </c>
      <c r="K89">
        <f>IF(AND(K12&lt;$B$63,(K$79=1) ),'Voto estratégico'!L35,IF(AND(K12&lt;$B$63,SUM($A89:J89)=0),K12,0))</f>
        <v>0</v>
      </c>
      <c r="L89">
        <f>IF(AND(L12&lt;$B$63,(L$79=1) ),'Voto estratégico'!M35,IF(AND(L12&lt;$B$63,SUM($A89:K89)=0),L12,0))</f>
        <v>0</v>
      </c>
      <c r="M89">
        <f>IF(AND(M12&lt;$B$63,(M$79=1) ),'Voto estratégico'!N35,IF(AND(M12&lt;$B$63,SUM($A89:L89)=0),M12,0))</f>
        <v>0</v>
      </c>
      <c r="N89">
        <f>IF(AND(N12&lt;$B$63,(N$79=1) ),'Voto estratégico'!O35,IF(AND(N12&lt;$B$63,SUM($A89:M89)=0),N12,0))</f>
        <v>0</v>
      </c>
      <c r="O89">
        <f>IF(AND(O12&lt;$B$63,(O$79=1) ),'Voto estratégico'!P35,IF(AND(O12&lt;$B$63,SUM($A89:N89)=0),O12,0))</f>
        <v>0</v>
      </c>
      <c r="P89">
        <f>IF(AND(P12&lt;$B$63,(P$79=1) ),'Voto estratégico'!Q35,IF(AND(P12&lt;$B$63,SUM($A89:O89)=0),P12,0))</f>
        <v>0</v>
      </c>
      <c r="Q89">
        <f>IF(AND(Q12&lt;$B$63,(Q$79=1) ),'Voto estratégico'!R35,IF(AND(Q12&lt;$B$63,SUM($A89:P89)=0),Q12,0))</f>
        <v>0</v>
      </c>
      <c r="R89">
        <f>IF(AND(R12&lt;$B$63,(R$79=1) ),'Voto estratégico'!S35,IF(AND(R12&lt;$B$63,SUM($A89:Q89)=0),R12,0))</f>
        <v>0</v>
      </c>
      <c r="S89">
        <f>IF(AND(S12&lt;$B$63,(S$79=1) ),'Voto estratégico'!T35,IF(AND(S12&lt;$B$63,SUM($A89:R89)=0),S12,0))</f>
        <v>0</v>
      </c>
      <c r="T89">
        <f>IF(AND(T12&lt;$B$63,(T$79=1) ),'Voto estratégico'!U35,IF(AND(T12&lt;$B$63,SUM($A89:S89)=0),T12,0))</f>
        <v>0</v>
      </c>
      <c r="U89">
        <f>IF(AND(U12&lt;$B$63,(U$79=1) ),'Voto estratégico'!V35,IF(AND(U12&lt;$B$63,SUM($A89:T89)=0),U12,0))</f>
        <v>0</v>
      </c>
      <c r="V89">
        <f>IF(AND(V12&lt;$B$63,(V$79=1) ),'Voto estratégico'!W35,IF(AND(V12&lt;$B$63,SUM($A89:U89)=0),V12,0))</f>
        <v>0</v>
      </c>
      <c r="W89">
        <f>IF(AND(W12&lt;$B$63,(W$79=1) ),'Voto estratégico'!X35,IF(AND(W12&lt;$B$63,SUM($A89:V89)=0),W12,0))</f>
        <v>0</v>
      </c>
      <c r="X89">
        <f>IF(AND(X12&lt;$B$63,(X$79=1) ),'Voto estratégico'!Y35,IF(AND(X12&lt;$B$63,SUM($A89:W89)=0),X12,0))</f>
        <v>0</v>
      </c>
      <c r="Y89">
        <f>IF(AND(Y12&lt;$B$63,(Y$79=1) ),'Voto estratégico'!Z35,IF(AND(Y12&lt;$B$63,SUM($A89:X89)=0),Y12,0))</f>
        <v>0</v>
      </c>
      <c r="Z89">
        <f>IF(AND(Z12&lt;$B$63,(Z$79=1) ),'Voto estratégico'!AA35,IF(AND(Z12&lt;$B$63,SUM($A89:Y89)=0),Z12,0))</f>
        <v>0</v>
      </c>
      <c r="AA89">
        <f>IF(AND(AA12&lt;$B$63,(AA$79=1) ),'Voto estratégico'!AB35,IF(AND(AA12&lt;$B$63,SUM($A89:Z89)=0),AA12,0))</f>
        <v>0</v>
      </c>
      <c r="AB89">
        <f>IF(AND(AB12&lt;$B$63,(AB$79=1) ),'Voto estratégico'!AC35,IF(AND(AB12&lt;$B$63,SUM($A89:AA89)=0),AB12,0))</f>
        <v>0</v>
      </c>
      <c r="AC89">
        <f>IF(AND(AC12&lt;$B$63,(AC$79=1) ),'Voto estratégico'!AD35,IF(AND(AC12&lt;$B$63,SUM($A89:AB89)=0),AC12,0))</f>
        <v>0</v>
      </c>
      <c r="AD89">
        <f>IF(AND(AD12&lt;$B$63,(AD$79=1) ),'Voto estratégico'!AE35,IF(AND(AD12&lt;$B$63,SUM($A89:AC89)=0),AD12,0))</f>
        <v>0</v>
      </c>
      <c r="AE89">
        <f>IF(AND(AE12&lt;$B$63,(AE$79=1) ),'Voto estratégico'!AF35,IF(AND(AE12&lt;$B$63,SUM($A89:AD89)=0),AE12,0))</f>
        <v>0</v>
      </c>
      <c r="AF89">
        <f>IF(AND(AF12&lt;$B$63,(AF$79=1) ),'Voto estratégico'!AG35,IF(AND(AF12&lt;$B$63,SUM($A89:AE89)=0),AF12,0))</f>
        <v>0</v>
      </c>
      <c r="AG89">
        <f>IF(AND(AG12&lt;$B$63,(AG$79=1) ),'Voto estratégico'!AH35,IF(AND(AG12&lt;$B$63,SUM($A89:AF89)=0),AG12,0))</f>
        <v>0</v>
      </c>
      <c r="AH89">
        <f>IF(AND(AH12&lt;$B$63,(AH$79=1) ),'Voto estratégico'!AI35,IF(AND(AH12&lt;$B$63,SUM($A89:AG89)=0),AH12,0))</f>
        <v>0</v>
      </c>
      <c r="AI89">
        <f>IF(AND(AI12&lt;$B$63,(AI$79=1) ),'Voto estratégico'!AJ35,IF(AND(AI12&lt;$B$63,SUM($A89:AH89)=0),AI12,0))</f>
        <v>0</v>
      </c>
      <c r="AJ89">
        <f>IF(AND(AJ12&lt;$B$63,(AJ$79=1) ),'Voto estratégico'!AK35,IF(AND(AJ12&lt;$B$63,SUM($A89:AI89)=0),AJ12,0))</f>
        <v>0</v>
      </c>
      <c r="AK89">
        <f>IF(AND(AK12&lt;$B$63,(AK$79=1) ),'Voto estratégico'!AL35,IF(AND(AK12&lt;$B$63,SUM($A89:AJ89)=0),AK12,0))</f>
        <v>0</v>
      </c>
      <c r="AL89">
        <f>IF(AND(AL12&lt;$B$63,(AL$79=1) ),'Voto estratégico'!AM35,IF(AND(AL12&lt;$B$63,SUM($A89:AK89)=0),AL12,0))</f>
        <v>0</v>
      </c>
      <c r="AM89">
        <f>IF(AND(AM12&lt;$B$63,(AM$79=1) ),'Voto estratégico'!AN35,IF(AND(AM12&lt;$B$63,SUM($A89:AL89)=0),AM12,0))</f>
        <v>0</v>
      </c>
      <c r="AN89">
        <f>IF(AND(AN12&lt;$B$63,(AN$79=1) ),'Voto estratégico'!AO35,IF(AND(AN12&lt;$B$63,SUM($A89:AM89)=0),AN12,0))</f>
        <v>0</v>
      </c>
      <c r="AO89">
        <f>IF(AND(AO12&lt;$B$63,(AO$79=1) ),'Voto estratégico'!AP35,IF(AND(AO12&lt;$B$63,SUM($A89:AN89)=0),AO12,0))</f>
        <v>0</v>
      </c>
    </row>
    <row r="90" spans="1:42" x14ac:dyDescent="0.25">
      <c r="A90" t="s">
        <v>216</v>
      </c>
      <c r="B90">
        <f>IF(AND(B13&lt;$B$63,(B$79=1) ),'Voto estratégico'!C36,IF(AND(B13&lt;$B$63,SUM($A90:A90)=0),B13,0))</f>
        <v>0</v>
      </c>
      <c r="C90">
        <f>IF(AND(C13&lt;$B$63,(C$79=1) ),'Voto estratégico'!D36,IF(AND(C13&lt;$B$63,SUM($A90:B90)=0),C13,0))</f>
        <v>0</v>
      </c>
      <c r="D90">
        <f>IF(AND(D13&lt;$B$63,(D$79=1) ),'Voto estratégico'!E36,IF(AND(D13&lt;$B$63,SUM($A90:C90)=0),D13,0))</f>
        <v>0</v>
      </c>
      <c r="E90">
        <f>IF(AND(E13&lt;$B$63,(E$79=1) ),'Voto estratégico'!F36,IF(AND(E13&lt;$B$63,SUM($A90:D90)=0),E13,0))</f>
        <v>0</v>
      </c>
      <c r="F90">
        <f>IF(AND(F13&lt;$B$63,(F$79=1) ),'Voto estratégico'!G36,IF(AND(F13&lt;$B$63,SUM($A90:E90)=0),F13,0))</f>
        <v>0</v>
      </c>
      <c r="G90">
        <f>IF(AND(G13&lt;$B$63,(G$79=1) ),'Voto estratégico'!H36,IF(AND(G13&lt;$B$63,SUM($A90:F90)=0),G13,0))</f>
        <v>0</v>
      </c>
      <c r="H90">
        <f>IF(AND(H13&lt;$B$63,(H$79=1) ),'Voto estratégico'!I36,IF(AND(H13&lt;$B$63,SUM($A90:G90)=0),H13,0))</f>
        <v>0</v>
      </c>
      <c r="I90">
        <f>IF(AND(I13&lt;$B$63,(I$79=1) ),'Voto estratégico'!J36,IF(AND(I13&lt;$B$63,SUM($A90:H90)=0),I13,0))</f>
        <v>0</v>
      </c>
      <c r="J90">
        <f>IF(AND(J13&lt;$B$63,(J$79=1) ),'Voto estratégico'!K36,IF(AND(J13&lt;$B$63,SUM($A90:I90)=0),J13,0))</f>
        <v>0</v>
      </c>
      <c r="K90">
        <f>IF(AND(K13&lt;$B$63,(K$79=1) ),'Voto estratégico'!L36,IF(AND(K13&lt;$B$63,SUM($A90:J90)=0),K13,0))</f>
        <v>0</v>
      </c>
      <c r="L90">
        <f>IF(AND(L13&lt;$B$63,(L$79=1) ),'Voto estratégico'!M36,IF(AND(L13&lt;$B$63,SUM($A90:K90)=0),L13,0))</f>
        <v>0</v>
      </c>
      <c r="M90">
        <f>IF(AND(M13&lt;$B$63,(M$79=1) ),'Voto estratégico'!N36,IF(AND(M13&lt;$B$63,SUM($A90:L90)=0),M13,0))</f>
        <v>0</v>
      </c>
      <c r="N90">
        <f>IF(AND(N13&lt;$B$63,(N$79=1) ),'Voto estratégico'!O36,IF(AND(N13&lt;$B$63,SUM($A90:M90)=0),N13,0))</f>
        <v>0</v>
      </c>
      <c r="O90">
        <f>IF(AND(O13&lt;$B$63,(O$79=1) ),'Voto estratégico'!P36,IF(AND(O13&lt;$B$63,SUM($A90:N90)=0),O13,0))</f>
        <v>0</v>
      </c>
      <c r="P90">
        <f>IF(AND(P13&lt;$B$63,(P$79=1) ),'Voto estratégico'!Q36,IF(AND(P13&lt;$B$63,SUM($A90:O90)=0),P13,0))</f>
        <v>0</v>
      </c>
      <c r="Q90">
        <f>IF(AND(Q13&lt;$B$63,(Q$79=1) ),'Voto estratégico'!R36,IF(AND(Q13&lt;$B$63,SUM($A90:P90)=0),Q13,0))</f>
        <v>0</v>
      </c>
      <c r="R90">
        <f>IF(AND(R13&lt;$B$63,(R$79=1) ),'Voto estratégico'!S36,IF(AND(R13&lt;$B$63,SUM($A90:Q90)=0),R13,0))</f>
        <v>0</v>
      </c>
      <c r="S90">
        <f>IF(AND(S13&lt;$B$63,(S$79=1) ),'Voto estratégico'!T36,IF(AND(S13&lt;$B$63,SUM($A90:R90)=0),S13,0))</f>
        <v>0</v>
      </c>
      <c r="T90">
        <f>IF(AND(T13&lt;$B$63,(T$79=1) ),'Voto estratégico'!U36,IF(AND(T13&lt;$B$63,SUM($A90:S90)=0),T13,0))</f>
        <v>0</v>
      </c>
      <c r="U90">
        <f>IF(AND(U13&lt;$B$63,(U$79=1) ),'Voto estratégico'!V36,IF(AND(U13&lt;$B$63,SUM($A90:T90)=0),U13,0))</f>
        <v>0</v>
      </c>
      <c r="V90">
        <f>IF(AND(V13&lt;$B$63,(V$79=1) ),'Voto estratégico'!W36,IF(AND(V13&lt;$B$63,SUM($A90:U90)=0),V13,0))</f>
        <v>0</v>
      </c>
      <c r="W90">
        <f>IF(AND(W13&lt;$B$63,(W$79=1) ),'Voto estratégico'!X36,IF(AND(W13&lt;$B$63,SUM($A90:V90)=0),W13,0))</f>
        <v>0</v>
      </c>
      <c r="X90">
        <f>IF(AND(X13&lt;$B$63,(X$79=1) ),'Voto estratégico'!Y36,IF(AND(X13&lt;$B$63,SUM($A90:W90)=0),X13,0))</f>
        <v>0</v>
      </c>
      <c r="Y90">
        <f>IF(AND(Y13&lt;$B$63,(Y$79=1) ),'Voto estratégico'!Z36,IF(AND(Y13&lt;$B$63,SUM($A90:X90)=0),Y13,0))</f>
        <v>0</v>
      </c>
      <c r="Z90">
        <f>IF(AND(Z13&lt;$B$63,(Z$79=1) ),'Voto estratégico'!AA36,IF(AND(Z13&lt;$B$63,SUM($A90:Y90)=0),Z13,0))</f>
        <v>0</v>
      </c>
      <c r="AA90">
        <f>IF(AND(AA13&lt;$B$63,(AA$79=1) ),'Voto estratégico'!AB36,IF(AND(AA13&lt;$B$63,SUM($A90:Z90)=0),AA13,0))</f>
        <v>0</v>
      </c>
      <c r="AB90">
        <f>IF(AND(AB13&lt;$B$63,(AB$79=1) ),'Voto estratégico'!AC36,IF(AND(AB13&lt;$B$63,SUM($A90:AA90)=0),AB13,0))</f>
        <v>0</v>
      </c>
      <c r="AC90">
        <f>IF(AND(AC13&lt;$B$63,(AC$79=1) ),'Voto estratégico'!AD36,IF(AND(AC13&lt;$B$63,SUM($A90:AB90)=0),AC13,0))</f>
        <v>0</v>
      </c>
      <c r="AD90">
        <f>IF(AND(AD13&lt;$B$63,(AD$79=1) ),'Voto estratégico'!AE36,IF(AND(AD13&lt;$B$63,SUM($A90:AC90)=0),AD13,0))</f>
        <v>0</v>
      </c>
      <c r="AE90">
        <f>IF(AND(AE13&lt;$B$63,(AE$79=1) ),'Voto estratégico'!AF36,IF(AND(AE13&lt;$B$63,SUM($A90:AD90)=0),AE13,0))</f>
        <v>0</v>
      </c>
      <c r="AF90">
        <f>IF(AND(AF13&lt;$B$63,(AF$79=1) ),'Voto estratégico'!AG36,IF(AND(AF13&lt;$B$63,SUM($A90:AE90)=0),AF13,0))</f>
        <v>0</v>
      </c>
      <c r="AG90">
        <f>IF(AND(AG13&lt;$B$63,(AG$79=1) ),'Voto estratégico'!AH36,IF(AND(AG13&lt;$B$63,SUM($A90:AF90)=0),AG13,0))</f>
        <v>0</v>
      </c>
      <c r="AH90">
        <f>IF(AND(AH13&lt;$B$63,(AH$79=1) ),'Voto estratégico'!AI36,IF(AND(AH13&lt;$B$63,SUM($A90:AG90)=0),AH13,0))</f>
        <v>0</v>
      </c>
      <c r="AI90">
        <f>IF(AND(AI13&lt;$B$63,(AI$79=1) ),'Voto estratégico'!AJ36,IF(AND(AI13&lt;$B$63,SUM($A90:AH90)=0),AI13,0))</f>
        <v>0</v>
      </c>
      <c r="AJ90">
        <f>IF(AND(AJ13&lt;$B$63,(AJ$79=1) ),'Voto estratégico'!AK36,IF(AND(AJ13&lt;$B$63,SUM($A90:AI90)=0),AJ13,0))</f>
        <v>0</v>
      </c>
      <c r="AK90">
        <f>IF(AND(AK13&lt;$B$63,(AK$79=1) ),'Voto estratégico'!AL36,IF(AND(AK13&lt;$B$63,SUM($A90:AJ90)=0),AK13,0))</f>
        <v>0</v>
      </c>
      <c r="AL90">
        <f>IF(AND(AL13&lt;$B$63,(AL$79=1) ),'Voto estratégico'!AM36,IF(AND(AL13&lt;$B$63,SUM($A90:AK90)=0),AL13,0))</f>
        <v>0</v>
      </c>
      <c r="AM90">
        <f>IF(AND(AM13&lt;$B$63,(AM$79=1) ),'Voto estratégico'!AN36,IF(AND(AM13&lt;$B$63,SUM($A90:AL90)=0),AM13,0))</f>
        <v>0</v>
      </c>
      <c r="AN90">
        <f>IF(AND(AN13&lt;$B$63,(AN$79=1) ),'Voto estratégico'!AO36,IF(AND(AN13&lt;$B$63,SUM($A90:AM90)=0),AN13,0))</f>
        <v>0</v>
      </c>
      <c r="AO90">
        <f>IF(AND(AO13&lt;$B$63,(AO$79=1) ),'Voto estratégico'!AP36,IF(AND(AO13&lt;$B$63,SUM($A90:AN90)=0),AO13,0))</f>
        <v>0</v>
      </c>
    </row>
    <row r="91" spans="1:42" x14ac:dyDescent="0.25">
      <c r="A91" t="s">
        <v>217</v>
      </c>
      <c r="B91">
        <f>IF(AND(B14&lt;$B$63,(B$79=1) ),'Voto estratégico'!C37,IF(AND(B14&lt;$B$63,SUM($A91:A91)=0),B14,0))</f>
        <v>0</v>
      </c>
      <c r="C91">
        <f>IF(AND(C14&lt;$B$63,(C$79=1) ),'Voto estratégico'!D37,IF(AND(C14&lt;$B$63,SUM($A91:B91)=0),C14,0))</f>
        <v>0</v>
      </c>
      <c r="D91">
        <f>IF(AND(D14&lt;$B$63,(D$79=1) ),'Voto estratégico'!E37,IF(AND(D14&lt;$B$63,SUM($A91:C91)=0),D14,0))</f>
        <v>0</v>
      </c>
      <c r="E91">
        <f>IF(AND(E14&lt;$B$63,(E$79=1) ),'Voto estratégico'!F37,IF(AND(E14&lt;$B$63,SUM($A91:D91)=0),E14,0))</f>
        <v>0</v>
      </c>
      <c r="F91">
        <f>IF(AND(F14&lt;$B$63,(F$79=1) ),'Voto estratégico'!G37,IF(AND(F14&lt;$B$63,SUM($A91:E91)=0),F14,0))</f>
        <v>0</v>
      </c>
      <c r="G91">
        <f>IF(AND(G14&lt;$B$63,(G$79=1) ),'Voto estratégico'!H37,IF(AND(G14&lt;$B$63,SUM($A91:F91)=0),G14,0))</f>
        <v>0</v>
      </c>
      <c r="H91">
        <f>IF(AND(H14&lt;$B$63,(H$79=1) ),'Voto estratégico'!I37,IF(AND(H14&lt;$B$63,SUM($A91:G91)=0),H14,0))</f>
        <v>0</v>
      </c>
      <c r="I91">
        <f>IF(AND(I14&lt;$B$63,(I$79=1) ),'Voto estratégico'!J37,IF(AND(I14&lt;$B$63,SUM($A91:H91)=0),I14,0))</f>
        <v>0</v>
      </c>
      <c r="J91">
        <f>IF(AND(J14&lt;$B$63,(J$79=1) ),'Voto estratégico'!K37,IF(AND(J14&lt;$B$63,SUM($A91:I91)=0),J14,0))</f>
        <v>0</v>
      </c>
      <c r="K91">
        <f>IF(AND(K14&lt;$B$63,(K$79=1) ),'Voto estratégico'!L37,IF(AND(K14&lt;$B$63,SUM($A91:J91)=0),K14,0))</f>
        <v>0</v>
      </c>
      <c r="L91">
        <f>IF(AND(L14&lt;$B$63,(L$79=1) ),'Voto estratégico'!M37,IF(AND(L14&lt;$B$63,SUM($A91:K91)=0),L14,0))</f>
        <v>0</v>
      </c>
      <c r="M91">
        <f>IF(AND(M14&lt;$B$63,(M$79=1) ),'Voto estratégico'!N37,IF(AND(M14&lt;$B$63,SUM($A91:L91)=0),M14,0))</f>
        <v>0</v>
      </c>
      <c r="N91">
        <f>IF(AND(N14&lt;$B$63,(N$79=1) ),'Voto estratégico'!O37,IF(AND(N14&lt;$B$63,SUM($A91:M91)=0),N14,0))</f>
        <v>0</v>
      </c>
      <c r="O91">
        <f>IF(AND(O14&lt;$B$63,(O$79=1) ),'Voto estratégico'!P37,IF(AND(O14&lt;$B$63,SUM($A91:N91)=0),O14,0))</f>
        <v>0</v>
      </c>
      <c r="P91">
        <f>IF(AND(P14&lt;$B$63,(P$79=1) ),'Voto estratégico'!Q37,IF(AND(P14&lt;$B$63,SUM($A91:O91)=0),P14,0))</f>
        <v>0</v>
      </c>
      <c r="Q91">
        <f>IF(AND(Q14&lt;$B$63,(Q$79=1) ),'Voto estratégico'!R37,IF(AND(Q14&lt;$B$63,SUM($A91:P91)=0),Q14,0))</f>
        <v>0</v>
      </c>
      <c r="R91">
        <f>IF(AND(R14&lt;$B$63,(R$79=1) ),'Voto estratégico'!S37,IF(AND(R14&lt;$B$63,SUM($A91:Q91)=0),R14,0))</f>
        <v>0</v>
      </c>
      <c r="S91">
        <f>IF(AND(S14&lt;$B$63,(S$79=1) ),'Voto estratégico'!T37,IF(AND(S14&lt;$B$63,SUM($A91:R91)=0),S14,0))</f>
        <v>0</v>
      </c>
      <c r="T91">
        <f>IF(AND(T14&lt;$B$63,(T$79=1) ),'Voto estratégico'!U37,IF(AND(T14&lt;$B$63,SUM($A91:S91)=0),T14,0))</f>
        <v>0</v>
      </c>
      <c r="U91">
        <f>IF(AND(U14&lt;$B$63,(U$79=1) ),'Voto estratégico'!V37,IF(AND(U14&lt;$B$63,SUM($A91:T91)=0),U14,0))</f>
        <v>0</v>
      </c>
      <c r="V91">
        <f>IF(AND(V14&lt;$B$63,(V$79=1) ),'Voto estratégico'!W37,IF(AND(V14&lt;$B$63,SUM($A91:U91)=0),V14,0))</f>
        <v>0</v>
      </c>
      <c r="W91">
        <f>IF(AND(W14&lt;$B$63,(W$79=1) ),'Voto estratégico'!X37,IF(AND(W14&lt;$B$63,SUM($A91:V91)=0),W14,0))</f>
        <v>0</v>
      </c>
      <c r="X91">
        <f>IF(AND(X14&lt;$B$63,(X$79=1) ),'Voto estratégico'!Y37,IF(AND(X14&lt;$B$63,SUM($A91:W91)=0),X14,0))</f>
        <v>0</v>
      </c>
      <c r="Y91">
        <f>IF(AND(Y14&lt;$B$63,(Y$79=1) ),'Voto estratégico'!Z37,IF(AND(Y14&lt;$B$63,SUM($A91:X91)=0),Y14,0))</f>
        <v>0</v>
      </c>
      <c r="Z91">
        <f>IF(AND(Z14&lt;$B$63,(Z$79=1) ),'Voto estratégico'!AA37,IF(AND(Z14&lt;$B$63,SUM($A91:Y91)=0),Z14,0))</f>
        <v>0</v>
      </c>
      <c r="AA91">
        <f>IF(AND(AA14&lt;$B$63,(AA$79=1) ),'Voto estratégico'!AB37,IF(AND(AA14&lt;$B$63,SUM($A91:Z91)=0),AA14,0))</f>
        <v>0</v>
      </c>
      <c r="AB91">
        <f>IF(AND(AB14&lt;$B$63,(AB$79=1) ),'Voto estratégico'!AC37,IF(AND(AB14&lt;$B$63,SUM($A91:AA91)=0),AB14,0))</f>
        <v>0</v>
      </c>
      <c r="AC91">
        <f>IF(AND(AC14&lt;$B$63,(AC$79=1) ),'Voto estratégico'!AD37,IF(AND(AC14&lt;$B$63,SUM($A91:AB91)=0),AC14,0))</f>
        <v>0</v>
      </c>
      <c r="AD91">
        <f>IF(AND(AD14&lt;$B$63,(AD$79=1) ),'Voto estratégico'!AE37,IF(AND(AD14&lt;$B$63,SUM($A91:AC91)=0),AD14,0))</f>
        <v>0</v>
      </c>
      <c r="AE91">
        <f>IF(AND(AE14&lt;$B$63,(AE$79=1) ),'Voto estratégico'!AF37,IF(AND(AE14&lt;$B$63,SUM($A91:AD91)=0),AE14,0))</f>
        <v>0</v>
      </c>
      <c r="AF91">
        <f>IF(AND(AF14&lt;$B$63,(AF$79=1) ),'Voto estratégico'!AG37,IF(AND(AF14&lt;$B$63,SUM($A91:AE91)=0),AF14,0))</f>
        <v>0</v>
      </c>
      <c r="AG91">
        <f>IF(AND(AG14&lt;$B$63,(AG$79=1) ),'Voto estratégico'!AH37,IF(AND(AG14&lt;$B$63,SUM($A91:AF91)=0),AG14,0))</f>
        <v>0</v>
      </c>
      <c r="AH91">
        <f>IF(AND(AH14&lt;$B$63,(AH$79=1) ),'Voto estratégico'!AI37,IF(AND(AH14&lt;$B$63,SUM($A91:AG91)=0),AH14,0))</f>
        <v>0</v>
      </c>
      <c r="AI91">
        <f>IF(AND(AI14&lt;$B$63,(AI$79=1) ),'Voto estratégico'!AJ37,IF(AND(AI14&lt;$B$63,SUM($A91:AH91)=0),AI14,0))</f>
        <v>0</v>
      </c>
      <c r="AJ91">
        <f>IF(AND(AJ14&lt;$B$63,(AJ$79=1) ),'Voto estratégico'!AK37,IF(AND(AJ14&lt;$B$63,SUM($A91:AI91)=0),AJ14,0))</f>
        <v>0</v>
      </c>
      <c r="AK91">
        <f>IF(AND(AK14&lt;$B$63,(AK$79=1) ),'Voto estratégico'!AL37,IF(AND(AK14&lt;$B$63,SUM($A91:AJ91)=0),AK14,0))</f>
        <v>0</v>
      </c>
      <c r="AL91">
        <f>IF(AND(AL14&lt;$B$63,(AL$79=1) ),'Voto estratégico'!AM37,IF(AND(AL14&lt;$B$63,SUM($A91:AK91)=0),AL14,0))</f>
        <v>0</v>
      </c>
      <c r="AM91">
        <f>IF(AND(AM14&lt;$B$63,(AM$79=1) ),'Voto estratégico'!AN37,IF(AND(AM14&lt;$B$63,SUM($A91:AL91)=0),AM14,0))</f>
        <v>0</v>
      </c>
      <c r="AN91">
        <f>IF(AND(AN14&lt;$B$63,(AN$79=1) ),'Voto estratégico'!AO37,IF(AND(AN14&lt;$B$63,SUM($A91:AM91)=0),AN14,0))</f>
        <v>0</v>
      </c>
      <c r="AO91">
        <f>IF(AND(AO14&lt;$B$63,(AO$79=1) ),'Voto estratégico'!AP37,IF(AND(AO14&lt;$B$63,SUM($A91:AN91)=0),AO14,0))</f>
        <v>0</v>
      </c>
    </row>
    <row r="93" spans="1:42" x14ac:dyDescent="0.25">
      <c r="A93" t="s">
        <v>232</v>
      </c>
    </row>
    <row r="94" spans="1:42" x14ac:dyDescent="0.25">
      <c r="B94">
        <v>1</v>
      </c>
      <c r="C94">
        <v>2</v>
      </c>
      <c r="D94">
        <v>3</v>
      </c>
      <c r="E94">
        <v>4</v>
      </c>
      <c r="F94">
        <v>5</v>
      </c>
      <c r="G94">
        <v>6</v>
      </c>
      <c r="H94">
        <v>7</v>
      </c>
      <c r="I94">
        <v>8</v>
      </c>
      <c r="J94">
        <v>9</v>
      </c>
      <c r="K94">
        <v>10</v>
      </c>
      <c r="L94">
        <v>11</v>
      </c>
      <c r="M94">
        <v>12</v>
      </c>
      <c r="N94">
        <v>13</v>
      </c>
      <c r="O94">
        <v>14</v>
      </c>
      <c r="P94">
        <v>15</v>
      </c>
      <c r="Q94">
        <v>16</v>
      </c>
      <c r="R94">
        <v>17</v>
      </c>
      <c r="S94">
        <v>18</v>
      </c>
      <c r="T94">
        <v>19</v>
      </c>
      <c r="U94">
        <v>20</v>
      </c>
      <c r="V94">
        <v>21</v>
      </c>
      <c r="W94">
        <v>22</v>
      </c>
      <c r="X94">
        <v>23</v>
      </c>
      <c r="Y94">
        <v>24</v>
      </c>
      <c r="Z94">
        <v>25</v>
      </c>
      <c r="AA94">
        <v>26</v>
      </c>
      <c r="AB94">
        <v>27</v>
      </c>
      <c r="AC94">
        <v>28</v>
      </c>
      <c r="AD94">
        <v>29</v>
      </c>
      <c r="AE94">
        <v>30</v>
      </c>
      <c r="AF94">
        <v>31</v>
      </c>
      <c r="AG94">
        <v>32</v>
      </c>
      <c r="AH94">
        <v>33</v>
      </c>
      <c r="AI94">
        <v>34</v>
      </c>
      <c r="AJ94">
        <v>35</v>
      </c>
      <c r="AK94">
        <v>36</v>
      </c>
      <c r="AL94">
        <v>37</v>
      </c>
      <c r="AM94">
        <v>38</v>
      </c>
      <c r="AN94">
        <v>39</v>
      </c>
      <c r="AO94">
        <v>40</v>
      </c>
    </row>
    <row r="95" spans="1:42" x14ac:dyDescent="0.25">
      <c r="A95" t="s">
        <v>130</v>
      </c>
      <c r="B95">
        <f t="shared" ref="B95:C95" si="6">IF(B80=0,0,($B$63-B80)*B$94)</f>
        <v>0</v>
      </c>
      <c r="C95">
        <f t="shared" si="6"/>
        <v>27137</v>
      </c>
      <c r="D95">
        <f>IF(D80=0,0,($B$63-D80)*D$94)</f>
        <v>0</v>
      </c>
      <c r="E95">
        <f t="shared" ref="E95:AO95" si="7">IF(E80=0,0,($B$63-E80)*E$94)</f>
        <v>0</v>
      </c>
      <c r="F95">
        <f t="shared" si="7"/>
        <v>0</v>
      </c>
      <c r="G95">
        <f t="shared" si="7"/>
        <v>0</v>
      </c>
      <c r="H95">
        <f t="shared" si="7"/>
        <v>0</v>
      </c>
      <c r="I95">
        <f t="shared" si="7"/>
        <v>0</v>
      </c>
      <c r="J95">
        <f t="shared" si="7"/>
        <v>0</v>
      </c>
      <c r="K95">
        <f t="shared" si="7"/>
        <v>0</v>
      </c>
      <c r="L95">
        <f t="shared" si="7"/>
        <v>0</v>
      </c>
      <c r="M95">
        <f t="shared" si="7"/>
        <v>0</v>
      </c>
      <c r="N95">
        <f t="shared" si="7"/>
        <v>0</v>
      </c>
      <c r="O95">
        <f t="shared" si="7"/>
        <v>0</v>
      </c>
      <c r="P95">
        <f t="shared" si="7"/>
        <v>0</v>
      </c>
      <c r="Q95">
        <f t="shared" si="7"/>
        <v>0</v>
      </c>
      <c r="R95">
        <f t="shared" si="7"/>
        <v>0</v>
      </c>
      <c r="S95">
        <f t="shared" si="7"/>
        <v>0</v>
      </c>
      <c r="T95">
        <f t="shared" si="7"/>
        <v>0</v>
      </c>
      <c r="U95">
        <f t="shared" si="7"/>
        <v>0</v>
      </c>
      <c r="V95">
        <f t="shared" si="7"/>
        <v>0</v>
      </c>
      <c r="W95">
        <f t="shared" si="7"/>
        <v>0</v>
      </c>
      <c r="X95">
        <f t="shared" si="7"/>
        <v>0</v>
      </c>
      <c r="Y95">
        <f t="shared" si="7"/>
        <v>0</v>
      </c>
      <c r="Z95">
        <f t="shared" si="7"/>
        <v>0</v>
      </c>
      <c r="AA95">
        <f t="shared" si="7"/>
        <v>0</v>
      </c>
      <c r="AB95">
        <f t="shared" si="7"/>
        <v>0</v>
      </c>
      <c r="AC95">
        <f t="shared" si="7"/>
        <v>0</v>
      </c>
      <c r="AD95">
        <f t="shared" si="7"/>
        <v>0</v>
      </c>
      <c r="AE95">
        <f t="shared" si="7"/>
        <v>0</v>
      </c>
      <c r="AF95">
        <f t="shared" si="7"/>
        <v>0</v>
      </c>
      <c r="AG95">
        <f t="shared" si="7"/>
        <v>0</v>
      </c>
      <c r="AH95">
        <f t="shared" si="7"/>
        <v>0</v>
      </c>
      <c r="AI95">
        <f t="shared" si="7"/>
        <v>0</v>
      </c>
      <c r="AJ95">
        <f t="shared" si="7"/>
        <v>0</v>
      </c>
      <c r="AK95">
        <f t="shared" si="7"/>
        <v>0</v>
      </c>
      <c r="AL95">
        <f t="shared" si="7"/>
        <v>0</v>
      </c>
      <c r="AM95">
        <f t="shared" si="7"/>
        <v>0</v>
      </c>
      <c r="AN95">
        <f t="shared" si="7"/>
        <v>0</v>
      </c>
      <c r="AO95">
        <f t="shared" si="7"/>
        <v>0</v>
      </c>
      <c r="AP95">
        <f t="shared" ref="AP95:AP106" si="8">SUM(B95:AO95)</f>
        <v>27137</v>
      </c>
    </row>
    <row r="96" spans="1:42" x14ac:dyDescent="0.25">
      <c r="A96" t="s">
        <v>131</v>
      </c>
      <c r="B96">
        <f t="shared" ref="B96:D106" si="9">IF(B81=0,0,($B$63-B81)*B$94)</f>
        <v>0</v>
      </c>
      <c r="C96">
        <f t="shared" si="9"/>
        <v>0</v>
      </c>
      <c r="D96">
        <f t="shared" si="9"/>
        <v>42068.5</v>
      </c>
      <c r="E96">
        <f t="shared" ref="E96:AO96" si="10">IF(E81=0,0,($B$63-E81)*E$94)</f>
        <v>0</v>
      </c>
      <c r="F96">
        <f t="shared" si="10"/>
        <v>0</v>
      </c>
      <c r="G96">
        <f t="shared" si="10"/>
        <v>0</v>
      </c>
      <c r="H96">
        <f t="shared" si="10"/>
        <v>0</v>
      </c>
      <c r="I96">
        <f t="shared" si="10"/>
        <v>0</v>
      </c>
      <c r="J96">
        <f t="shared" si="10"/>
        <v>0</v>
      </c>
      <c r="K96">
        <f t="shared" si="10"/>
        <v>0</v>
      </c>
      <c r="L96">
        <f t="shared" si="10"/>
        <v>0</v>
      </c>
      <c r="M96">
        <f t="shared" si="10"/>
        <v>0</v>
      </c>
      <c r="N96">
        <f t="shared" si="10"/>
        <v>0</v>
      </c>
      <c r="O96">
        <f t="shared" si="10"/>
        <v>0</v>
      </c>
      <c r="P96">
        <f t="shared" si="10"/>
        <v>0</v>
      </c>
      <c r="Q96">
        <f t="shared" si="10"/>
        <v>0</v>
      </c>
      <c r="R96">
        <f t="shared" si="10"/>
        <v>0</v>
      </c>
      <c r="S96">
        <f t="shared" si="10"/>
        <v>0</v>
      </c>
      <c r="T96">
        <f t="shared" si="10"/>
        <v>0</v>
      </c>
      <c r="U96">
        <f t="shared" si="10"/>
        <v>0</v>
      </c>
      <c r="V96">
        <f t="shared" si="10"/>
        <v>0</v>
      </c>
      <c r="W96">
        <f t="shared" si="10"/>
        <v>0</v>
      </c>
      <c r="X96">
        <f t="shared" si="10"/>
        <v>0</v>
      </c>
      <c r="Y96">
        <f t="shared" si="10"/>
        <v>0</v>
      </c>
      <c r="Z96">
        <f t="shared" si="10"/>
        <v>0</v>
      </c>
      <c r="AA96">
        <f t="shared" si="10"/>
        <v>0</v>
      </c>
      <c r="AB96">
        <f t="shared" si="10"/>
        <v>0</v>
      </c>
      <c r="AC96">
        <f t="shared" si="10"/>
        <v>0</v>
      </c>
      <c r="AD96">
        <f t="shared" si="10"/>
        <v>0</v>
      </c>
      <c r="AE96">
        <f t="shared" si="10"/>
        <v>0</v>
      </c>
      <c r="AF96">
        <f t="shared" si="10"/>
        <v>0</v>
      </c>
      <c r="AG96">
        <f t="shared" si="10"/>
        <v>0</v>
      </c>
      <c r="AH96">
        <f t="shared" si="10"/>
        <v>0</v>
      </c>
      <c r="AI96">
        <f t="shared" si="10"/>
        <v>0</v>
      </c>
      <c r="AJ96">
        <f t="shared" si="10"/>
        <v>0</v>
      </c>
      <c r="AK96">
        <f t="shared" si="10"/>
        <v>0</v>
      </c>
      <c r="AL96">
        <f t="shared" si="10"/>
        <v>0</v>
      </c>
      <c r="AM96">
        <f t="shared" si="10"/>
        <v>0</v>
      </c>
      <c r="AN96">
        <f t="shared" si="10"/>
        <v>0</v>
      </c>
      <c r="AO96">
        <f t="shared" si="10"/>
        <v>0</v>
      </c>
      <c r="AP96">
        <f t="shared" si="8"/>
        <v>42068.5</v>
      </c>
    </row>
    <row r="97" spans="1:42" x14ac:dyDescent="0.25">
      <c r="A97" t="s">
        <v>206</v>
      </c>
      <c r="B97">
        <f t="shared" si="9"/>
        <v>10517.5</v>
      </c>
      <c r="C97">
        <f t="shared" si="9"/>
        <v>0</v>
      </c>
      <c r="D97">
        <f t="shared" si="9"/>
        <v>0</v>
      </c>
      <c r="E97">
        <f t="shared" ref="E97:AO97" si="11">IF(E82=0,0,($B$63-E82)*E$94)</f>
        <v>0</v>
      </c>
      <c r="F97">
        <f t="shared" si="11"/>
        <v>0</v>
      </c>
      <c r="G97">
        <f t="shared" si="11"/>
        <v>0</v>
      </c>
      <c r="H97">
        <f t="shared" si="11"/>
        <v>0</v>
      </c>
      <c r="I97">
        <f t="shared" si="11"/>
        <v>0</v>
      </c>
      <c r="J97">
        <f t="shared" si="11"/>
        <v>0</v>
      </c>
      <c r="K97">
        <f t="shared" si="11"/>
        <v>0</v>
      </c>
      <c r="L97">
        <f t="shared" si="11"/>
        <v>0</v>
      </c>
      <c r="M97">
        <f t="shared" si="11"/>
        <v>0</v>
      </c>
      <c r="N97">
        <f t="shared" si="11"/>
        <v>0</v>
      </c>
      <c r="O97">
        <f t="shared" si="11"/>
        <v>0</v>
      </c>
      <c r="P97">
        <f t="shared" si="11"/>
        <v>0</v>
      </c>
      <c r="Q97">
        <f t="shared" si="11"/>
        <v>0</v>
      </c>
      <c r="R97">
        <f t="shared" si="11"/>
        <v>0</v>
      </c>
      <c r="S97">
        <f t="shared" si="11"/>
        <v>0</v>
      </c>
      <c r="T97">
        <f t="shared" si="11"/>
        <v>0</v>
      </c>
      <c r="U97">
        <f t="shared" si="11"/>
        <v>0</v>
      </c>
      <c r="V97">
        <f t="shared" si="11"/>
        <v>0</v>
      </c>
      <c r="W97">
        <f t="shared" si="11"/>
        <v>0</v>
      </c>
      <c r="X97">
        <f t="shared" si="11"/>
        <v>0</v>
      </c>
      <c r="Y97">
        <f t="shared" si="11"/>
        <v>0</v>
      </c>
      <c r="Z97">
        <f t="shared" si="11"/>
        <v>0</v>
      </c>
      <c r="AA97">
        <f t="shared" si="11"/>
        <v>0</v>
      </c>
      <c r="AB97">
        <f t="shared" si="11"/>
        <v>0</v>
      </c>
      <c r="AC97">
        <f t="shared" si="11"/>
        <v>0</v>
      </c>
      <c r="AD97">
        <f t="shared" si="11"/>
        <v>0</v>
      </c>
      <c r="AE97">
        <f t="shared" si="11"/>
        <v>0</v>
      </c>
      <c r="AF97">
        <f t="shared" si="11"/>
        <v>0</v>
      </c>
      <c r="AG97">
        <f t="shared" si="11"/>
        <v>0</v>
      </c>
      <c r="AH97">
        <f t="shared" si="11"/>
        <v>0</v>
      </c>
      <c r="AI97">
        <f t="shared" si="11"/>
        <v>0</v>
      </c>
      <c r="AJ97">
        <f t="shared" si="11"/>
        <v>0</v>
      </c>
      <c r="AK97">
        <f t="shared" si="11"/>
        <v>0</v>
      </c>
      <c r="AL97">
        <f t="shared" si="11"/>
        <v>0</v>
      </c>
      <c r="AM97">
        <f t="shared" si="11"/>
        <v>0</v>
      </c>
      <c r="AN97">
        <f t="shared" si="11"/>
        <v>0</v>
      </c>
      <c r="AO97">
        <f t="shared" si="11"/>
        <v>0</v>
      </c>
      <c r="AP97">
        <f t="shared" si="8"/>
        <v>10517.5</v>
      </c>
    </row>
    <row r="98" spans="1:42" x14ac:dyDescent="0.25">
      <c r="A98" t="s">
        <v>127</v>
      </c>
      <c r="B98">
        <f t="shared" si="9"/>
        <v>0</v>
      </c>
      <c r="C98">
        <f t="shared" si="9"/>
        <v>31552</v>
      </c>
      <c r="D98">
        <f t="shared" si="9"/>
        <v>0</v>
      </c>
      <c r="E98">
        <f t="shared" ref="E98:AO98" si="12">IF(E83=0,0,($B$63-E83)*E$94)</f>
        <v>0</v>
      </c>
      <c r="F98">
        <f t="shared" si="12"/>
        <v>0</v>
      </c>
      <c r="G98">
        <f t="shared" si="12"/>
        <v>0</v>
      </c>
      <c r="H98">
        <f t="shared" si="12"/>
        <v>0</v>
      </c>
      <c r="I98">
        <f t="shared" si="12"/>
        <v>0</v>
      </c>
      <c r="J98">
        <f t="shared" si="12"/>
        <v>0</v>
      </c>
      <c r="K98">
        <f t="shared" si="12"/>
        <v>0</v>
      </c>
      <c r="L98">
        <f t="shared" si="12"/>
        <v>0</v>
      </c>
      <c r="M98">
        <f t="shared" si="12"/>
        <v>0</v>
      </c>
      <c r="N98">
        <f t="shared" si="12"/>
        <v>0</v>
      </c>
      <c r="O98">
        <f t="shared" si="12"/>
        <v>0</v>
      </c>
      <c r="P98">
        <f t="shared" si="12"/>
        <v>0</v>
      </c>
      <c r="Q98">
        <f t="shared" si="12"/>
        <v>0</v>
      </c>
      <c r="R98">
        <f t="shared" si="12"/>
        <v>0</v>
      </c>
      <c r="S98">
        <f t="shared" si="12"/>
        <v>0</v>
      </c>
      <c r="T98">
        <f t="shared" si="12"/>
        <v>0</v>
      </c>
      <c r="U98">
        <f t="shared" si="12"/>
        <v>0</v>
      </c>
      <c r="V98">
        <f t="shared" si="12"/>
        <v>0</v>
      </c>
      <c r="W98">
        <f t="shared" si="12"/>
        <v>0</v>
      </c>
      <c r="X98">
        <f t="shared" si="12"/>
        <v>0</v>
      </c>
      <c r="Y98">
        <f t="shared" si="12"/>
        <v>0</v>
      </c>
      <c r="Z98">
        <f t="shared" si="12"/>
        <v>0</v>
      </c>
      <c r="AA98">
        <f t="shared" si="12"/>
        <v>0</v>
      </c>
      <c r="AB98">
        <f t="shared" si="12"/>
        <v>0</v>
      </c>
      <c r="AC98">
        <f t="shared" si="12"/>
        <v>0</v>
      </c>
      <c r="AD98">
        <f t="shared" si="12"/>
        <v>0</v>
      </c>
      <c r="AE98">
        <f t="shared" si="12"/>
        <v>0</v>
      </c>
      <c r="AF98">
        <f t="shared" si="12"/>
        <v>0</v>
      </c>
      <c r="AG98">
        <f t="shared" si="12"/>
        <v>0</v>
      </c>
      <c r="AH98">
        <f t="shared" si="12"/>
        <v>0</v>
      </c>
      <c r="AI98">
        <f t="shared" si="12"/>
        <v>0</v>
      </c>
      <c r="AJ98">
        <f t="shared" si="12"/>
        <v>0</v>
      </c>
      <c r="AK98">
        <f t="shared" si="12"/>
        <v>0</v>
      </c>
      <c r="AL98">
        <f t="shared" si="12"/>
        <v>0</v>
      </c>
      <c r="AM98">
        <f t="shared" si="12"/>
        <v>0</v>
      </c>
      <c r="AN98">
        <f t="shared" si="12"/>
        <v>0</v>
      </c>
      <c r="AO98">
        <f t="shared" si="12"/>
        <v>0</v>
      </c>
      <c r="AP98">
        <f t="shared" si="8"/>
        <v>31552</v>
      </c>
    </row>
    <row r="99" spans="1:42" x14ac:dyDescent="0.25">
      <c r="A99" t="s">
        <v>215</v>
      </c>
      <c r="B99">
        <f t="shared" si="9"/>
        <v>35758.5</v>
      </c>
      <c r="C99">
        <f t="shared" si="9"/>
        <v>0</v>
      </c>
      <c r="D99">
        <f t="shared" si="9"/>
        <v>0</v>
      </c>
      <c r="E99">
        <f t="shared" ref="E99:AO99" si="13">IF(E84=0,0,($B$63-E84)*E$94)</f>
        <v>0</v>
      </c>
      <c r="F99">
        <f t="shared" si="13"/>
        <v>0</v>
      </c>
      <c r="G99">
        <f t="shared" si="13"/>
        <v>0</v>
      </c>
      <c r="H99">
        <f t="shared" si="13"/>
        <v>0</v>
      </c>
      <c r="I99">
        <f t="shared" si="13"/>
        <v>0</v>
      </c>
      <c r="J99">
        <f t="shared" si="13"/>
        <v>0</v>
      </c>
      <c r="K99">
        <f t="shared" si="13"/>
        <v>0</v>
      </c>
      <c r="L99">
        <f t="shared" si="13"/>
        <v>0</v>
      </c>
      <c r="M99">
        <f t="shared" si="13"/>
        <v>0</v>
      </c>
      <c r="N99">
        <f t="shared" si="13"/>
        <v>0</v>
      </c>
      <c r="O99">
        <f t="shared" si="13"/>
        <v>0</v>
      </c>
      <c r="P99">
        <f t="shared" si="13"/>
        <v>0</v>
      </c>
      <c r="Q99">
        <f t="shared" si="13"/>
        <v>0</v>
      </c>
      <c r="R99">
        <f t="shared" si="13"/>
        <v>0</v>
      </c>
      <c r="S99">
        <f t="shared" si="13"/>
        <v>0</v>
      </c>
      <c r="T99">
        <f t="shared" si="13"/>
        <v>0</v>
      </c>
      <c r="U99">
        <f t="shared" si="13"/>
        <v>0</v>
      </c>
      <c r="V99">
        <f t="shared" si="13"/>
        <v>0</v>
      </c>
      <c r="W99">
        <f t="shared" si="13"/>
        <v>0</v>
      </c>
      <c r="X99">
        <f t="shared" si="13"/>
        <v>0</v>
      </c>
      <c r="Y99">
        <f t="shared" si="13"/>
        <v>0</v>
      </c>
      <c r="Z99">
        <f t="shared" si="13"/>
        <v>0</v>
      </c>
      <c r="AA99">
        <f t="shared" si="13"/>
        <v>0</v>
      </c>
      <c r="AB99">
        <f t="shared" si="13"/>
        <v>0</v>
      </c>
      <c r="AC99">
        <f t="shared" si="13"/>
        <v>0</v>
      </c>
      <c r="AD99">
        <f t="shared" si="13"/>
        <v>0</v>
      </c>
      <c r="AE99">
        <f t="shared" si="13"/>
        <v>0</v>
      </c>
      <c r="AF99">
        <f t="shared" si="13"/>
        <v>0</v>
      </c>
      <c r="AG99">
        <f t="shared" si="13"/>
        <v>0</v>
      </c>
      <c r="AH99">
        <f t="shared" si="13"/>
        <v>0</v>
      </c>
      <c r="AI99">
        <f t="shared" si="13"/>
        <v>0</v>
      </c>
      <c r="AJ99">
        <f t="shared" si="13"/>
        <v>0</v>
      </c>
      <c r="AK99">
        <f t="shared" si="13"/>
        <v>0</v>
      </c>
      <c r="AL99">
        <f t="shared" si="13"/>
        <v>0</v>
      </c>
      <c r="AM99">
        <f t="shared" si="13"/>
        <v>0</v>
      </c>
      <c r="AN99">
        <f t="shared" si="13"/>
        <v>0</v>
      </c>
      <c r="AO99">
        <f t="shared" si="13"/>
        <v>0</v>
      </c>
      <c r="AP99">
        <f t="shared" si="8"/>
        <v>35758.5</v>
      </c>
    </row>
    <row r="100" spans="1:42" x14ac:dyDescent="0.25">
      <c r="A100" t="s">
        <v>210</v>
      </c>
      <c r="B100">
        <f t="shared" si="9"/>
        <v>0</v>
      </c>
      <c r="C100">
        <f t="shared" si="9"/>
        <v>0</v>
      </c>
      <c r="D100">
        <f t="shared" si="9"/>
        <v>0</v>
      </c>
      <c r="E100">
        <f t="shared" ref="E100:AO100" si="14">IF(E85=0,0,($B$63-E85)*E$94)</f>
        <v>0</v>
      </c>
      <c r="F100">
        <f t="shared" si="14"/>
        <v>0</v>
      </c>
      <c r="G100">
        <f t="shared" si="14"/>
        <v>0</v>
      </c>
      <c r="H100">
        <f t="shared" si="14"/>
        <v>0</v>
      </c>
      <c r="I100">
        <f t="shared" si="14"/>
        <v>0</v>
      </c>
      <c r="J100">
        <f t="shared" si="14"/>
        <v>0</v>
      </c>
      <c r="K100">
        <f t="shared" si="14"/>
        <v>0</v>
      </c>
      <c r="L100">
        <f t="shared" si="14"/>
        <v>0</v>
      </c>
      <c r="M100">
        <f t="shared" si="14"/>
        <v>0</v>
      </c>
      <c r="N100">
        <f t="shared" si="14"/>
        <v>0</v>
      </c>
      <c r="O100">
        <f t="shared" si="14"/>
        <v>0</v>
      </c>
      <c r="P100">
        <f t="shared" si="14"/>
        <v>0</v>
      </c>
      <c r="Q100">
        <f t="shared" si="14"/>
        <v>0</v>
      </c>
      <c r="R100">
        <f t="shared" si="14"/>
        <v>0</v>
      </c>
      <c r="S100">
        <f t="shared" si="14"/>
        <v>0</v>
      </c>
      <c r="T100">
        <f t="shared" si="14"/>
        <v>0</v>
      </c>
      <c r="U100">
        <f t="shared" si="14"/>
        <v>0</v>
      </c>
      <c r="V100">
        <f t="shared" si="14"/>
        <v>0</v>
      </c>
      <c r="W100">
        <f t="shared" si="14"/>
        <v>0</v>
      </c>
      <c r="X100">
        <f t="shared" si="14"/>
        <v>0</v>
      </c>
      <c r="Y100">
        <f t="shared" si="14"/>
        <v>0</v>
      </c>
      <c r="Z100">
        <f t="shared" si="14"/>
        <v>0</v>
      </c>
      <c r="AA100">
        <f t="shared" si="14"/>
        <v>0</v>
      </c>
      <c r="AB100">
        <f t="shared" si="14"/>
        <v>0</v>
      </c>
      <c r="AC100">
        <f t="shared" si="14"/>
        <v>0</v>
      </c>
      <c r="AD100">
        <f t="shared" si="14"/>
        <v>0</v>
      </c>
      <c r="AE100">
        <f t="shared" si="14"/>
        <v>0</v>
      </c>
      <c r="AF100">
        <f t="shared" si="14"/>
        <v>0</v>
      </c>
      <c r="AG100">
        <f t="shared" si="14"/>
        <v>0</v>
      </c>
      <c r="AH100">
        <f t="shared" si="14"/>
        <v>0</v>
      </c>
      <c r="AI100">
        <f t="shared" si="14"/>
        <v>0</v>
      </c>
      <c r="AJ100">
        <f t="shared" si="14"/>
        <v>0</v>
      </c>
      <c r="AK100">
        <f t="shared" si="14"/>
        <v>0</v>
      </c>
      <c r="AL100">
        <f t="shared" si="14"/>
        <v>0</v>
      </c>
      <c r="AM100">
        <f t="shared" si="14"/>
        <v>0</v>
      </c>
      <c r="AN100">
        <f t="shared" si="14"/>
        <v>0</v>
      </c>
      <c r="AO100">
        <f t="shared" si="14"/>
        <v>0</v>
      </c>
      <c r="AP100">
        <f t="shared" si="8"/>
        <v>0</v>
      </c>
    </row>
    <row r="101" spans="1:42" x14ac:dyDescent="0.25">
      <c r="A101" t="s">
        <v>214</v>
      </c>
      <c r="B101">
        <f t="shared" si="9"/>
        <v>37861.5</v>
      </c>
      <c r="C101">
        <f t="shared" si="9"/>
        <v>0</v>
      </c>
      <c r="D101">
        <f t="shared" si="9"/>
        <v>0</v>
      </c>
      <c r="E101">
        <f t="shared" ref="E101:AO101" si="15">IF(E86=0,0,($B$63-E86)*E$94)</f>
        <v>0</v>
      </c>
      <c r="F101">
        <f t="shared" si="15"/>
        <v>0</v>
      </c>
      <c r="G101">
        <f t="shared" si="15"/>
        <v>0</v>
      </c>
      <c r="H101">
        <f t="shared" si="15"/>
        <v>0</v>
      </c>
      <c r="I101">
        <f t="shared" si="15"/>
        <v>0</v>
      </c>
      <c r="J101">
        <f t="shared" si="15"/>
        <v>0</v>
      </c>
      <c r="K101">
        <f t="shared" si="15"/>
        <v>0</v>
      </c>
      <c r="L101">
        <f t="shared" si="15"/>
        <v>0</v>
      </c>
      <c r="M101">
        <f t="shared" si="15"/>
        <v>0</v>
      </c>
      <c r="N101">
        <f t="shared" si="15"/>
        <v>0</v>
      </c>
      <c r="O101">
        <f t="shared" si="15"/>
        <v>0</v>
      </c>
      <c r="P101">
        <f t="shared" si="15"/>
        <v>0</v>
      </c>
      <c r="Q101">
        <f t="shared" si="15"/>
        <v>0</v>
      </c>
      <c r="R101">
        <f t="shared" si="15"/>
        <v>0</v>
      </c>
      <c r="S101">
        <f t="shared" si="15"/>
        <v>0</v>
      </c>
      <c r="T101">
        <f t="shared" si="15"/>
        <v>0</v>
      </c>
      <c r="U101">
        <f t="shared" si="15"/>
        <v>0</v>
      </c>
      <c r="V101">
        <f t="shared" si="15"/>
        <v>0</v>
      </c>
      <c r="W101">
        <f t="shared" si="15"/>
        <v>0</v>
      </c>
      <c r="X101">
        <f t="shared" si="15"/>
        <v>0</v>
      </c>
      <c r="Y101">
        <f t="shared" si="15"/>
        <v>0</v>
      </c>
      <c r="Z101">
        <f t="shared" si="15"/>
        <v>0</v>
      </c>
      <c r="AA101">
        <f t="shared" si="15"/>
        <v>0</v>
      </c>
      <c r="AB101">
        <f t="shared" si="15"/>
        <v>0</v>
      </c>
      <c r="AC101">
        <f t="shared" si="15"/>
        <v>0</v>
      </c>
      <c r="AD101">
        <f t="shared" si="15"/>
        <v>0</v>
      </c>
      <c r="AE101">
        <f t="shared" si="15"/>
        <v>0</v>
      </c>
      <c r="AF101">
        <f t="shared" si="15"/>
        <v>0</v>
      </c>
      <c r="AG101">
        <f t="shared" si="15"/>
        <v>0</v>
      </c>
      <c r="AH101">
        <f t="shared" si="15"/>
        <v>0</v>
      </c>
      <c r="AI101">
        <f t="shared" si="15"/>
        <v>0</v>
      </c>
      <c r="AJ101">
        <f t="shared" si="15"/>
        <v>0</v>
      </c>
      <c r="AK101">
        <f t="shared" si="15"/>
        <v>0</v>
      </c>
      <c r="AL101">
        <f t="shared" si="15"/>
        <v>0</v>
      </c>
      <c r="AM101">
        <f t="shared" si="15"/>
        <v>0</v>
      </c>
      <c r="AN101">
        <f t="shared" si="15"/>
        <v>0</v>
      </c>
      <c r="AO101">
        <f t="shared" si="15"/>
        <v>0</v>
      </c>
      <c r="AP101">
        <f t="shared" si="8"/>
        <v>37861.5</v>
      </c>
    </row>
    <row r="102" spans="1:42" x14ac:dyDescent="0.25">
      <c r="A102" t="s">
        <v>211</v>
      </c>
      <c r="B102">
        <f t="shared" si="9"/>
        <v>39965.5</v>
      </c>
      <c r="C102">
        <f t="shared" si="9"/>
        <v>0</v>
      </c>
      <c r="D102">
        <f t="shared" si="9"/>
        <v>0</v>
      </c>
      <c r="E102">
        <f t="shared" ref="E102:AO102" si="16">IF(E87=0,0,($B$63-E87)*E$94)</f>
        <v>0</v>
      </c>
      <c r="F102">
        <f t="shared" si="16"/>
        <v>0</v>
      </c>
      <c r="G102">
        <f t="shared" si="16"/>
        <v>0</v>
      </c>
      <c r="H102">
        <f t="shared" si="16"/>
        <v>0</v>
      </c>
      <c r="I102">
        <f t="shared" si="16"/>
        <v>0</v>
      </c>
      <c r="J102">
        <f t="shared" si="16"/>
        <v>0</v>
      </c>
      <c r="K102">
        <f t="shared" si="16"/>
        <v>0</v>
      </c>
      <c r="L102">
        <f t="shared" si="16"/>
        <v>0</v>
      </c>
      <c r="M102">
        <f t="shared" si="16"/>
        <v>0</v>
      </c>
      <c r="N102">
        <f t="shared" si="16"/>
        <v>0</v>
      </c>
      <c r="O102">
        <f t="shared" si="16"/>
        <v>0</v>
      </c>
      <c r="P102">
        <f t="shared" si="16"/>
        <v>0</v>
      </c>
      <c r="Q102">
        <f t="shared" si="16"/>
        <v>0</v>
      </c>
      <c r="R102">
        <f t="shared" si="16"/>
        <v>0</v>
      </c>
      <c r="S102">
        <f t="shared" si="16"/>
        <v>0</v>
      </c>
      <c r="T102">
        <f t="shared" si="16"/>
        <v>0</v>
      </c>
      <c r="U102">
        <f t="shared" si="16"/>
        <v>0</v>
      </c>
      <c r="V102">
        <f t="shared" si="16"/>
        <v>0</v>
      </c>
      <c r="W102">
        <f t="shared" si="16"/>
        <v>0</v>
      </c>
      <c r="X102">
        <f t="shared" si="16"/>
        <v>0</v>
      </c>
      <c r="Y102">
        <f t="shared" si="16"/>
        <v>0</v>
      </c>
      <c r="Z102">
        <f t="shared" si="16"/>
        <v>0</v>
      </c>
      <c r="AA102">
        <f t="shared" si="16"/>
        <v>0</v>
      </c>
      <c r="AB102">
        <f t="shared" si="16"/>
        <v>0</v>
      </c>
      <c r="AC102">
        <f t="shared" si="16"/>
        <v>0</v>
      </c>
      <c r="AD102">
        <f t="shared" si="16"/>
        <v>0</v>
      </c>
      <c r="AE102">
        <f t="shared" si="16"/>
        <v>0</v>
      </c>
      <c r="AF102">
        <f t="shared" si="16"/>
        <v>0</v>
      </c>
      <c r="AG102">
        <f t="shared" si="16"/>
        <v>0</v>
      </c>
      <c r="AH102">
        <f t="shared" si="16"/>
        <v>0</v>
      </c>
      <c r="AI102">
        <f t="shared" si="16"/>
        <v>0</v>
      </c>
      <c r="AJ102">
        <f t="shared" si="16"/>
        <v>0</v>
      </c>
      <c r="AK102">
        <f t="shared" si="16"/>
        <v>0</v>
      </c>
      <c r="AL102">
        <f t="shared" si="16"/>
        <v>0</v>
      </c>
      <c r="AM102">
        <f t="shared" si="16"/>
        <v>0</v>
      </c>
      <c r="AN102">
        <f t="shared" si="16"/>
        <v>0</v>
      </c>
      <c r="AO102">
        <f t="shared" si="16"/>
        <v>0</v>
      </c>
      <c r="AP102">
        <f t="shared" si="8"/>
        <v>39965.5</v>
      </c>
    </row>
    <row r="103" spans="1:42" x14ac:dyDescent="0.25">
      <c r="A103" t="s">
        <v>212</v>
      </c>
      <c r="B103">
        <f t="shared" si="9"/>
        <v>0</v>
      </c>
      <c r="C103">
        <f t="shared" si="9"/>
        <v>0</v>
      </c>
      <c r="D103">
        <f t="shared" si="9"/>
        <v>0</v>
      </c>
      <c r="E103">
        <f t="shared" ref="E103:AO103" si="17">IF(E88=0,0,($B$63-E88)*E$94)</f>
        <v>0</v>
      </c>
      <c r="F103">
        <f t="shared" si="17"/>
        <v>0</v>
      </c>
      <c r="G103">
        <f t="shared" si="17"/>
        <v>0</v>
      </c>
      <c r="H103">
        <f t="shared" si="17"/>
        <v>0</v>
      </c>
      <c r="I103">
        <f t="shared" si="17"/>
        <v>0</v>
      </c>
      <c r="J103">
        <f t="shared" si="17"/>
        <v>0</v>
      </c>
      <c r="K103">
        <f t="shared" si="17"/>
        <v>0</v>
      </c>
      <c r="L103">
        <f t="shared" si="17"/>
        <v>0</v>
      </c>
      <c r="M103">
        <f t="shared" si="17"/>
        <v>0</v>
      </c>
      <c r="N103">
        <f t="shared" si="17"/>
        <v>0</v>
      </c>
      <c r="O103">
        <f t="shared" si="17"/>
        <v>0</v>
      </c>
      <c r="P103">
        <f t="shared" si="17"/>
        <v>0</v>
      </c>
      <c r="Q103">
        <f t="shared" si="17"/>
        <v>0</v>
      </c>
      <c r="R103">
        <f t="shared" si="17"/>
        <v>0</v>
      </c>
      <c r="S103">
        <f t="shared" si="17"/>
        <v>0</v>
      </c>
      <c r="T103">
        <f t="shared" si="17"/>
        <v>0</v>
      </c>
      <c r="U103">
        <f t="shared" si="17"/>
        <v>0</v>
      </c>
      <c r="V103">
        <f t="shared" si="17"/>
        <v>0</v>
      </c>
      <c r="W103">
        <f t="shared" si="17"/>
        <v>0</v>
      </c>
      <c r="X103">
        <f t="shared" si="17"/>
        <v>0</v>
      </c>
      <c r="Y103">
        <f t="shared" si="17"/>
        <v>0</v>
      </c>
      <c r="Z103">
        <f t="shared" si="17"/>
        <v>0</v>
      </c>
      <c r="AA103">
        <f t="shared" si="17"/>
        <v>0</v>
      </c>
      <c r="AB103">
        <f t="shared" si="17"/>
        <v>0</v>
      </c>
      <c r="AC103">
        <f t="shared" si="17"/>
        <v>0</v>
      </c>
      <c r="AD103">
        <f t="shared" si="17"/>
        <v>0</v>
      </c>
      <c r="AE103">
        <f t="shared" si="17"/>
        <v>0</v>
      </c>
      <c r="AF103">
        <f t="shared" si="17"/>
        <v>0</v>
      </c>
      <c r="AG103">
        <f t="shared" si="17"/>
        <v>0</v>
      </c>
      <c r="AH103">
        <f t="shared" si="17"/>
        <v>0</v>
      </c>
      <c r="AI103">
        <f t="shared" si="17"/>
        <v>0</v>
      </c>
      <c r="AJ103">
        <f t="shared" si="17"/>
        <v>0</v>
      </c>
      <c r="AK103">
        <f t="shared" si="17"/>
        <v>0</v>
      </c>
      <c r="AL103">
        <f t="shared" si="17"/>
        <v>0</v>
      </c>
      <c r="AM103">
        <f t="shared" si="17"/>
        <v>0</v>
      </c>
      <c r="AN103">
        <f t="shared" si="17"/>
        <v>0</v>
      </c>
      <c r="AO103">
        <f t="shared" si="17"/>
        <v>0</v>
      </c>
      <c r="AP103">
        <f t="shared" si="8"/>
        <v>0</v>
      </c>
    </row>
    <row r="104" spans="1:42" x14ac:dyDescent="0.25">
      <c r="A104" t="s">
        <v>213</v>
      </c>
      <c r="B104">
        <f t="shared" si="9"/>
        <v>0</v>
      </c>
      <c r="C104">
        <f t="shared" si="9"/>
        <v>0</v>
      </c>
      <c r="D104">
        <f t="shared" si="9"/>
        <v>0</v>
      </c>
      <c r="E104">
        <f t="shared" ref="E104:AO104" si="18">IF(E89=0,0,($B$63-E89)*E$94)</f>
        <v>0</v>
      </c>
      <c r="F104">
        <f t="shared" si="18"/>
        <v>0</v>
      </c>
      <c r="G104">
        <f t="shared" si="18"/>
        <v>0</v>
      </c>
      <c r="H104">
        <f t="shared" si="18"/>
        <v>0</v>
      </c>
      <c r="I104">
        <f t="shared" si="18"/>
        <v>0</v>
      </c>
      <c r="J104">
        <f t="shared" si="18"/>
        <v>0</v>
      </c>
      <c r="K104">
        <f t="shared" si="18"/>
        <v>0</v>
      </c>
      <c r="L104">
        <f t="shared" si="18"/>
        <v>0</v>
      </c>
      <c r="M104">
        <f t="shared" si="18"/>
        <v>0</v>
      </c>
      <c r="N104">
        <f t="shared" si="18"/>
        <v>0</v>
      </c>
      <c r="O104">
        <f t="shared" si="18"/>
        <v>0</v>
      </c>
      <c r="P104">
        <f t="shared" si="18"/>
        <v>0</v>
      </c>
      <c r="Q104">
        <f t="shared" si="18"/>
        <v>0</v>
      </c>
      <c r="R104">
        <f t="shared" si="18"/>
        <v>0</v>
      </c>
      <c r="S104">
        <f t="shared" si="18"/>
        <v>0</v>
      </c>
      <c r="T104">
        <f t="shared" si="18"/>
        <v>0</v>
      </c>
      <c r="U104">
        <f t="shared" si="18"/>
        <v>0</v>
      </c>
      <c r="V104">
        <f t="shared" si="18"/>
        <v>0</v>
      </c>
      <c r="W104">
        <f t="shared" si="18"/>
        <v>0</v>
      </c>
      <c r="X104">
        <f t="shared" si="18"/>
        <v>0</v>
      </c>
      <c r="Y104">
        <f t="shared" si="18"/>
        <v>0</v>
      </c>
      <c r="Z104">
        <f t="shared" si="18"/>
        <v>0</v>
      </c>
      <c r="AA104">
        <f t="shared" si="18"/>
        <v>0</v>
      </c>
      <c r="AB104">
        <f t="shared" si="18"/>
        <v>0</v>
      </c>
      <c r="AC104">
        <f t="shared" si="18"/>
        <v>0</v>
      </c>
      <c r="AD104">
        <f t="shared" si="18"/>
        <v>0</v>
      </c>
      <c r="AE104">
        <f t="shared" si="18"/>
        <v>0</v>
      </c>
      <c r="AF104">
        <f t="shared" si="18"/>
        <v>0</v>
      </c>
      <c r="AG104">
        <f t="shared" si="18"/>
        <v>0</v>
      </c>
      <c r="AH104">
        <f t="shared" si="18"/>
        <v>0</v>
      </c>
      <c r="AI104">
        <f t="shared" si="18"/>
        <v>0</v>
      </c>
      <c r="AJ104">
        <f t="shared" si="18"/>
        <v>0</v>
      </c>
      <c r="AK104">
        <f t="shared" si="18"/>
        <v>0</v>
      </c>
      <c r="AL104">
        <f t="shared" si="18"/>
        <v>0</v>
      </c>
      <c r="AM104">
        <f t="shared" si="18"/>
        <v>0</v>
      </c>
      <c r="AN104">
        <f t="shared" si="18"/>
        <v>0</v>
      </c>
      <c r="AO104">
        <f t="shared" si="18"/>
        <v>0</v>
      </c>
      <c r="AP104">
        <f t="shared" si="8"/>
        <v>0</v>
      </c>
    </row>
    <row r="105" spans="1:42" x14ac:dyDescent="0.25">
      <c r="A105" t="s">
        <v>216</v>
      </c>
      <c r="B105">
        <f t="shared" si="9"/>
        <v>0</v>
      </c>
      <c r="C105">
        <f t="shared" si="9"/>
        <v>0</v>
      </c>
      <c r="D105">
        <f t="shared" si="9"/>
        <v>0</v>
      </c>
      <c r="E105">
        <f t="shared" ref="E105:AO105" si="19">IF(E90=0,0,($B$63-E90)*E$94)</f>
        <v>0</v>
      </c>
      <c r="F105">
        <f t="shared" si="19"/>
        <v>0</v>
      </c>
      <c r="G105">
        <f t="shared" si="19"/>
        <v>0</v>
      </c>
      <c r="H105">
        <f t="shared" si="19"/>
        <v>0</v>
      </c>
      <c r="I105">
        <f t="shared" si="19"/>
        <v>0</v>
      </c>
      <c r="J105">
        <f t="shared" si="19"/>
        <v>0</v>
      </c>
      <c r="K105">
        <f t="shared" si="19"/>
        <v>0</v>
      </c>
      <c r="L105">
        <f t="shared" si="19"/>
        <v>0</v>
      </c>
      <c r="M105">
        <f t="shared" si="19"/>
        <v>0</v>
      </c>
      <c r="N105">
        <f t="shared" si="19"/>
        <v>0</v>
      </c>
      <c r="O105">
        <f t="shared" si="19"/>
        <v>0</v>
      </c>
      <c r="P105">
        <f t="shared" si="19"/>
        <v>0</v>
      </c>
      <c r="Q105">
        <f t="shared" si="19"/>
        <v>0</v>
      </c>
      <c r="R105">
        <f t="shared" si="19"/>
        <v>0</v>
      </c>
      <c r="S105">
        <f t="shared" si="19"/>
        <v>0</v>
      </c>
      <c r="T105">
        <f t="shared" si="19"/>
        <v>0</v>
      </c>
      <c r="U105">
        <f t="shared" si="19"/>
        <v>0</v>
      </c>
      <c r="V105">
        <f t="shared" si="19"/>
        <v>0</v>
      </c>
      <c r="W105">
        <f t="shared" si="19"/>
        <v>0</v>
      </c>
      <c r="X105">
        <f t="shared" si="19"/>
        <v>0</v>
      </c>
      <c r="Y105">
        <f t="shared" si="19"/>
        <v>0</v>
      </c>
      <c r="Z105">
        <f t="shared" si="19"/>
        <v>0</v>
      </c>
      <c r="AA105">
        <f t="shared" si="19"/>
        <v>0</v>
      </c>
      <c r="AB105">
        <f t="shared" si="19"/>
        <v>0</v>
      </c>
      <c r="AC105">
        <f t="shared" si="19"/>
        <v>0</v>
      </c>
      <c r="AD105">
        <f t="shared" si="19"/>
        <v>0</v>
      </c>
      <c r="AE105">
        <f t="shared" si="19"/>
        <v>0</v>
      </c>
      <c r="AF105">
        <f t="shared" si="19"/>
        <v>0</v>
      </c>
      <c r="AG105">
        <f t="shared" si="19"/>
        <v>0</v>
      </c>
      <c r="AH105">
        <f t="shared" si="19"/>
        <v>0</v>
      </c>
      <c r="AI105">
        <f t="shared" si="19"/>
        <v>0</v>
      </c>
      <c r="AJ105">
        <f t="shared" si="19"/>
        <v>0</v>
      </c>
      <c r="AK105">
        <f t="shared" si="19"/>
        <v>0</v>
      </c>
      <c r="AL105">
        <f t="shared" si="19"/>
        <v>0</v>
      </c>
      <c r="AM105">
        <f t="shared" si="19"/>
        <v>0</v>
      </c>
      <c r="AN105">
        <f t="shared" si="19"/>
        <v>0</v>
      </c>
      <c r="AO105">
        <f t="shared" si="19"/>
        <v>0</v>
      </c>
      <c r="AP105">
        <f t="shared" si="8"/>
        <v>0</v>
      </c>
    </row>
    <row r="106" spans="1:42" x14ac:dyDescent="0.25">
      <c r="A106" t="s">
        <v>217</v>
      </c>
      <c r="B106">
        <f t="shared" si="9"/>
        <v>0</v>
      </c>
      <c r="C106">
        <f t="shared" si="9"/>
        <v>0</v>
      </c>
      <c r="D106">
        <f t="shared" si="9"/>
        <v>0</v>
      </c>
      <c r="E106">
        <f t="shared" ref="E106:AO106" si="20">IF(E91=0,0,($B$63-E91)*E$94)</f>
        <v>0</v>
      </c>
      <c r="F106">
        <f t="shared" si="20"/>
        <v>0</v>
      </c>
      <c r="G106">
        <f t="shared" si="20"/>
        <v>0</v>
      </c>
      <c r="H106">
        <f t="shared" si="20"/>
        <v>0</v>
      </c>
      <c r="I106">
        <f t="shared" si="20"/>
        <v>0</v>
      </c>
      <c r="J106">
        <f t="shared" si="20"/>
        <v>0</v>
      </c>
      <c r="K106">
        <f t="shared" si="20"/>
        <v>0</v>
      </c>
      <c r="L106">
        <f t="shared" si="20"/>
        <v>0</v>
      </c>
      <c r="M106">
        <f t="shared" si="20"/>
        <v>0</v>
      </c>
      <c r="N106">
        <f t="shared" si="20"/>
        <v>0</v>
      </c>
      <c r="O106">
        <f t="shared" si="20"/>
        <v>0</v>
      </c>
      <c r="P106">
        <f t="shared" si="20"/>
        <v>0</v>
      </c>
      <c r="Q106">
        <f t="shared" si="20"/>
        <v>0</v>
      </c>
      <c r="R106">
        <f t="shared" si="20"/>
        <v>0</v>
      </c>
      <c r="S106">
        <f t="shared" si="20"/>
        <v>0</v>
      </c>
      <c r="T106">
        <f t="shared" si="20"/>
        <v>0</v>
      </c>
      <c r="U106">
        <f t="shared" si="20"/>
        <v>0</v>
      </c>
      <c r="V106">
        <f t="shared" si="20"/>
        <v>0</v>
      </c>
      <c r="W106">
        <f t="shared" si="20"/>
        <v>0</v>
      </c>
      <c r="X106">
        <f t="shared" si="20"/>
        <v>0</v>
      </c>
      <c r="Y106">
        <f t="shared" si="20"/>
        <v>0</v>
      </c>
      <c r="Z106">
        <f t="shared" si="20"/>
        <v>0</v>
      </c>
      <c r="AA106">
        <f t="shared" si="20"/>
        <v>0</v>
      </c>
      <c r="AB106">
        <f t="shared" si="20"/>
        <v>0</v>
      </c>
      <c r="AC106">
        <f t="shared" si="20"/>
        <v>0</v>
      </c>
      <c r="AD106">
        <f t="shared" si="20"/>
        <v>0</v>
      </c>
      <c r="AE106">
        <f t="shared" si="20"/>
        <v>0</v>
      </c>
      <c r="AF106">
        <f t="shared" si="20"/>
        <v>0</v>
      </c>
      <c r="AG106">
        <f t="shared" si="20"/>
        <v>0</v>
      </c>
      <c r="AH106">
        <f t="shared" si="20"/>
        <v>0</v>
      </c>
      <c r="AI106">
        <f t="shared" si="20"/>
        <v>0</v>
      </c>
      <c r="AJ106">
        <f t="shared" si="20"/>
        <v>0</v>
      </c>
      <c r="AK106">
        <f t="shared" si="20"/>
        <v>0</v>
      </c>
      <c r="AL106">
        <f t="shared" si="20"/>
        <v>0</v>
      </c>
      <c r="AM106">
        <f t="shared" si="20"/>
        <v>0</v>
      </c>
      <c r="AN106">
        <f t="shared" si="20"/>
        <v>0</v>
      </c>
      <c r="AO106">
        <f t="shared" si="20"/>
        <v>0</v>
      </c>
      <c r="AP106">
        <f t="shared" si="8"/>
        <v>0</v>
      </c>
    </row>
    <row r="113" spans="1:2" x14ac:dyDescent="0.25">
      <c r="A113" t="s">
        <v>220</v>
      </c>
    </row>
    <row r="115" spans="1:2" x14ac:dyDescent="0.25">
      <c r="A115" t="s">
        <v>130</v>
      </c>
      <c r="B115">
        <f t="shared" ref="B115:B119" si="21">IF(AP95=$B$63,"Este partido ya tiene el último escaño",IF(AP95=0,"Partido sin votos en circunscripción",AP95))</f>
        <v>27137</v>
      </c>
    </row>
    <row r="116" spans="1:2" x14ac:dyDescent="0.25">
      <c r="A116" t="s">
        <v>131</v>
      </c>
      <c r="B116" t="str">
        <f t="shared" si="21"/>
        <v>Este partido ya tiene el último escaño</v>
      </c>
    </row>
    <row r="117" spans="1:2" x14ac:dyDescent="0.25">
      <c r="A117" t="s">
        <v>206</v>
      </c>
      <c r="B117">
        <f t="shared" si="21"/>
        <v>10517.5</v>
      </c>
    </row>
    <row r="118" spans="1:2" x14ac:dyDescent="0.25">
      <c r="A118" t="s">
        <v>127</v>
      </c>
      <c r="B118">
        <f t="shared" si="21"/>
        <v>31552</v>
      </c>
    </row>
    <row r="119" spans="1:2" x14ac:dyDescent="0.25">
      <c r="A119" t="s">
        <v>215</v>
      </c>
      <c r="B119">
        <f t="shared" si="21"/>
        <v>35758.5</v>
      </c>
    </row>
    <row r="120" spans="1:2" x14ac:dyDescent="0.25">
      <c r="A120" t="s">
        <v>210</v>
      </c>
      <c r="B120" t="str">
        <f>IF(AP100=$B$63,"Este partido ya tiene el último escaño",IF(AP100=0,"Partido sin votos en circunscripción",AP100))</f>
        <v>Partido sin votos en circunscripción</v>
      </c>
    </row>
    <row r="121" spans="1:2" x14ac:dyDescent="0.25">
      <c r="A121" t="s">
        <v>214</v>
      </c>
      <c r="B121">
        <f t="shared" ref="B121:B126" si="22">IF(AP101=$B$63,"Este partido ya tiene el último escaño",IF(AP101=0,"Partido sin votos en circunscripción",AP101))</f>
        <v>37861.5</v>
      </c>
    </row>
    <row r="122" spans="1:2" x14ac:dyDescent="0.25">
      <c r="A122" t="s">
        <v>211</v>
      </c>
      <c r="B122">
        <f t="shared" si="22"/>
        <v>39965.5</v>
      </c>
    </row>
    <row r="123" spans="1:2" x14ac:dyDescent="0.25">
      <c r="A123" t="s">
        <v>212</v>
      </c>
      <c r="B123" t="str">
        <f t="shared" si="22"/>
        <v>Partido sin votos en circunscripción</v>
      </c>
    </row>
    <row r="124" spans="1:2" x14ac:dyDescent="0.25">
      <c r="A124" t="s">
        <v>213</v>
      </c>
      <c r="B124" t="str">
        <f t="shared" si="22"/>
        <v>Partido sin votos en circunscripción</v>
      </c>
    </row>
    <row r="125" spans="1:2" x14ac:dyDescent="0.25">
      <c r="A125" t="s">
        <v>216</v>
      </c>
      <c r="B125" t="str">
        <f t="shared" si="22"/>
        <v>Partido sin votos en circunscripción</v>
      </c>
    </row>
    <row r="126" spans="1:2" x14ac:dyDescent="0.25">
      <c r="A126" t="s">
        <v>217</v>
      </c>
      <c r="B126" t="str">
        <f t="shared" si="22"/>
        <v>Partido sin votos en circunscripción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56"/>
  <sheetViews>
    <sheetView topLeftCell="A16" workbookViewId="0">
      <selection activeCell="D42" sqref="D42:J42"/>
    </sheetView>
  </sheetViews>
  <sheetFormatPr baseColWidth="10" defaultRowHeight="15" x14ac:dyDescent="0.25"/>
  <cols>
    <col min="52" max="52" width="14.42578125" customWidth="1"/>
  </cols>
  <sheetData>
    <row r="1" spans="1:60" ht="60" customHeight="1" x14ac:dyDescent="0.25">
      <c r="B1" s="24"/>
      <c r="C1" s="24" t="s">
        <v>124</v>
      </c>
      <c r="D1" s="24" t="s">
        <v>125</v>
      </c>
      <c r="E1" s="24"/>
      <c r="F1" s="24" t="s">
        <v>126</v>
      </c>
      <c r="G1" s="24"/>
      <c r="H1" s="24" t="s">
        <v>127</v>
      </c>
      <c r="I1" s="24"/>
      <c r="J1" s="24" t="s">
        <v>128</v>
      </c>
      <c r="K1" s="24"/>
      <c r="L1" s="24" t="s">
        <v>129</v>
      </c>
      <c r="M1" s="24"/>
      <c r="N1" s="24"/>
      <c r="O1" s="24" t="s">
        <v>124</v>
      </c>
      <c r="P1" s="24" t="s">
        <v>144</v>
      </c>
      <c r="Q1" s="24"/>
      <c r="R1" s="24" t="s">
        <v>145</v>
      </c>
      <c r="S1" s="24"/>
      <c r="T1" s="24" t="s">
        <v>146</v>
      </c>
      <c r="U1" s="24"/>
      <c r="V1" s="24" t="s">
        <v>147</v>
      </c>
      <c r="W1" s="24"/>
      <c r="X1" s="24" t="s">
        <v>148</v>
      </c>
      <c r="Y1" s="24"/>
      <c r="Z1" s="24"/>
      <c r="AA1" s="24" t="s">
        <v>124</v>
      </c>
      <c r="AB1" s="24" t="s">
        <v>154</v>
      </c>
      <c r="AC1" s="24"/>
      <c r="AD1" s="24" t="s">
        <v>155</v>
      </c>
      <c r="AE1" s="24"/>
      <c r="AF1" s="24" t="s">
        <v>156</v>
      </c>
      <c r="AG1" s="24"/>
      <c r="AH1" s="24" t="s">
        <v>157</v>
      </c>
      <c r="AI1" s="24"/>
      <c r="AJ1" s="24" t="s">
        <v>158</v>
      </c>
      <c r="AK1" s="24"/>
      <c r="AL1" s="24"/>
      <c r="AM1" s="15" t="s">
        <v>163</v>
      </c>
      <c r="AN1" s="15" t="s">
        <v>164</v>
      </c>
      <c r="AO1" s="15" t="s">
        <v>165</v>
      </c>
      <c r="AP1" s="15" t="s">
        <v>166</v>
      </c>
      <c r="AQ1" s="15" t="s">
        <v>167</v>
      </c>
      <c r="AR1" s="15" t="s">
        <v>173</v>
      </c>
      <c r="AT1" s="15" t="s">
        <v>174</v>
      </c>
      <c r="AV1" s="15" t="s">
        <v>175</v>
      </c>
    </row>
    <row r="2" spans="1:60" ht="15" customHeight="1" x14ac:dyDescent="0.25">
      <c r="B2" s="24"/>
      <c r="C2" s="24"/>
      <c r="D2" s="24" t="s">
        <v>130</v>
      </c>
      <c r="E2" s="24"/>
      <c r="F2" s="24" t="s">
        <v>131</v>
      </c>
      <c r="G2" s="24"/>
      <c r="H2" s="24" t="s">
        <v>127</v>
      </c>
      <c r="I2" s="24"/>
      <c r="J2" s="24" t="s">
        <v>132</v>
      </c>
      <c r="K2" s="24"/>
      <c r="L2" s="24" t="s">
        <v>133</v>
      </c>
      <c r="M2" s="24"/>
      <c r="N2" s="24"/>
      <c r="O2" s="24"/>
      <c r="P2" s="24" t="s">
        <v>149</v>
      </c>
      <c r="Q2" s="24"/>
      <c r="R2" s="24" t="s">
        <v>150</v>
      </c>
      <c r="S2" s="24"/>
      <c r="T2" s="24" t="s">
        <v>151</v>
      </c>
      <c r="U2" s="24"/>
      <c r="V2" s="24" t="s">
        <v>152</v>
      </c>
      <c r="W2" s="24"/>
      <c r="X2" s="24" t="s">
        <v>153</v>
      </c>
      <c r="Y2" s="24"/>
      <c r="Z2" s="24"/>
      <c r="AA2" s="24"/>
      <c r="AB2" s="24" t="s">
        <v>159</v>
      </c>
      <c r="AC2" s="24"/>
      <c r="AD2" s="24" t="s">
        <v>155</v>
      </c>
      <c r="AE2" s="24"/>
      <c r="AF2" s="24" t="s">
        <v>160</v>
      </c>
      <c r="AG2" s="24"/>
      <c r="AH2" s="24" t="s">
        <v>161</v>
      </c>
      <c r="AI2" s="24"/>
      <c r="AJ2" s="24" t="s">
        <v>162</v>
      </c>
      <c r="AK2" s="24"/>
      <c r="AL2" s="24"/>
      <c r="AM2" s="15" t="s">
        <v>168</v>
      </c>
      <c r="AN2" s="15" t="s">
        <v>169</v>
      </c>
      <c r="AO2" s="15" t="s">
        <v>170</v>
      </c>
      <c r="AP2" s="15" t="s">
        <v>171</v>
      </c>
      <c r="AQ2" s="15" t="s">
        <v>172</v>
      </c>
      <c r="AY2" t="s">
        <v>194</v>
      </c>
      <c r="BA2" t="s">
        <v>197</v>
      </c>
      <c r="BC2" t="s">
        <v>198</v>
      </c>
    </row>
    <row r="3" spans="1:60" ht="30" x14ac:dyDescent="0.25">
      <c r="B3" s="24"/>
      <c r="C3" s="24"/>
      <c r="D3" s="15" t="s">
        <v>134</v>
      </c>
      <c r="E3" s="15" t="s">
        <v>135</v>
      </c>
      <c r="F3" s="15" t="s">
        <v>134</v>
      </c>
      <c r="G3" s="15" t="s">
        <v>135</v>
      </c>
      <c r="H3" s="15" t="s">
        <v>134</v>
      </c>
      <c r="I3" s="15" t="s">
        <v>135</v>
      </c>
      <c r="J3" s="15" t="s">
        <v>134</v>
      </c>
      <c r="K3" s="15" t="s">
        <v>135</v>
      </c>
      <c r="L3" s="15" t="s">
        <v>134</v>
      </c>
      <c r="M3" s="15" t="s">
        <v>135</v>
      </c>
      <c r="N3" s="24"/>
      <c r="O3" s="24"/>
      <c r="P3" s="15" t="s">
        <v>134</v>
      </c>
      <c r="Q3" s="15" t="s">
        <v>135</v>
      </c>
      <c r="R3" s="15" t="s">
        <v>134</v>
      </c>
      <c r="S3" s="15" t="s">
        <v>135</v>
      </c>
      <c r="T3" s="15" t="s">
        <v>134</v>
      </c>
      <c r="U3" s="15" t="s">
        <v>135</v>
      </c>
      <c r="V3" s="15" t="s">
        <v>134</v>
      </c>
      <c r="W3" s="15" t="s">
        <v>135</v>
      </c>
      <c r="X3" s="15" t="s">
        <v>134</v>
      </c>
      <c r="Y3" s="15" t="s">
        <v>135</v>
      </c>
      <c r="Z3" s="24"/>
      <c r="AA3" s="24"/>
      <c r="AB3" s="15" t="s">
        <v>134</v>
      </c>
      <c r="AC3" s="15" t="s">
        <v>135</v>
      </c>
      <c r="AD3" s="15" t="s">
        <v>134</v>
      </c>
      <c r="AE3" s="15" t="s">
        <v>135</v>
      </c>
      <c r="AF3" s="15" t="s">
        <v>134</v>
      </c>
      <c r="AG3" s="15" t="s">
        <v>135</v>
      </c>
      <c r="AH3" s="15" t="s">
        <v>134</v>
      </c>
      <c r="AI3" s="15" t="s">
        <v>135</v>
      </c>
      <c r="AJ3" s="15" t="s">
        <v>134</v>
      </c>
      <c r="AK3" s="15" t="s">
        <v>135</v>
      </c>
      <c r="AL3" s="24"/>
      <c r="AM3" s="15" t="s">
        <v>134</v>
      </c>
      <c r="AN3" s="15" t="s">
        <v>134</v>
      </c>
      <c r="AO3" s="15" t="s">
        <v>134</v>
      </c>
      <c r="AP3" s="15" t="s">
        <v>134</v>
      </c>
      <c r="AQ3" s="15" t="s">
        <v>134</v>
      </c>
      <c r="AR3" s="15" t="s">
        <v>134</v>
      </c>
      <c r="AS3" s="15" t="s">
        <v>135</v>
      </c>
      <c r="AT3" s="15" t="s">
        <v>134</v>
      </c>
      <c r="AU3" s="15" t="s">
        <v>135</v>
      </c>
      <c r="AV3" s="15" t="s">
        <v>134</v>
      </c>
      <c r="AW3" s="15" t="s">
        <v>135</v>
      </c>
      <c r="AX3" s="18" t="s">
        <v>193</v>
      </c>
      <c r="AY3" s="18" t="s">
        <v>195</v>
      </c>
      <c r="AZ3" s="18" t="s">
        <v>196</v>
      </c>
      <c r="BA3" s="18" t="s">
        <v>195</v>
      </c>
      <c r="BB3" s="18" t="s">
        <v>196</v>
      </c>
      <c r="BC3" s="18" t="s">
        <v>195</v>
      </c>
      <c r="BD3" s="18" t="s">
        <v>196</v>
      </c>
    </row>
    <row r="4" spans="1:60" x14ac:dyDescent="0.25">
      <c r="A4" t="s">
        <v>6</v>
      </c>
      <c r="B4" s="16" t="s">
        <v>7</v>
      </c>
      <c r="C4" s="16">
        <v>4</v>
      </c>
      <c r="D4" s="17">
        <v>69848</v>
      </c>
      <c r="E4" s="16">
        <v>2</v>
      </c>
      <c r="F4" s="17">
        <v>58835</v>
      </c>
      <c r="G4" s="16">
        <v>1</v>
      </c>
      <c r="H4" s="17">
        <v>44306</v>
      </c>
      <c r="I4" s="16">
        <v>1</v>
      </c>
      <c r="J4" s="17">
        <v>20771</v>
      </c>
      <c r="K4" s="16">
        <v>0</v>
      </c>
      <c r="L4" s="16"/>
      <c r="M4" s="16"/>
      <c r="N4" s="16" t="s">
        <v>7</v>
      </c>
      <c r="O4" s="16">
        <v>4</v>
      </c>
      <c r="P4" s="16"/>
      <c r="Q4" s="16"/>
      <c r="R4" s="17">
        <v>15947</v>
      </c>
      <c r="S4" s="16">
        <v>0</v>
      </c>
      <c r="T4" s="16"/>
      <c r="U4" s="16"/>
      <c r="V4" s="16"/>
      <c r="W4" s="16"/>
      <c r="X4" s="16"/>
      <c r="Y4" s="16"/>
      <c r="Z4" s="16" t="s">
        <v>7</v>
      </c>
      <c r="AA4" s="16">
        <v>4</v>
      </c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 t="s">
        <v>7</v>
      </c>
      <c r="AM4" s="16"/>
      <c r="AN4" s="16"/>
      <c r="AO4" s="16"/>
      <c r="AP4" s="16"/>
      <c r="AQ4" s="16"/>
      <c r="AR4">
        <f>IF(COUNT(D4)=1,D4,P4)</f>
        <v>69848</v>
      </c>
      <c r="AS4">
        <f>IF(COUNT(E4)=1,E4,Q4)</f>
        <v>2</v>
      </c>
      <c r="AT4">
        <f>IF(COUNT(F4)=1,F4,AJ4)</f>
        <v>58835</v>
      </c>
      <c r="AU4">
        <f>IF(COUNT(G4)=1,G4,AK4)</f>
        <v>1</v>
      </c>
      <c r="AV4" s="2">
        <f>+AH4+AD4+V4+J4</f>
        <v>20771</v>
      </c>
      <c r="AW4" s="2">
        <f>+AI4+AE4+W4+K4</f>
        <v>0</v>
      </c>
      <c r="AX4" t="s">
        <v>7</v>
      </c>
      <c r="AY4" s="2">
        <v>216917</v>
      </c>
      <c r="AZ4">
        <v>69.97</v>
      </c>
      <c r="BA4" s="2">
        <v>237382</v>
      </c>
      <c r="BB4">
        <v>76.52</v>
      </c>
      <c r="BC4" s="2">
        <v>221706</v>
      </c>
      <c r="BD4">
        <v>71.5</v>
      </c>
      <c r="BE4" s="2">
        <v>-20465</v>
      </c>
      <c r="BF4">
        <v>-6.55</v>
      </c>
      <c r="BG4" s="2">
        <v>15676</v>
      </c>
      <c r="BH4">
        <v>5.0199999999999996</v>
      </c>
    </row>
    <row r="5" spans="1:60" ht="30" x14ac:dyDescent="0.25">
      <c r="A5" t="s">
        <v>8</v>
      </c>
      <c r="B5" s="16" t="s">
        <v>136</v>
      </c>
      <c r="C5" s="16">
        <v>12</v>
      </c>
      <c r="D5" s="17">
        <v>240202</v>
      </c>
      <c r="E5" s="16">
        <v>4</v>
      </c>
      <c r="F5" s="17">
        <v>207310</v>
      </c>
      <c r="G5" s="16">
        <v>3</v>
      </c>
      <c r="H5" s="17">
        <v>167395</v>
      </c>
      <c r="I5" s="16">
        <v>3</v>
      </c>
      <c r="J5" s="17">
        <v>108533</v>
      </c>
      <c r="K5" s="16">
        <v>1</v>
      </c>
      <c r="L5" s="16"/>
      <c r="M5" s="16"/>
      <c r="N5" s="16" t="s">
        <v>136</v>
      </c>
      <c r="O5" s="16">
        <v>12</v>
      </c>
      <c r="P5" s="16"/>
      <c r="Q5" s="16"/>
      <c r="R5" s="17">
        <v>69143</v>
      </c>
      <c r="S5" s="16">
        <v>1</v>
      </c>
      <c r="T5" s="16"/>
      <c r="U5" s="16"/>
      <c r="V5" s="16"/>
      <c r="W5" s="16"/>
      <c r="X5" s="16"/>
      <c r="Y5" s="16"/>
      <c r="Z5" s="16" t="s">
        <v>136</v>
      </c>
      <c r="AA5" s="16">
        <v>12</v>
      </c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 t="s">
        <v>136</v>
      </c>
      <c r="AM5" s="16"/>
      <c r="AN5" s="16"/>
      <c r="AO5" s="16"/>
      <c r="AP5" s="16"/>
      <c r="AQ5" s="16"/>
      <c r="AR5">
        <f t="shared" ref="AR5:AR55" si="0">IF(COUNT(D5)=1,D5,P5)</f>
        <v>240202</v>
      </c>
      <c r="AS5">
        <f t="shared" ref="AS5:AS55" si="1">IF(COUNT(E5)=1,E5,Q5)</f>
        <v>4</v>
      </c>
      <c r="AT5">
        <f t="shared" ref="AT5:AT55" si="2">IF(COUNT(F5)=1,F5,AJ5)</f>
        <v>207310</v>
      </c>
      <c r="AU5">
        <f t="shared" ref="AU5:AU55" si="3">IF(COUNT(G5)=1,G5,AK5)</f>
        <v>3</v>
      </c>
      <c r="AV5" s="2">
        <f t="shared" ref="AV5:AV55" si="4">+AH5+AD5+V5+J5</f>
        <v>108533</v>
      </c>
      <c r="AW5" s="2">
        <f t="shared" ref="AW5:AW55" si="5">+AI5+AE5+W5+K5</f>
        <v>1</v>
      </c>
      <c r="AX5" t="s">
        <v>9</v>
      </c>
      <c r="AY5">
        <v>860050</v>
      </c>
      <c r="AZ5">
        <v>67.37</v>
      </c>
      <c r="BA5">
        <v>927652</v>
      </c>
      <c r="BB5">
        <v>72.88</v>
      </c>
      <c r="BC5">
        <v>882601</v>
      </c>
      <c r="BD5">
        <v>70.42</v>
      </c>
      <c r="BE5">
        <v>-67602</v>
      </c>
      <c r="BF5">
        <v>-5.51</v>
      </c>
      <c r="BG5">
        <v>45051</v>
      </c>
      <c r="BH5">
        <v>2.46</v>
      </c>
    </row>
    <row r="6" spans="1:60" x14ac:dyDescent="0.25">
      <c r="A6" t="s">
        <v>10</v>
      </c>
      <c r="B6" s="16" t="s">
        <v>11</v>
      </c>
      <c r="C6" s="16">
        <v>6</v>
      </c>
      <c r="D6" s="17">
        <v>89295</v>
      </c>
      <c r="E6" s="16">
        <v>2</v>
      </c>
      <c r="F6" s="17">
        <v>78072</v>
      </c>
      <c r="G6" s="16">
        <v>2</v>
      </c>
      <c r="H6" s="17">
        <v>80714</v>
      </c>
      <c r="I6" s="16">
        <v>2</v>
      </c>
      <c r="J6" s="17">
        <v>24400</v>
      </c>
      <c r="K6" s="16">
        <v>0</v>
      </c>
      <c r="L6" s="16"/>
      <c r="M6" s="16"/>
      <c r="N6" s="16" t="s">
        <v>11</v>
      </c>
      <c r="O6" s="16">
        <v>6</v>
      </c>
      <c r="P6" s="16"/>
      <c r="Q6" s="16"/>
      <c r="R6" s="17">
        <v>22835</v>
      </c>
      <c r="S6" s="16">
        <v>0</v>
      </c>
      <c r="T6" s="16"/>
      <c r="U6" s="16"/>
      <c r="V6" s="16"/>
      <c r="W6" s="16"/>
      <c r="X6" s="16"/>
      <c r="Y6" s="16"/>
      <c r="Z6" s="16" t="s">
        <v>11</v>
      </c>
      <c r="AA6" s="16">
        <v>6</v>
      </c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 t="s">
        <v>11</v>
      </c>
      <c r="AM6" s="16"/>
      <c r="AN6" s="16"/>
      <c r="AO6" s="16"/>
      <c r="AP6" s="16"/>
      <c r="AQ6" s="16"/>
      <c r="AR6">
        <f t="shared" si="0"/>
        <v>89295</v>
      </c>
      <c r="AS6">
        <f t="shared" si="1"/>
        <v>2</v>
      </c>
      <c r="AT6">
        <f t="shared" si="2"/>
        <v>78072</v>
      </c>
      <c r="AU6">
        <f t="shared" si="3"/>
        <v>2</v>
      </c>
      <c r="AV6" s="2">
        <f t="shared" si="4"/>
        <v>24400</v>
      </c>
      <c r="AW6" s="2">
        <f t="shared" si="5"/>
        <v>0</v>
      </c>
      <c r="AX6" t="s">
        <v>11</v>
      </c>
      <c r="AY6">
        <v>305414</v>
      </c>
      <c r="AZ6">
        <v>60.76</v>
      </c>
      <c r="BA6">
        <v>331015</v>
      </c>
      <c r="BB6">
        <v>66.13</v>
      </c>
      <c r="BC6">
        <v>308989</v>
      </c>
      <c r="BD6">
        <v>62.87</v>
      </c>
      <c r="BE6">
        <v>-25601</v>
      </c>
      <c r="BF6">
        <v>-5.37</v>
      </c>
      <c r="BG6">
        <v>22026</v>
      </c>
      <c r="BH6">
        <v>3.26</v>
      </c>
    </row>
    <row r="7" spans="1:60" ht="30" x14ac:dyDescent="0.25">
      <c r="A7" t="s">
        <v>12</v>
      </c>
      <c r="B7" s="16" t="s">
        <v>13</v>
      </c>
      <c r="C7" s="16">
        <v>4</v>
      </c>
      <c r="D7" s="17">
        <v>37488</v>
      </c>
      <c r="E7" s="16">
        <v>1</v>
      </c>
      <c r="F7" s="17">
        <v>25506</v>
      </c>
      <c r="G7" s="16">
        <v>0</v>
      </c>
      <c r="H7" s="17">
        <v>6421</v>
      </c>
      <c r="I7" s="16">
        <v>0</v>
      </c>
      <c r="J7" s="17">
        <v>28186</v>
      </c>
      <c r="K7" s="16">
        <v>1</v>
      </c>
      <c r="L7" s="16"/>
      <c r="M7" s="16"/>
      <c r="N7" s="16" t="s">
        <v>13</v>
      </c>
      <c r="O7" s="16">
        <v>4</v>
      </c>
      <c r="P7" s="16"/>
      <c r="Q7" s="16"/>
      <c r="R7" s="17">
        <v>2526</v>
      </c>
      <c r="S7" s="16">
        <v>0</v>
      </c>
      <c r="T7" s="16"/>
      <c r="U7" s="16"/>
      <c r="V7" s="16"/>
      <c r="W7" s="16"/>
      <c r="X7" s="17">
        <v>40262</v>
      </c>
      <c r="Y7" s="16">
        <v>1</v>
      </c>
      <c r="Z7" s="16" t="s">
        <v>13</v>
      </c>
      <c r="AA7" s="16">
        <v>4</v>
      </c>
      <c r="AB7" s="17">
        <v>27453</v>
      </c>
      <c r="AC7" s="16">
        <v>1</v>
      </c>
      <c r="AD7" s="16"/>
      <c r="AE7" s="16"/>
      <c r="AF7" s="16"/>
      <c r="AG7" s="16"/>
      <c r="AH7" s="16"/>
      <c r="AI7" s="16"/>
      <c r="AJ7" s="16"/>
      <c r="AK7" s="16"/>
      <c r="AL7" s="16" t="s">
        <v>13</v>
      </c>
      <c r="AM7" s="16"/>
      <c r="AN7" s="16"/>
      <c r="AO7" s="16"/>
      <c r="AP7" s="16"/>
      <c r="AQ7" s="16"/>
      <c r="AR7">
        <f t="shared" si="0"/>
        <v>37488</v>
      </c>
      <c r="AS7">
        <f t="shared" si="1"/>
        <v>1</v>
      </c>
      <c r="AT7">
        <f t="shared" si="2"/>
        <v>25506</v>
      </c>
      <c r="AU7">
        <f t="shared" si="3"/>
        <v>0</v>
      </c>
      <c r="AV7" s="2">
        <f t="shared" si="4"/>
        <v>28186</v>
      </c>
      <c r="AW7" s="2">
        <f t="shared" si="5"/>
        <v>1</v>
      </c>
      <c r="AX7" t="s">
        <v>192</v>
      </c>
      <c r="AY7">
        <v>172199</v>
      </c>
      <c r="AZ7">
        <v>66.62</v>
      </c>
      <c r="BA7">
        <v>179186</v>
      </c>
      <c r="BB7">
        <v>69.510000000000005</v>
      </c>
      <c r="BC7">
        <v>169331</v>
      </c>
      <c r="BD7">
        <v>66.510000000000005</v>
      </c>
      <c r="BE7">
        <v>-6987</v>
      </c>
      <c r="BF7">
        <v>-2.89</v>
      </c>
      <c r="BG7">
        <v>9855</v>
      </c>
      <c r="BH7">
        <v>3</v>
      </c>
    </row>
    <row r="8" spans="1:60" x14ac:dyDescent="0.25">
      <c r="A8" t="s">
        <v>14</v>
      </c>
      <c r="B8" s="16" t="s">
        <v>15</v>
      </c>
      <c r="C8" s="16">
        <v>7</v>
      </c>
      <c r="D8" s="17">
        <v>186211</v>
      </c>
      <c r="E8" s="16">
        <v>3</v>
      </c>
      <c r="F8" s="16"/>
      <c r="G8" s="16"/>
      <c r="H8" s="17">
        <v>88788</v>
      </c>
      <c r="I8" s="16">
        <v>1</v>
      </c>
      <c r="J8" s="17">
        <v>89301</v>
      </c>
      <c r="K8" s="16">
        <v>1</v>
      </c>
      <c r="L8" s="16"/>
      <c r="M8" s="16"/>
      <c r="N8" s="16" t="s">
        <v>15</v>
      </c>
      <c r="O8" s="16">
        <v>7</v>
      </c>
      <c r="P8" s="16"/>
      <c r="Q8" s="16"/>
      <c r="R8" s="17">
        <v>37374</v>
      </c>
      <c r="S8" s="16">
        <v>0</v>
      </c>
      <c r="T8" s="16"/>
      <c r="U8" s="16"/>
      <c r="V8" s="16"/>
      <c r="W8" s="16"/>
      <c r="X8" s="16"/>
      <c r="Y8" s="16"/>
      <c r="Z8" s="16" t="s">
        <v>15</v>
      </c>
      <c r="AA8" s="16">
        <v>7</v>
      </c>
      <c r="AB8" s="16"/>
      <c r="AC8" s="16"/>
      <c r="AD8" s="17">
        <v>12732</v>
      </c>
      <c r="AE8" s="16">
        <v>0</v>
      </c>
      <c r="AF8" s="16"/>
      <c r="AG8" s="16"/>
      <c r="AH8" s="16"/>
      <c r="AI8" s="16"/>
      <c r="AJ8" s="17">
        <v>129945</v>
      </c>
      <c r="AK8" s="16">
        <v>2</v>
      </c>
      <c r="AL8" s="16" t="s">
        <v>15</v>
      </c>
      <c r="AM8" s="16"/>
      <c r="AN8" s="16"/>
      <c r="AO8" s="16"/>
      <c r="AP8" s="16"/>
      <c r="AQ8" s="16"/>
      <c r="AR8">
        <f t="shared" si="0"/>
        <v>186211</v>
      </c>
      <c r="AS8">
        <f t="shared" si="1"/>
        <v>3</v>
      </c>
      <c r="AT8">
        <f t="shared" si="2"/>
        <v>129945</v>
      </c>
      <c r="AU8">
        <f t="shared" si="3"/>
        <v>2</v>
      </c>
      <c r="AV8" s="2">
        <f t="shared" si="4"/>
        <v>102033</v>
      </c>
      <c r="AW8" s="2">
        <f t="shared" si="5"/>
        <v>1</v>
      </c>
      <c r="AX8" t="s">
        <v>15</v>
      </c>
      <c r="AY8">
        <v>565231</v>
      </c>
      <c r="AZ8">
        <v>58.12</v>
      </c>
      <c r="BA8">
        <v>633601</v>
      </c>
      <c r="BB8">
        <v>65.02</v>
      </c>
      <c r="BC8">
        <v>600463</v>
      </c>
      <c r="BD8">
        <v>61.09</v>
      </c>
      <c r="BE8">
        <v>-68370</v>
      </c>
      <c r="BF8">
        <v>-6.9</v>
      </c>
      <c r="BG8">
        <v>33138</v>
      </c>
      <c r="BH8">
        <v>3.93</v>
      </c>
    </row>
    <row r="9" spans="1:60" x14ac:dyDescent="0.25">
      <c r="A9" t="s">
        <v>16</v>
      </c>
      <c r="B9" s="16" t="s">
        <v>17</v>
      </c>
      <c r="C9" s="16">
        <v>3</v>
      </c>
      <c r="D9" s="17">
        <v>24474</v>
      </c>
      <c r="E9" s="16">
        <v>1</v>
      </c>
      <c r="F9" s="17">
        <v>32527</v>
      </c>
      <c r="G9" s="16">
        <v>1</v>
      </c>
      <c r="H9" s="17">
        <v>17313</v>
      </c>
      <c r="I9" s="16">
        <v>1</v>
      </c>
      <c r="J9" s="17">
        <v>6059</v>
      </c>
      <c r="K9" s="16">
        <v>0</v>
      </c>
      <c r="L9" s="16"/>
      <c r="M9" s="16"/>
      <c r="N9" s="16" t="s">
        <v>17</v>
      </c>
      <c r="O9" s="16">
        <v>3</v>
      </c>
      <c r="P9" s="16"/>
      <c r="Q9" s="16"/>
      <c r="R9" s="17">
        <v>6119</v>
      </c>
      <c r="S9" s="16">
        <v>0</v>
      </c>
      <c r="T9" s="16"/>
      <c r="U9" s="16"/>
      <c r="V9" s="16"/>
      <c r="W9" s="16"/>
      <c r="X9" s="16"/>
      <c r="Y9" s="16"/>
      <c r="Z9" s="16" t="s">
        <v>17</v>
      </c>
      <c r="AA9" s="16">
        <v>3</v>
      </c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 t="s">
        <v>17</v>
      </c>
      <c r="AM9" s="16"/>
      <c r="AN9" s="16"/>
      <c r="AO9" s="16"/>
      <c r="AP9" s="16"/>
      <c r="AQ9" s="16"/>
      <c r="AR9">
        <f t="shared" si="0"/>
        <v>24474</v>
      </c>
      <c r="AS9">
        <f t="shared" si="1"/>
        <v>1</v>
      </c>
      <c r="AT9">
        <f t="shared" si="2"/>
        <v>32527</v>
      </c>
      <c r="AU9">
        <f t="shared" si="3"/>
        <v>1</v>
      </c>
      <c r="AV9" s="2">
        <f t="shared" si="4"/>
        <v>6059</v>
      </c>
      <c r="AW9" s="2">
        <f t="shared" si="5"/>
        <v>0</v>
      </c>
      <c r="AX9" t="s">
        <v>17</v>
      </c>
      <c r="AY9">
        <v>94793</v>
      </c>
      <c r="AZ9">
        <v>69.34</v>
      </c>
      <c r="BA9">
        <v>103501</v>
      </c>
      <c r="BB9">
        <v>75.48</v>
      </c>
      <c r="BC9">
        <v>100106</v>
      </c>
      <c r="BD9">
        <v>71.91</v>
      </c>
      <c r="BE9">
        <v>-8708</v>
      </c>
      <c r="BF9">
        <v>-6.14</v>
      </c>
      <c r="BG9">
        <v>3395</v>
      </c>
      <c r="BH9">
        <v>3.57</v>
      </c>
    </row>
    <row r="10" spans="1:60" x14ac:dyDescent="0.25">
      <c r="A10" t="s">
        <v>18</v>
      </c>
      <c r="B10" s="16" t="s">
        <v>19</v>
      </c>
      <c r="C10" s="16">
        <v>6</v>
      </c>
      <c r="D10" s="17">
        <v>142312</v>
      </c>
      <c r="E10" s="16">
        <v>3</v>
      </c>
      <c r="F10" s="17">
        <v>92742</v>
      </c>
      <c r="G10" s="16">
        <v>2</v>
      </c>
      <c r="H10" s="17">
        <v>64016</v>
      </c>
      <c r="I10" s="16">
        <v>1</v>
      </c>
      <c r="J10" s="17">
        <v>33971</v>
      </c>
      <c r="K10" s="16">
        <v>0</v>
      </c>
      <c r="L10" s="16"/>
      <c r="M10" s="16"/>
      <c r="N10" s="16" t="s">
        <v>19</v>
      </c>
      <c r="O10" s="16">
        <v>6</v>
      </c>
      <c r="P10" s="16"/>
      <c r="Q10" s="16"/>
      <c r="R10" s="17">
        <v>29520</v>
      </c>
      <c r="S10" s="16">
        <v>0</v>
      </c>
      <c r="T10" s="16"/>
      <c r="U10" s="16"/>
      <c r="V10" s="16"/>
      <c r="W10" s="16"/>
      <c r="X10" s="16"/>
      <c r="Y10" s="16"/>
      <c r="Z10" s="16" t="s">
        <v>19</v>
      </c>
      <c r="AA10" s="16">
        <v>6</v>
      </c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 t="s">
        <v>19</v>
      </c>
      <c r="AM10" s="16"/>
      <c r="AN10" s="16"/>
      <c r="AO10" s="16"/>
      <c r="AP10" s="16"/>
      <c r="AQ10" s="16"/>
      <c r="AR10">
        <f t="shared" si="0"/>
        <v>142312</v>
      </c>
      <c r="AS10">
        <f t="shared" si="1"/>
        <v>3</v>
      </c>
      <c r="AT10">
        <f t="shared" si="2"/>
        <v>92742</v>
      </c>
      <c r="AU10">
        <f t="shared" si="3"/>
        <v>2</v>
      </c>
      <c r="AV10" s="2">
        <f t="shared" si="4"/>
        <v>33971</v>
      </c>
      <c r="AW10" s="2">
        <f t="shared" si="5"/>
        <v>0</v>
      </c>
      <c r="AX10" t="s">
        <v>19</v>
      </c>
      <c r="AY10">
        <v>376940</v>
      </c>
      <c r="AZ10">
        <v>67.92</v>
      </c>
      <c r="BA10">
        <v>414940</v>
      </c>
      <c r="BB10">
        <v>74.7</v>
      </c>
      <c r="BC10">
        <v>382981</v>
      </c>
      <c r="BD10">
        <v>68.61</v>
      </c>
      <c r="BE10">
        <v>-38000</v>
      </c>
      <c r="BF10">
        <v>-6.78</v>
      </c>
      <c r="BG10">
        <v>31959</v>
      </c>
      <c r="BH10">
        <v>6.09</v>
      </c>
    </row>
    <row r="11" spans="1:60" ht="30" x14ac:dyDescent="0.25">
      <c r="A11" t="s">
        <v>20</v>
      </c>
      <c r="B11" s="16" t="s">
        <v>137</v>
      </c>
      <c r="C11" s="16">
        <v>8</v>
      </c>
      <c r="D11" s="17">
        <v>115567</v>
      </c>
      <c r="E11" s="16">
        <v>2</v>
      </c>
      <c r="F11" s="17">
        <v>103722</v>
      </c>
      <c r="G11" s="16">
        <v>2</v>
      </c>
      <c r="H11" s="17">
        <v>77520</v>
      </c>
      <c r="I11" s="16">
        <v>2</v>
      </c>
      <c r="J11" s="17">
        <v>82225</v>
      </c>
      <c r="K11" s="16">
        <v>2</v>
      </c>
      <c r="L11" s="16"/>
      <c r="M11" s="16"/>
      <c r="N11" s="16" t="s">
        <v>137</v>
      </c>
      <c r="O11" s="16">
        <v>8</v>
      </c>
      <c r="P11" s="16"/>
      <c r="Q11" s="16"/>
      <c r="R11" s="17">
        <v>33451</v>
      </c>
      <c r="S11" s="16">
        <v>0</v>
      </c>
      <c r="T11" s="16"/>
      <c r="U11" s="16"/>
      <c r="V11" s="16"/>
      <c r="W11" s="16"/>
      <c r="X11" s="16"/>
      <c r="Y11" s="16"/>
      <c r="Z11" s="16" t="s">
        <v>137</v>
      </c>
      <c r="AA11" s="16">
        <v>8</v>
      </c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 t="s">
        <v>137</v>
      </c>
      <c r="AM11" s="16"/>
      <c r="AN11" s="16"/>
      <c r="AO11" s="16"/>
      <c r="AP11" s="16"/>
      <c r="AQ11" s="16"/>
      <c r="AR11">
        <f t="shared" si="0"/>
        <v>115567</v>
      </c>
      <c r="AS11">
        <f t="shared" si="1"/>
        <v>2</v>
      </c>
      <c r="AT11">
        <f t="shared" si="2"/>
        <v>103722</v>
      </c>
      <c r="AU11">
        <f t="shared" si="3"/>
        <v>2</v>
      </c>
      <c r="AV11" s="2">
        <f t="shared" si="4"/>
        <v>82225</v>
      </c>
      <c r="AW11" s="2">
        <f t="shared" si="5"/>
        <v>2</v>
      </c>
      <c r="AX11" t="s">
        <v>21</v>
      </c>
      <c r="AY11">
        <v>458592</v>
      </c>
      <c r="AZ11">
        <v>56.81</v>
      </c>
      <c r="BA11">
        <v>524101</v>
      </c>
      <c r="BB11">
        <v>65.37</v>
      </c>
      <c r="BC11">
        <v>469437</v>
      </c>
      <c r="BD11">
        <v>60.73</v>
      </c>
      <c r="BE11">
        <v>-65509</v>
      </c>
      <c r="BF11">
        <v>-8.56</v>
      </c>
      <c r="BG11">
        <v>54664</v>
      </c>
      <c r="BH11">
        <v>4.6399999999999997</v>
      </c>
    </row>
    <row r="12" spans="1:60" x14ac:dyDescent="0.25">
      <c r="A12" t="s">
        <v>26</v>
      </c>
      <c r="B12" s="16" t="s">
        <v>27</v>
      </c>
      <c r="C12" s="16">
        <v>32</v>
      </c>
      <c r="D12" s="16"/>
      <c r="E12" s="16"/>
      <c r="F12" s="17">
        <v>225645</v>
      </c>
      <c r="G12" s="16">
        <v>2</v>
      </c>
      <c r="H12" s="17">
        <v>184715</v>
      </c>
      <c r="I12" s="16">
        <v>2</v>
      </c>
      <c r="J12" s="16"/>
      <c r="K12" s="16"/>
      <c r="L12" s="17">
        <v>618909</v>
      </c>
      <c r="M12" s="16">
        <v>7</v>
      </c>
      <c r="N12" s="16" t="s">
        <v>27</v>
      </c>
      <c r="O12" s="16">
        <v>32</v>
      </c>
      <c r="P12" s="17">
        <v>638319</v>
      </c>
      <c r="Q12" s="16">
        <v>8</v>
      </c>
      <c r="R12" s="17">
        <v>174124</v>
      </c>
      <c r="S12" s="16">
        <v>2</v>
      </c>
      <c r="T12" s="17">
        <v>343931</v>
      </c>
      <c r="U12" s="16">
        <v>4</v>
      </c>
      <c r="V12" s="17">
        <v>452482</v>
      </c>
      <c r="W12" s="16">
        <v>5</v>
      </c>
      <c r="X12" s="16"/>
      <c r="Y12" s="16"/>
      <c r="Z12" s="16" t="s">
        <v>27</v>
      </c>
      <c r="AA12" s="16">
        <v>32</v>
      </c>
      <c r="AB12" s="16"/>
      <c r="AC12" s="16"/>
      <c r="AD12" s="16"/>
      <c r="AE12" s="16"/>
      <c r="AF12" s="17">
        <v>179041</v>
      </c>
      <c r="AG12" s="16">
        <v>2</v>
      </c>
      <c r="AH12" s="16"/>
      <c r="AI12" s="16"/>
      <c r="AJ12" s="16"/>
      <c r="AK12" s="16"/>
      <c r="AL12" s="16" t="s">
        <v>27</v>
      </c>
      <c r="AM12" s="16"/>
      <c r="AN12" s="16"/>
      <c r="AO12" s="16"/>
      <c r="AP12" s="16"/>
      <c r="AQ12" s="16"/>
      <c r="AR12">
        <f t="shared" si="0"/>
        <v>638319</v>
      </c>
      <c r="AS12">
        <f t="shared" si="1"/>
        <v>8</v>
      </c>
      <c r="AT12">
        <f t="shared" si="2"/>
        <v>225645</v>
      </c>
      <c r="AU12">
        <f t="shared" si="3"/>
        <v>2</v>
      </c>
      <c r="AV12" s="2">
        <f t="shared" si="4"/>
        <v>452482</v>
      </c>
      <c r="AW12" s="2">
        <f t="shared" si="5"/>
        <v>5</v>
      </c>
      <c r="AX12" t="s">
        <v>27</v>
      </c>
      <c r="AY12">
        <v>2942354</v>
      </c>
      <c r="AZ12">
        <v>70.040000000000006</v>
      </c>
      <c r="BA12">
        <v>3134881</v>
      </c>
      <c r="BB12">
        <v>75.02</v>
      </c>
      <c r="BC12">
        <v>2659818</v>
      </c>
      <c r="BD12">
        <v>64.38</v>
      </c>
      <c r="BE12">
        <v>-192527</v>
      </c>
      <c r="BF12">
        <v>-4.9800000000000004</v>
      </c>
      <c r="BG12">
        <v>475063</v>
      </c>
      <c r="BH12">
        <v>10.64</v>
      </c>
    </row>
    <row r="13" spans="1:60" x14ac:dyDescent="0.25">
      <c r="A13" t="s">
        <v>28</v>
      </c>
      <c r="B13" s="16" t="s">
        <v>29</v>
      </c>
      <c r="C13" s="16">
        <v>8</v>
      </c>
      <c r="D13" s="17">
        <v>120566</v>
      </c>
      <c r="E13" s="16">
        <v>2</v>
      </c>
      <c r="F13" s="17">
        <v>55621</v>
      </c>
      <c r="G13" s="16">
        <v>1</v>
      </c>
      <c r="H13" s="17">
        <v>15284</v>
      </c>
      <c r="I13" s="16">
        <v>0</v>
      </c>
      <c r="J13" s="17">
        <v>97125</v>
      </c>
      <c r="K13" s="16">
        <v>1</v>
      </c>
      <c r="L13" s="16"/>
      <c r="M13" s="16"/>
      <c r="N13" s="16" t="s">
        <v>29</v>
      </c>
      <c r="O13" s="16">
        <v>8</v>
      </c>
      <c r="P13" s="16"/>
      <c r="Q13" s="16"/>
      <c r="R13" s="17">
        <v>6929</v>
      </c>
      <c r="S13" s="16">
        <v>0</v>
      </c>
      <c r="T13" s="16"/>
      <c r="U13" s="16"/>
      <c r="V13" s="16"/>
      <c r="W13" s="16"/>
      <c r="X13" s="17">
        <v>221979</v>
      </c>
      <c r="Y13" s="16">
        <v>3</v>
      </c>
      <c r="Z13" s="16" t="s">
        <v>29</v>
      </c>
      <c r="AA13" s="16">
        <v>8</v>
      </c>
      <c r="AB13" s="17">
        <v>94669</v>
      </c>
      <c r="AC13" s="16">
        <v>1</v>
      </c>
      <c r="AD13" s="17">
        <v>8542</v>
      </c>
      <c r="AE13" s="16">
        <v>0</v>
      </c>
      <c r="AF13" s="16"/>
      <c r="AG13" s="16"/>
      <c r="AH13" s="16"/>
      <c r="AI13" s="16"/>
      <c r="AJ13" s="16"/>
      <c r="AK13" s="16"/>
      <c r="AL13" s="16" t="s">
        <v>29</v>
      </c>
      <c r="AM13" s="16"/>
      <c r="AN13" s="16"/>
      <c r="AO13" s="16"/>
      <c r="AP13" s="16"/>
      <c r="AQ13" s="16"/>
      <c r="AR13">
        <f t="shared" si="0"/>
        <v>120566</v>
      </c>
      <c r="AS13">
        <f t="shared" si="1"/>
        <v>2</v>
      </c>
      <c r="AT13">
        <f t="shared" si="2"/>
        <v>55621</v>
      </c>
      <c r="AU13">
        <f t="shared" si="3"/>
        <v>1</v>
      </c>
      <c r="AV13" s="2">
        <f t="shared" si="4"/>
        <v>105667</v>
      </c>
      <c r="AW13" s="2">
        <f t="shared" si="5"/>
        <v>1</v>
      </c>
      <c r="AX13" t="s">
        <v>29</v>
      </c>
      <c r="AY13">
        <v>633977</v>
      </c>
      <c r="AZ13">
        <v>66.760000000000005</v>
      </c>
      <c r="BA13">
        <v>691702</v>
      </c>
      <c r="BB13">
        <v>72.849999999999994</v>
      </c>
      <c r="BC13">
        <v>625444</v>
      </c>
      <c r="BD13">
        <v>65.97</v>
      </c>
      <c r="BE13">
        <v>-57725</v>
      </c>
      <c r="BF13">
        <v>-6.09</v>
      </c>
      <c r="BG13">
        <v>66258</v>
      </c>
      <c r="BH13">
        <v>6.88</v>
      </c>
    </row>
    <row r="14" spans="1:60" x14ac:dyDescent="0.25">
      <c r="A14" t="s">
        <v>30</v>
      </c>
      <c r="B14" s="16" t="s">
        <v>31</v>
      </c>
      <c r="C14" s="16">
        <v>4</v>
      </c>
      <c r="D14" s="17">
        <v>64182</v>
      </c>
      <c r="E14" s="16">
        <v>2</v>
      </c>
      <c r="F14" s="17">
        <v>61228</v>
      </c>
      <c r="G14" s="16">
        <v>2</v>
      </c>
      <c r="H14" s="17">
        <v>29579</v>
      </c>
      <c r="I14" s="16">
        <v>0</v>
      </c>
      <c r="J14" s="17">
        <v>22058</v>
      </c>
      <c r="K14" s="16">
        <v>0</v>
      </c>
      <c r="L14" s="16"/>
      <c r="M14" s="16"/>
      <c r="N14" s="16" t="s">
        <v>31</v>
      </c>
      <c r="O14" s="16">
        <v>4</v>
      </c>
      <c r="P14" s="16"/>
      <c r="Q14" s="16"/>
      <c r="R14" s="17">
        <v>16214</v>
      </c>
      <c r="S14" s="16">
        <v>0</v>
      </c>
      <c r="T14" s="16"/>
      <c r="U14" s="16"/>
      <c r="V14" s="16"/>
      <c r="W14" s="16"/>
      <c r="X14" s="16"/>
      <c r="Y14" s="16"/>
      <c r="Z14" s="16" t="s">
        <v>31</v>
      </c>
      <c r="AA14" s="16">
        <v>4</v>
      </c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 t="s">
        <v>31</v>
      </c>
      <c r="AM14" s="16"/>
      <c r="AN14" s="16"/>
      <c r="AO14" s="16"/>
      <c r="AP14" s="16"/>
      <c r="AQ14" s="16"/>
      <c r="AR14">
        <f t="shared" si="0"/>
        <v>64182</v>
      </c>
      <c r="AS14">
        <f t="shared" si="1"/>
        <v>2</v>
      </c>
      <c r="AT14">
        <f t="shared" si="2"/>
        <v>61228</v>
      </c>
      <c r="AU14">
        <f t="shared" si="3"/>
        <v>2</v>
      </c>
      <c r="AV14" s="2">
        <f t="shared" si="4"/>
        <v>22058</v>
      </c>
      <c r="AW14" s="2">
        <f t="shared" si="5"/>
        <v>0</v>
      </c>
      <c r="AX14" t="s">
        <v>31</v>
      </c>
      <c r="AY14">
        <v>201664</v>
      </c>
      <c r="AZ14">
        <v>67.45</v>
      </c>
      <c r="BA14">
        <v>222580</v>
      </c>
      <c r="BB14">
        <v>74.36</v>
      </c>
      <c r="BC14">
        <v>209246</v>
      </c>
      <c r="BD14">
        <v>69.69</v>
      </c>
      <c r="BE14">
        <v>-20916</v>
      </c>
      <c r="BF14">
        <v>-6.91</v>
      </c>
      <c r="BG14">
        <v>13334</v>
      </c>
      <c r="BH14">
        <v>4.67</v>
      </c>
    </row>
    <row r="15" spans="1:60" x14ac:dyDescent="0.25">
      <c r="A15" t="s">
        <v>32</v>
      </c>
      <c r="B15" s="16" t="s">
        <v>33</v>
      </c>
      <c r="C15" s="16">
        <v>4</v>
      </c>
      <c r="D15" s="17">
        <v>85135</v>
      </c>
      <c r="E15" s="16">
        <v>2</v>
      </c>
      <c r="F15" s="17">
        <v>61527</v>
      </c>
      <c r="G15" s="16">
        <v>1</v>
      </c>
      <c r="H15" s="17">
        <v>35807</v>
      </c>
      <c r="I15" s="16">
        <v>1</v>
      </c>
      <c r="J15" s="17">
        <v>20101</v>
      </c>
      <c r="K15" s="16">
        <v>0</v>
      </c>
      <c r="L15" s="16"/>
      <c r="M15" s="16"/>
      <c r="N15" s="16" t="s">
        <v>33</v>
      </c>
      <c r="O15" s="16">
        <v>4</v>
      </c>
      <c r="P15" s="16"/>
      <c r="Q15" s="16"/>
      <c r="R15" s="17">
        <v>15533</v>
      </c>
      <c r="S15" s="16">
        <v>0</v>
      </c>
      <c r="T15" s="16"/>
      <c r="U15" s="16"/>
      <c r="V15" s="16"/>
      <c r="W15" s="16"/>
      <c r="X15" s="16"/>
      <c r="Y15" s="16"/>
      <c r="Z15" s="16" t="s">
        <v>33</v>
      </c>
      <c r="AA15" s="16">
        <v>4</v>
      </c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 t="s">
        <v>33</v>
      </c>
      <c r="AM15" s="16"/>
      <c r="AN15" s="16"/>
      <c r="AO15" s="16"/>
      <c r="AP15" s="16"/>
      <c r="AQ15" s="16"/>
      <c r="AR15">
        <f t="shared" si="0"/>
        <v>85135</v>
      </c>
      <c r="AS15">
        <f t="shared" si="1"/>
        <v>2</v>
      </c>
      <c r="AT15">
        <f t="shared" si="2"/>
        <v>61527</v>
      </c>
      <c r="AU15">
        <f t="shared" si="3"/>
        <v>1</v>
      </c>
      <c r="AV15" s="2">
        <f t="shared" si="4"/>
        <v>20101</v>
      </c>
      <c r="AW15" s="2">
        <f t="shared" si="5"/>
        <v>0</v>
      </c>
      <c r="AX15" t="s">
        <v>33</v>
      </c>
      <c r="AY15">
        <v>227621</v>
      </c>
      <c r="AZ15">
        <v>66.08</v>
      </c>
      <c r="BA15">
        <v>253058</v>
      </c>
      <c r="BB15">
        <v>73.319999999999993</v>
      </c>
      <c r="BC15">
        <v>239735</v>
      </c>
      <c r="BD15">
        <v>68.680000000000007</v>
      </c>
      <c r="BE15">
        <v>-25437</v>
      </c>
      <c r="BF15">
        <v>-7.24</v>
      </c>
      <c r="BG15">
        <v>13323</v>
      </c>
      <c r="BH15">
        <v>4.6399999999999997</v>
      </c>
    </row>
    <row r="16" spans="1:60" x14ac:dyDescent="0.25">
      <c r="A16" t="s">
        <v>34</v>
      </c>
      <c r="B16" s="16" t="s">
        <v>35</v>
      </c>
      <c r="C16" s="16">
        <v>9</v>
      </c>
      <c r="D16" s="17">
        <v>188271</v>
      </c>
      <c r="E16" s="16">
        <v>3</v>
      </c>
      <c r="F16" s="17">
        <v>111089</v>
      </c>
      <c r="G16" s="16">
        <v>2</v>
      </c>
      <c r="H16" s="17">
        <v>131205</v>
      </c>
      <c r="I16" s="16">
        <v>2</v>
      </c>
      <c r="J16" s="17">
        <v>93541</v>
      </c>
      <c r="K16" s="16">
        <v>1</v>
      </c>
      <c r="L16" s="16"/>
      <c r="M16" s="16"/>
      <c r="N16" s="16" t="s">
        <v>35</v>
      </c>
      <c r="O16" s="16">
        <v>9</v>
      </c>
      <c r="P16" s="16"/>
      <c r="Q16" s="16"/>
      <c r="R16" s="17">
        <v>55490</v>
      </c>
      <c r="S16" s="16">
        <v>1</v>
      </c>
      <c r="T16" s="16"/>
      <c r="U16" s="16"/>
      <c r="V16" s="16"/>
      <c r="W16" s="16"/>
      <c r="X16" s="16"/>
      <c r="Y16" s="16"/>
      <c r="Z16" s="16" t="s">
        <v>35</v>
      </c>
      <c r="AA16" s="16">
        <v>9</v>
      </c>
      <c r="AB16" s="16"/>
      <c r="AC16" s="16"/>
      <c r="AD16" s="17">
        <v>11316</v>
      </c>
      <c r="AE16" s="16">
        <v>0</v>
      </c>
      <c r="AF16" s="16"/>
      <c r="AG16" s="16"/>
      <c r="AH16" s="16"/>
      <c r="AI16" s="16"/>
      <c r="AJ16" s="16"/>
      <c r="AK16" s="16"/>
      <c r="AL16" s="16" t="s">
        <v>35</v>
      </c>
      <c r="AM16" s="16"/>
      <c r="AN16" s="16"/>
      <c r="AO16" s="16"/>
      <c r="AP16" s="16"/>
      <c r="AQ16" s="16"/>
      <c r="AR16">
        <f t="shared" si="0"/>
        <v>188271</v>
      </c>
      <c r="AS16">
        <f t="shared" si="1"/>
        <v>3</v>
      </c>
      <c r="AT16">
        <f t="shared" si="2"/>
        <v>111089</v>
      </c>
      <c r="AU16">
        <f t="shared" si="3"/>
        <v>2</v>
      </c>
      <c r="AV16" s="2">
        <f t="shared" si="4"/>
        <v>104857</v>
      </c>
      <c r="AW16" s="2">
        <f t="shared" si="5"/>
        <v>1</v>
      </c>
      <c r="AX16" t="s">
        <v>35</v>
      </c>
      <c r="AY16">
        <v>624195</v>
      </c>
      <c r="AZ16">
        <v>62.28</v>
      </c>
      <c r="BA16">
        <v>675912</v>
      </c>
      <c r="BB16">
        <v>67.59</v>
      </c>
      <c r="BC16">
        <v>622252</v>
      </c>
      <c r="BD16">
        <v>62.62</v>
      </c>
      <c r="BE16">
        <v>-51717</v>
      </c>
      <c r="BF16">
        <v>-5.31</v>
      </c>
      <c r="BG16">
        <v>53660</v>
      </c>
      <c r="BH16">
        <v>4.97</v>
      </c>
    </row>
    <row r="17" spans="1:60" x14ac:dyDescent="0.25">
      <c r="A17" t="s">
        <v>36</v>
      </c>
      <c r="B17" s="16" t="s">
        <v>37</v>
      </c>
      <c r="C17" s="16">
        <v>5</v>
      </c>
      <c r="D17" s="17">
        <v>76028</v>
      </c>
      <c r="E17" s="16">
        <v>1</v>
      </c>
      <c r="F17" s="17">
        <v>84583</v>
      </c>
      <c r="G17" s="16">
        <v>2</v>
      </c>
      <c r="H17" s="17">
        <v>48827</v>
      </c>
      <c r="I17" s="16">
        <v>1</v>
      </c>
      <c r="J17" s="17">
        <v>28376</v>
      </c>
      <c r="K17" s="16">
        <v>0</v>
      </c>
      <c r="L17" s="16"/>
      <c r="M17" s="16"/>
      <c r="N17" s="16" t="s">
        <v>37</v>
      </c>
      <c r="O17" s="16">
        <v>5</v>
      </c>
      <c r="P17" s="16"/>
      <c r="Q17" s="16"/>
      <c r="R17" s="17">
        <v>15609</v>
      </c>
      <c r="S17" s="16">
        <v>0</v>
      </c>
      <c r="T17" s="16"/>
      <c r="U17" s="16"/>
      <c r="V17" s="16"/>
      <c r="W17" s="16"/>
      <c r="X17" s="16"/>
      <c r="Y17" s="16"/>
      <c r="Z17" s="16" t="s">
        <v>37</v>
      </c>
      <c r="AA17" s="16">
        <v>5</v>
      </c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 t="s">
        <v>37</v>
      </c>
      <c r="AM17" s="16"/>
      <c r="AN17" s="16"/>
      <c r="AO17" s="16"/>
      <c r="AP17" s="16"/>
      <c r="AQ17" s="16"/>
      <c r="AR17">
        <f t="shared" si="0"/>
        <v>76028</v>
      </c>
      <c r="AS17">
        <f t="shared" si="1"/>
        <v>1</v>
      </c>
      <c r="AT17">
        <f t="shared" si="2"/>
        <v>84583</v>
      </c>
      <c r="AU17">
        <f t="shared" si="3"/>
        <v>2</v>
      </c>
      <c r="AV17" s="2">
        <f t="shared" si="4"/>
        <v>28376</v>
      </c>
      <c r="AW17" s="2">
        <f t="shared" si="5"/>
        <v>0</v>
      </c>
      <c r="AX17" t="s">
        <v>37</v>
      </c>
      <c r="AY17">
        <v>329821</v>
      </c>
      <c r="AZ17">
        <v>65.739999999999995</v>
      </c>
      <c r="BA17">
        <v>362910</v>
      </c>
      <c r="BB17">
        <v>72.38</v>
      </c>
      <c r="BC17">
        <v>341348</v>
      </c>
      <c r="BD17">
        <v>68.52</v>
      </c>
      <c r="BE17">
        <v>-33089</v>
      </c>
      <c r="BF17">
        <v>-6.64</v>
      </c>
      <c r="BG17">
        <v>21562</v>
      </c>
      <c r="BH17">
        <v>3.86</v>
      </c>
    </row>
    <row r="18" spans="1:60" ht="30" x14ac:dyDescent="0.25">
      <c r="A18" t="s">
        <v>38</v>
      </c>
      <c r="B18" s="16" t="s">
        <v>138</v>
      </c>
      <c r="C18" s="16">
        <v>5</v>
      </c>
      <c r="D18" s="17">
        <v>84078</v>
      </c>
      <c r="E18" s="16">
        <v>2</v>
      </c>
      <c r="F18" s="17">
        <v>70176</v>
      </c>
      <c r="G18" s="16">
        <v>1</v>
      </c>
      <c r="H18" s="17">
        <v>54849</v>
      </c>
      <c r="I18" s="16">
        <v>1</v>
      </c>
      <c r="J18" s="17">
        <v>39251</v>
      </c>
      <c r="K18" s="16">
        <v>1</v>
      </c>
      <c r="L18" s="16"/>
      <c r="M18" s="16"/>
      <c r="N18" s="16" t="s">
        <v>138</v>
      </c>
      <c r="O18" s="16">
        <v>5</v>
      </c>
      <c r="P18" s="16"/>
      <c r="Q18" s="16"/>
      <c r="R18" s="17">
        <v>20302</v>
      </c>
      <c r="S18" s="16">
        <v>0</v>
      </c>
      <c r="T18" s="16"/>
      <c r="U18" s="16"/>
      <c r="V18" s="16"/>
      <c r="W18" s="16"/>
      <c r="X18" s="16"/>
      <c r="Y18" s="16"/>
      <c r="Z18" s="16" t="s">
        <v>138</v>
      </c>
      <c r="AA18" s="16">
        <v>5</v>
      </c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 t="s">
        <v>138</v>
      </c>
      <c r="AM18" s="16"/>
      <c r="AN18" s="16"/>
      <c r="AO18" s="16"/>
      <c r="AP18" s="16"/>
      <c r="AQ18" s="16"/>
      <c r="AR18">
        <f t="shared" si="0"/>
        <v>84078</v>
      </c>
      <c r="AS18">
        <f t="shared" si="1"/>
        <v>2</v>
      </c>
      <c r="AT18">
        <f t="shared" si="2"/>
        <v>70176</v>
      </c>
      <c r="AU18">
        <f t="shared" si="3"/>
        <v>1</v>
      </c>
      <c r="AV18" s="2">
        <f t="shared" si="4"/>
        <v>39251</v>
      </c>
      <c r="AW18" s="2">
        <f t="shared" si="5"/>
        <v>1</v>
      </c>
      <c r="AX18" t="s">
        <v>39</v>
      </c>
      <c r="AY18">
        <v>297492</v>
      </c>
      <c r="AZ18">
        <v>70.709999999999994</v>
      </c>
      <c r="BA18">
        <v>317302</v>
      </c>
      <c r="BB18">
        <v>75.599999999999994</v>
      </c>
      <c r="BC18">
        <v>302324</v>
      </c>
      <c r="BD18">
        <v>72.59</v>
      </c>
      <c r="BE18">
        <v>-19810</v>
      </c>
      <c r="BF18">
        <v>-4.8899999999999997</v>
      </c>
      <c r="BG18">
        <v>14978</v>
      </c>
      <c r="BH18">
        <v>3.01</v>
      </c>
    </row>
    <row r="19" spans="1:60" x14ac:dyDescent="0.25">
      <c r="A19" t="s">
        <v>40</v>
      </c>
      <c r="B19" s="16" t="s">
        <v>41</v>
      </c>
      <c r="C19" s="16">
        <v>5</v>
      </c>
      <c r="D19" s="17">
        <v>92046</v>
      </c>
      <c r="E19" s="16">
        <v>2</v>
      </c>
      <c r="F19" s="17">
        <v>74835</v>
      </c>
      <c r="G19" s="16">
        <v>2</v>
      </c>
      <c r="H19" s="17">
        <v>56050</v>
      </c>
      <c r="I19" s="16">
        <v>1</v>
      </c>
      <c r="J19" s="17">
        <v>22250</v>
      </c>
      <c r="K19" s="16">
        <v>0</v>
      </c>
      <c r="L19" s="16"/>
      <c r="M19" s="16"/>
      <c r="N19" s="16" t="s">
        <v>41</v>
      </c>
      <c r="O19" s="16">
        <v>5</v>
      </c>
      <c r="P19" s="16"/>
      <c r="Q19" s="16"/>
      <c r="R19" s="17">
        <v>18337</v>
      </c>
      <c r="S19" s="16">
        <v>0</v>
      </c>
      <c r="T19" s="16"/>
      <c r="U19" s="16"/>
      <c r="V19" s="16"/>
      <c r="W19" s="16"/>
      <c r="X19" s="16"/>
      <c r="Y19" s="16"/>
      <c r="Z19" s="16" t="s">
        <v>41</v>
      </c>
      <c r="AA19" s="16">
        <v>5</v>
      </c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 t="s">
        <v>41</v>
      </c>
      <c r="AM19" s="16"/>
      <c r="AN19" s="16"/>
      <c r="AO19" s="16"/>
      <c r="AP19" s="16"/>
      <c r="AQ19" s="16"/>
      <c r="AR19">
        <f t="shared" si="0"/>
        <v>92046</v>
      </c>
      <c r="AS19">
        <f t="shared" si="1"/>
        <v>2</v>
      </c>
      <c r="AT19">
        <f t="shared" si="2"/>
        <v>74835</v>
      </c>
      <c r="AU19">
        <f t="shared" si="3"/>
        <v>2</v>
      </c>
      <c r="AV19" s="2">
        <f t="shared" si="4"/>
        <v>22250</v>
      </c>
      <c r="AW19" s="2">
        <f t="shared" si="5"/>
        <v>0</v>
      </c>
      <c r="AX19" t="s">
        <v>41</v>
      </c>
      <c r="AY19">
        <v>272470</v>
      </c>
      <c r="AZ19">
        <v>68.84</v>
      </c>
      <c r="BA19">
        <v>298148</v>
      </c>
      <c r="BB19">
        <v>75.19</v>
      </c>
      <c r="BC19">
        <v>282634</v>
      </c>
      <c r="BD19">
        <v>70.56</v>
      </c>
      <c r="BE19">
        <v>-25678</v>
      </c>
      <c r="BF19">
        <v>-6.35</v>
      </c>
      <c r="BG19">
        <v>15514</v>
      </c>
      <c r="BH19">
        <v>4.63</v>
      </c>
    </row>
    <row r="20" spans="1:60" x14ac:dyDescent="0.25">
      <c r="A20" t="s">
        <v>42</v>
      </c>
      <c r="B20" s="16" t="s">
        <v>43</v>
      </c>
      <c r="C20" s="16">
        <v>6</v>
      </c>
      <c r="D20" s="17">
        <v>146761</v>
      </c>
      <c r="E20" s="16">
        <v>2</v>
      </c>
      <c r="F20" s="17">
        <v>99999</v>
      </c>
      <c r="G20" s="16">
        <v>2</v>
      </c>
      <c r="H20" s="17">
        <v>82534</v>
      </c>
      <c r="I20" s="16">
        <v>1</v>
      </c>
      <c r="J20" s="17">
        <v>64769</v>
      </c>
      <c r="K20" s="16">
        <v>1</v>
      </c>
      <c r="L20" s="16"/>
      <c r="M20" s="16"/>
      <c r="N20" s="16" t="s">
        <v>43</v>
      </c>
      <c r="O20" s="16">
        <v>6</v>
      </c>
      <c r="P20" s="16"/>
      <c r="Q20" s="16"/>
      <c r="R20" s="17">
        <v>36229</v>
      </c>
      <c r="S20" s="16">
        <v>0</v>
      </c>
      <c r="T20" s="16"/>
      <c r="U20" s="16"/>
      <c r="V20" s="16"/>
      <c r="W20" s="16"/>
      <c r="X20" s="16"/>
      <c r="Y20" s="16"/>
      <c r="Z20" s="16" t="s">
        <v>43</v>
      </c>
      <c r="AA20" s="16">
        <v>6</v>
      </c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 t="s">
        <v>43</v>
      </c>
      <c r="AM20" s="16"/>
      <c r="AN20" s="16"/>
      <c r="AO20" s="16"/>
      <c r="AP20" s="16"/>
      <c r="AQ20" s="16"/>
      <c r="AR20">
        <f t="shared" si="0"/>
        <v>146761</v>
      </c>
      <c r="AS20">
        <f t="shared" si="1"/>
        <v>2</v>
      </c>
      <c r="AT20">
        <f t="shared" si="2"/>
        <v>99999</v>
      </c>
      <c r="AU20">
        <f t="shared" si="3"/>
        <v>2</v>
      </c>
      <c r="AV20" s="2">
        <f t="shared" si="4"/>
        <v>64769</v>
      </c>
      <c r="AW20" s="2">
        <f t="shared" si="5"/>
        <v>1</v>
      </c>
      <c r="AX20" t="s">
        <v>43</v>
      </c>
      <c r="AY20">
        <v>451775</v>
      </c>
      <c r="AZ20">
        <v>69.680000000000007</v>
      </c>
      <c r="BA20">
        <v>480773</v>
      </c>
      <c r="BB20">
        <v>74.099999999999994</v>
      </c>
      <c r="BC20">
        <v>452038</v>
      </c>
      <c r="BD20">
        <v>69.42</v>
      </c>
      <c r="BE20">
        <v>-28998</v>
      </c>
      <c r="BF20">
        <v>-4.42</v>
      </c>
      <c r="BG20">
        <v>28735</v>
      </c>
      <c r="BH20">
        <v>4.68</v>
      </c>
    </row>
    <row r="21" spans="1:60" x14ac:dyDescent="0.25">
      <c r="A21" t="s">
        <v>44</v>
      </c>
      <c r="B21" s="16" t="s">
        <v>139</v>
      </c>
      <c r="C21" s="16">
        <v>8</v>
      </c>
      <c r="D21" s="17">
        <v>184178</v>
      </c>
      <c r="E21" s="16">
        <v>3</v>
      </c>
      <c r="F21" s="17">
        <v>187127</v>
      </c>
      <c r="G21" s="16">
        <v>3</v>
      </c>
      <c r="H21" s="17">
        <v>50325</v>
      </c>
      <c r="I21" s="16">
        <v>0</v>
      </c>
      <c r="J21" s="16"/>
      <c r="K21" s="16"/>
      <c r="L21" s="16"/>
      <c r="M21" s="16"/>
      <c r="N21" s="16" t="s">
        <v>139</v>
      </c>
      <c r="O21" s="16">
        <v>8</v>
      </c>
      <c r="P21" s="16"/>
      <c r="Q21" s="16"/>
      <c r="R21" s="17">
        <v>28469</v>
      </c>
      <c r="S21" s="16">
        <v>0</v>
      </c>
      <c r="T21" s="16"/>
      <c r="U21" s="16"/>
      <c r="V21" s="16"/>
      <c r="W21" s="16"/>
      <c r="X21" s="16"/>
      <c r="Y21" s="16"/>
      <c r="Z21" s="16" t="s">
        <v>139</v>
      </c>
      <c r="AA21" s="16">
        <v>8</v>
      </c>
      <c r="AB21" s="16"/>
      <c r="AC21" s="16"/>
      <c r="AD21" s="17">
        <v>12619</v>
      </c>
      <c r="AE21" s="16">
        <v>0</v>
      </c>
      <c r="AF21" s="16"/>
      <c r="AG21" s="16"/>
      <c r="AH21" s="17">
        <v>77069</v>
      </c>
      <c r="AI21" s="16">
        <v>1</v>
      </c>
      <c r="AJ21" s="16"/>
      <c r="AK21" s="16"/>
      <c r="AL21" s="16" t="s">
        <v>139</v>
      </c>
      <c r="AM21" s="16"/>
      <c r="AN21" s="16"/>
      <c r="AO21" s="16"/>
      <c r="AP21" s="16"/>
      <c r="AQ21" s="16"/>
      <c r="AR21">
        <f t="shared" si="0"/>
        <v>184178</v>
      </c>
      <c r="AS21">
        <f t="shared" si="1"/>
        <v>3</v>
      </c>
      <c r="AT21">
        <f t="shared" si="2"/>
        <v>187127</v>
      </c>
      <c r="AU21">
        <f t="shared" si="3"/>
        <v>3</v>
      </c>
      <c r="AV21" s="2">
        <f t="shared" si="4"/>
        <v>89688</v>
      </c>
      <c r="AW21" s="2">
        <f t="shared" si="5"/>
        <v>1</v>
      </c>
      <c r="AX21" t="s">
        <v>45</v>
      </c>
      <c r="AY21">
        <v>620550</v>
      </c>
      <c r="AZ21">
        <v>57.04</v>
      </c>
      <c r="BA21">
        <v>686409</v>
      </c>
      <c r="BB21">
        <v>63.1</v>
      </c>
      <c r="BC21">
        <v>651065</v>
      </c>
      <c r="BD21">
        <v>59.87</v>
      </c>
      <c r="BE21">
        <v>-65859</v>
      </c>
      <c r="BF21">
        <v>-6.06</v>
      </c>
      <c r="BG21">
        <v>35344</v>
      </c>
      <c r="BH21">
        <v>3.23</v>
      </c>
    </row>
    <row r="22" spans="1:60" x14ac:dyDescent="0.25">
      <c r="A22" t="s">
        <v>46</v>
      </c>
      <c r="B22" s="16" t="s">
        <v>47</v>
      </c>
      <c r="C22" s="16">
        <v>3</v>
      </c>
      <c r="D22" s="17">
        <v>40670</v>
      </c>
      <c r="E22" s="16">
        <v>2</v>
      </c>
      <c r="F22" s="17">
        <v>33721</v>
      </c>
      <c r="G22" s="16">
        <v>1</v>
      </c>
      <c r="H22" s="17">
        <v>20108</v>
      </c>
      <c r="I22" s="16">
        <v>0</v>
      </c>
      <c r="J22" s="17">
        <v>7529</v>
      </c>
      <c r="K22" s="16">
        <v>0</v>
      </c>
      <c r="L22" s="16"/>
      <c r="M22" s="16"/>
      <c r="N22" s="16" t="s">
        <v>47</v>
      </c>
      <c r="O22" s="16">
        <v>3</v>
      </c>
      <c r="P22" s="16"/>
      <c r="Q22" s="16"/>
      <c r="R22" s="17">
        <v>5094</v>
      </c>
      <c r="S22" s="16">
        <v>0</v>
      </c>
      <c r="T22" s="16"/>
      <c r="U22" s="16"/>
      <c r="V22" s="16"/>
      <c r="W22" s="16"/>
      <c r="X22" s="16"/>
      <c r="Y22" s="16"/>
      <c r="Z22" s="16" t="s">
        <v>47</v>
      </c>
      <c r="AA22" s="16">
        <v>3</v>
      </c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 t="s">
        <v>47</v>
      </c>
      <c r="AM22" s="16"/>
      <c r="AN22" s="16"/>
      <c r="AO22" s="16"/>
      <c r="AP22" s="16"/>
      <c r="AQ22" s="16"/>
      <c r="AR22">
        <f t="shared" si="0"/>
        <v>40670</v>
      </c>
      <c r="AS22">
        <f t="shared" si="1"/>
        <v>2</v>
      </c>
      <c r="AT22">
        <f t="shared" si="2"/>
        <v>33721</v>
      </c>
      <c r="AU22">
        <f t="shared" si="3"/>
        <v>1</v>
      </c>
      <c r="AV22" s="2">
        <f t="shared" si="4"/>
        <v>7529</v>
      </c>
      <c r="AW22" s="2">
        <f t="shared" si="5"/>
        <v>0</v>
      </c>
      <c r="AX22" t="s">
        <v>47</v>
      </c>
      <c r="AY22">
        <v>110537</v>
      </c>
      <c r="AZ22">
        <v>71.569999999999993</v>
      </c>
      <c r="BA22">
        <v>121127</v>
      </c>
      <c r="BB22">
        <v>78.14</v>
      </c>
      <c r="BC22">
        <v>117118</v>
      </c>
      <c r="BD22">
        <v>74.2</v>
      </c>
      <c r="BE22">
        <v>-10590</v>
      </c>
      <c r="BF22">
        <v>-6.57</v>
      </c>
      <c r="BG22">
        <v>4009</v>
      </c>
      <c r="BH22">
        <v>3.94</v>
      </c>
    </row>
    <row r="23" spans="1:60" x14ac:dyDescent="0.25">
      <c r="A23" t="s">
        <v>48</v>
      </c>
      <c r="B23" s="16" t="s">
        <v>49</v>
      </c>
      <c r="C23" s="16">
        <v>6</v>
      </c>
      <c r="D23" s="17">
        <v>69342</v>
      </c>
      <c r="E23" s="16">
        <v>1</v>
      </c>
      <c r="F23" s="17">
        <v>23619</v>
      </c>
      <c r="G23" s="16">
        <v>0</v>
      </c>
      <c r="H23" s="17">
        <v>7274</v>
      </c>
      <c r="I23" s="16">
        <v>0</v>
      </c>
      <c r="J23" s="17">
        <v>57363</v>
      </c>
      <c r="K23" s="16">
        <v>1</v>
      </c>
      <c r="L23" s="16"/>
      <c r="M23" s="16"/>
      <c r="N23" s="16" t="s">
        <v>49</v>
      </c>
      <c r="O23" s="16">
        <v>6</v>
      </c>
      <c r="P23" s="16"/>
      <c r="Q23" s="16"/>
      <c r="R23" s="17">
        <v>3824</v>
      </c>
      <c r="S23" s="16">
        <v>0</v>
      </c>
      <c r="T23" s="16"/>
      <c r="U23" s="16"/>
      <c r="V23" s="16"/>
      <c r="W23" s="16"/>
      <c r="X23" s="17">
        <v>116761</v>
      </c>
      <c r="Y23" s="16">
        <v>2</v>
      </c>
      <c r="Z23" s="16" t="s">
        <v>49</v>
      </c>
      <c r="AA23" s="16">
        <v>6</v>
      </c>
      <c r="AB23" s="17">
        <v>98951</v>
      </c>
      <c r="AC23" s="16">
        <v>2</v>
      </c>
      <c r="AD23" s="16"/>
      <c r="AE23" s="16"/>
      <c r="AF23" s="16"/>
      <c r="AG23" s="16"/>
      <c r="AH23" s="16"/>
      <c r="AI23" s="16"/>
      <c r="AJ23" s="16"/>
      <c r="AK23" s="16"/>
      <c r="AL23" s="16" t="s">
        <v>49</v>
      </c>
      <c r="AM23" s="16"/>
      <c r="AN23" s="16"/>
      <c r="AO23" s="16"/>
      <c r="AP23" s="16"/>
      <c r="AQ23" s="16"/>
      <c r="AR23">
        <f t="shared" si="0"/>
        <v>69342</v>
      </c>
      <c r="AS23">
        <f t="shared" si="1"/>
        <v>1</v>
      </c>
      <c r="AT23">
        <f t="shared" si="2"/>
        <v>23619</v>
      </c>
      <c r="AU23">
        <f t="shared" si="3"/>
        <v>0</v>
      </c>
      <c r="AV23" s="2">
        <f t="shared" si="4"/>
        <v>57363</v>
      </c>
      <c r="AW23" s="2">
        <f t="shared" si="5"/>
        <v>1</v>
      </c>
      <c r="AX23" t="s">
        <v>49</v>
      </c>
      <c r="AY23">
        <v>384546</v>
      </c>
      <c r="AZ23">
        <v>65.790000000000006</v>
      </c>
      <c r="BA23">
        <v>414600</v>
      </c>
      <c r="BB23">
        <v>71.02</v>
      </c>
      <c r="BC23">
        <v>367464</v>
      </c>
      <c r="BD23">
        <v>63.28</v>
      </c>
      <c r="BE23">
        <v>-30054</v>
      </c>
      <c r="BF23">
        <v>-5.23</v>
      </c>
      <c r="BG23">
        <v>47136</v>
      </c>
      <c r="BH23">
        <v>7.74</v>
      </c>
    </row>
    <row r="24" spans="1:60" x14ac:dyDescent="0.25">
      <c r="A24" t="s">
        <v>50</v>
      </c>
      <c r="B24" s="16" t="s">
        <v>51</v>
      </c>
      <c r="C24" s="16">
        <v>6</v>
      </c>
      <c r="D24" s="16"/>
      <c r="E24" s="16"/>
      <c r="F24" s="17">
        <v>17449</v>
      </c>
      <c r="G24" s="16">
        <v>0</v>
      </c>
      <c r="H24" s="17">
        <v>18489</v>
      </c>
      <c r="I24" s="16">
        <v>0</v>
      </c>
      <c r="J24" s="16"/>
      <c r="K24" s="16"/>
      <c r="L24" s="17">
        <v>91932</v>
      </c>
      <c r="M24" s="16">
        <v>2</v>
      </c>
      <c r="N24" s="16" t="s">
        <v>51</v>
      </c>
      <c r="O24" s="16">
        <v>6</v>
      </c>
      <c r="P24" s="17">
        <v>52723</v>
      </c>
      <c r="Q24" s="16">
        <v>1</v>
      </c>
      <c r="R24" s="17">
        <v>13869</v>
      </c>
      <c r="S24" s="16">
        <v>0</v>
      </c>
      <c r="T24" s="17">
        <v>88060</v>
      </c>
      <c r="U24" s="16">
        <v>2</v>
      </c>
      <c r="V24" s="17">
        <v>33710</v>
      </c>
      <c r="W24" s="16">
        <v>1</v>
      </c>
      <c r="X24" s="16"/>
      <c r="Y24" s="16"/>
      <c r="Z24" s="16" t="s">
        <v>51</v>
      </c>
      <c r="AA24" s="16">
        <v>6</v>
      </c>
      <c r="AB24" s="16"/>
      <c r="AC24" s="16"/>
      <c r="AD24" s="16"/>
      <c r="AE24" s="16"/>
      <c r="AF24" s="17">
        <v>31703</v>
      </c>
      <c r="AG24" s="16">
        <v>0</v>
      </c>
      <c r="AH24" s="16"/>
      <c r="AI24" s="16"/>
      <c r="AJ24" s="16"/>
      <c r="AK24" s="16"/>
      <c r="AL24" s="16" t="s">
        <v>51</v>
      </c>
      <c r="AM24" s="16"/>
      <c r="AN24" s="16"/>
      <c r="AO24" s="16"/>
      <c r="AP24" s="16"/>
      <c r="AQ24" s="16"/>
      <c r="AR24">
        <f t="shared" si="0"/>
        <v>52723</v>
      </c>
      <c r="AS24">
        <f t="shared" si="1"/>
        <v>1</v>
      </c>
      <c r="AT24">
        <f t="shared" si="2"/>
        <v>17449</v>
      </c>
      <c r="AU24">
        <f t="shared" si="3"/>
        <v>0</v>
      </c>
      <c r="AV24" s="2">
        <f t="shared" si="4"/>
        <v>33710</v>
      </c>
      <c r="AW24" s="2">
        <f t="shared" si="5"/>
        <v>1</v>
      </c>
      <c r="AX24" t="s">
        <v>51</v>
      </c>
      <c r="AY24">
        <v>357801</v>
      </c>
      <c r="AZ24">
        <v>68.16</v>
      </c>
      <c r="BA24">
        <v>384473</v>
      </c>
      <c r="BB24">
        <v>73.53</v>
      </c>
      <c r="BC24">
        <v>310377</v>
      </c>
      <c r="BD24">
        <v>60.58</v>
      </c>
      <c r="BE24">
        <v>-26672</v>
      </c>
      <c r="BF24">
        <v>-5.37</v>
      </c>
      <c r="BG24">
        <v>74096</v>
      </c>
      <c r="BH24">
        <v>12.95</v>
      </c>
    </row>
    <row r="25" spans="1:60" x14ac:dyDescent="0.25">
      <c r="A25" t="s">
        <v>52</v>
      </c>
      <c r="B25" s="16" t="s">
        <v>53</v>
      </c>
      <c r="C25" s="16">
        <v>7</v>
      </c>
      <c r="D25" s="17">
        <v>160190</v>
      </c>
      <c r="E25" s="16">
        <v>3</v>
      </c>
      <c r="F25" s="17">
        <v>105192</v>
      </c>
      <c r="G25" s="16">
        <v>2</v>
      </c>
      <c r="H25" s="17">
        <v>99928</v>
      </c>
      <c r="I25" s="16">
        <v>1</v>
      </c>
      <c r="J25" s="17">
        <v>59331</v>
      </c>
      <c r="K25" s="16">
        <v>1</v>
      </c>
      <c r="L25" s="16"/>
      <c r="M25" s="16"/>
      <c r="N25" s="16" t="s">
        <v>53</v>
      </c>
      <c r="O25" s="16">
        <v>7</v>
      </c>
      <c r="P25" s="16"/>
      <c r="Q25" s="16"/>
      <c r="R25" s="17">
        <v>37772</v>
      </c>
      <c r="S25" s="16">
        <v>0</v>
      </c>
      <c r="T25" s="16"/>
      <c r="U25" s="16"/>
      <c r="V25" s="16"/>
      <c r="W25" s="16"/>
      <c r="X25" s="16"/>
      <c r="Y25" s="16"/>
      <c r="Z25" s="16" t="s">
        <v>53</v>
      </c>
      <c r="AA25" s="16">
        <v>7</v>
      </c>
      <c r="AB25" s="16"/>
      <c r="AC25" s="16"/>
      <c r="AD25" s="17">
        <v>8629</v>
      </c>
      <c r="AE25" s="16">
        <v>0</v>
      </c>
      <c r="AF25" s="16"/>
      <c r="AG25" s="16"/>
      <c r="AH25" s="16"/>
      <c r="AI25" s="16"/>
      <c r="AJ25" s="16"/>
      <c r="AK25" s="16"/>
      <c r="AL25" s="16" t="s">
        <v>53</v>
      </c>
      <c r="AM25" s="16"/>
      <c r="AN25" s="16"/>
      <c r="AO25" s="16">
        <v>113</v>
      </c>
      <c r="AP25" s="16"/>
      <c r="AQ25" s="16"/>
      <c r="AR25">
        <f t="shared" si="0"/>
        <v>160190</v>
      </c>
      <c r="AS25">
        <f t="shared" si="1"/>
        <v>3</v>
      </c>
      <c r="AT25">
        <f t="shared" si="2"/>
        <v>105192</v>
      </c>
      <c r="AU25">
        <f t="shared" si="3"/>
        <v>2</v>
      </c>
      <c r="AV25" s="2">
        <f t="shared" si="4"/>
        <v>67960</v>
      </c>
      <c r="AW25" s="2">
        <f t="shared" si="5"/>
        <v>1</v>
      </c>
      <c r="AX25" t="s">
        <v>53</v>
      </c>
      <c r="AY25">
        <v>490902</v>
      </c>
      <c r="AZ25">
        <v>65.02</v>
      </c>
      <c r="BA25">
        <v>531552</v>
      </c>
      <c r="BB25">
        <v>70.59</v>
      </c>
      <c r="BC25">
        <v>494171</v>
      </c>
      <c r="BD25">
        <v>66.010000000000005</v>
      </c>
      <c r="BE25">
        <v>-40650</v>
      </c>
      <c r="BF25">
        <v>-5.57</v>
      </c>
      <c r="BG25">
        <v>37381</v>
      </c>
      <c r="BH25">
        <v>4.58</v>
      </c>
    </row>
    <row r="26" spans="1:60" x14ac:dyDescent="0.25">
      <c r="A26" t="s">
        <v>54</v>
      </c>
      <c r="B26" s="16" t="s">
        <v>55</v>
      </c>
      <c r="C26" s="16">
        <v>3</v>
      </c>
      <c r="D26" s="17">
        <v>41167</v>
      </c>
      <c r="E26" s="16">
        <v>1</v>
      </c>
      <c r="F26" s="17">
        <v>30443</v>
      </c>
      <c r="G26" s="16">
        <v>1</v>
      </c>
      <c r="H26" s="17">
        <v>31683</v>
      </c>
      <c r="I26" s="16">
        <v>1</v>
      </c>
      <c r="J26" s="17">
        <v>14897</v>
      </c>
      <c r="K26" s="16">
        <v>0</v>
      </c>
      <c r="L26" s="16"/>
      <c r="M26" s="16"/>
      <c r="N26" s="16" t="s">
        <v>55</v>
      </c>
      <c r="O26" s="16">
        <v>3</v>
      </c>
      <c r="P26" s="16"/>
      <c r="Q26" s="16"/>
      <c r="R26" s="17">
        <v>10169</v>
      </c>
      <c r="S26" s="16">
        <v>0</v>
      </c>
      <c r="T26" s="16"/>
      <c r="U26" s="16"/>
      <c r="V26" s="16"/>
      <c r="W26" s="16"/>
      <c r="X26" s="16"/>
      <c r="Y26" s="16"/>
      <c r="Z26" s="16" t="s">
        <v>55</v>
      </c>
      <c r="AA26" s="16">
        <v>3</v>
      </c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 t="s">
        <v>55</v>
      </c>
      <c r="AM26" s="16"/>
      <c r="AN26" s="16"/>
      <c r="AO26" s="16"/>
      <c r="AP26" s="16"/>
      <c r="AQ26" s="16"/>
      <c r="AR26">
        <f t="shared" si="0"/>
        <v>41167</v>
      </c>
      <c r="AS26">
        <f t="shared" si="1"/>
        <v>1</v>
      </c>
      <c r="AT26">
        <f t="shared" si="2"/>
        <v>30443</v>
      </c>
      <c r="AU26">
        <f t="shared" si="3"/>
        <v>1</v>
      </c>
      <c r="AV26" s="2">
        <f t="shared" si="4"/>
        <v>14897</v>
      </c>
      <c r="AW26" s="2">
        <f t="shared" si="5"/>
        <v>0</v>
      </c>
      <c r="AX26" t="s">
        <v>55</v>
      </c>
      <c r="AY26">
        <v>133796</v>
      </c>
      <c r="AZ26">
        <v>71.41</v>
      </c>
      <c r="BA26">
        <v>144611</v>
      </c>
      <c r="BB26">
        <v>77.540000000000006</v>
      </c>
      <c r="BC26">
        <v>132903</v>
      </c>
      <c r="BD26">
        <v>72.86</v>
      </c>
      <c r="BE26">
        <v>-10815</v>
      </c>
      <c r="BF26">
        <v>-6.13</v>
      </c>
      <c r="BG26">
        <v>11708</v>
      </c>
      <c r="BH26">
        <v>4.68</v>
      </c>
    </row>
    <row r="27" spans="1:60" x14ac:dyDescent="0.25">
      <c r="A27" t="s">
        <v>56</v>
      </c>
      <c r="B27" s="16" t="s">
        <v>57</v>
      </c>
      <c r="C27" s="16">
        <v>5</v>
      </c>
      <c r="D27" s="17">
        <v>91656</v>
      </c>
      <c r="E27" s="16">
        <v>3</v>
      </c>
      <c r="F27" s="17">
        <v>49452</v>
      </c>
      <c r="G27" s="16">
        <v>1</v>
      </c>
      <c r="H27" s="17">
        <v>52485</v>
      </c>
      <c r="I27" s="16">
        <v>1</v>
      </c>
      <c r="J27" s="17">
        <v>30389</v>
      </c>
      <c r="K27" s="16">
        <v>0</v>
      </c>
      <c r="L27" s="16"/>
      <c r="M27" s="16"/>
      <c r="N27" s="16" t="s">
        <v>57</v>
      </c>
      <c r="O27" s="16">
        <v>5</v>
      </c>
      <c r="P27" s="16"/>
      <c r="Q27" s="16"/>
      <c r="R27" s="17">
        <v>18382</v>
      </c>
      <c r="S27" s="16">
        <v>0</v>
      </c>
      <c r="T27" s="16"/>
      <c r="U27" s="16"/>
      <c r="V27" s="16"/>
      <c r="W27" s="16"/>
      <c r="X27" s="16"/>
      <c r="Y27" s="16"/>
      <c r="Z27" s="16" t="s">
        <v>57</v>
      </c>
      <c r="AA27" s="16">
        <v>5</v>
      </c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 t="s">
        <v>57</v>
      </c>
      <c r="AM27" s="16"/>
      <c r="AN27" s="16"/>
      <c r="AO27" s="16"/>
      <c r="AP27" s="16"/>
      <c r="AQ27" s="16"/>
      <c r="AR27">
        <f t="shared" si="0"/>
        <v>91656</v>
      </c>
      <c r="AS27">
        <f t="shared" si="1"/>
        <v>3</v>
      </c>
      <c r="AT27">
        <f t="shared" si="2"/>
        <v>49452</v>
      </c>
      <c r="AU27">
        <f t="shared" si="3"/>
        <v>1</v>
      </c>
      <c r="AV27" s="2">
        <f t="shared" si="4"/>
        <v>30389</v>
      </c>
      <c r="AW27" s="2">
        <f t="shared" si="5"/>
        <v>0</v>
      </c>
      <c r="AX27" t="s">
        <v>57</v>
      </c>
      <c r="AY27">
        <v>255329</v>
      </c>
      <c r="AZ27">
        <v>63.99</v>
      </c>
      <c r="BA27">
        <v>268999</v>
      </c>
      <c r="BB27">
        <v>67.66</v>
      </c>
      <c r="BC27">
        <v>249269</v>
      </c>
      <c r="BD27">
        <v>62.93</v>
      </c>
      <c r="BE27">
        <v>-13670</v>
      </c>
      <c r="BF27">
        <v>-3.67</v>
      </c>
      <c r="BG27">
        <v>19730</v>
      </c>
      <c r="BH27">
        <v>4.7300000000000004</v>
      </c>
    </row>
    <row r="28" spans="1:60" x14ac:dyDescent="0.25">
      <c r="A28" t="s">
        <v>58</v>
      </c>
      <c r="B28" s="16" t="s">
        <v>59</v>
      </c>
      <c r="C28" s="16">
        <v>3</v>
      </c>
      <c r="D28" s="17">
        <v>38101</v>
      </c>
      <c r="E28" s="16">
        <v>2</v>
      </c>
      <c r="F28" s="17">
        <v>29804</v>
      </c>
      <c r="G28" s="16">
        <v>1</v>
      </c>
      <c r="H28" s="17">
        <v>17237</v>
      </c>
      <c r="I28" s="16">
        <v>0</v>
      </c>
      <c r="J28" s="17">
        <v>14035</v>
      </c>
      <c r="K28" s="16">
        <v>0</v>
      </c>
      <c r="L28" s="16"/>
      <c r="M28" s="16"/>
      <c r="N28" s="16" t="s">
        <v>59</v>
      </c>
      <c r="O28" s="16">
        <v>3</v>
      </c>
      <c r="P28" s="16"/>
      <c r="Q28" s="16"/>
      <c r="R28" s="17">
        <v>9244</v>
      </c>
      <c r="S28" s="16">
        <v>0</v>
      </c>
      <c r="T28" s="16"/>
      <c r="U28" s="16"/>
      <c r="V28" s="16"/>
      <c r="W28" s="16"/>
      <c r="X28" s="16"/>
      <c r="Y28" s="16"/>
      <c r="Z28" s="16" t="s">
        <v>59</v>
      </c>
      <c r="AA28" s="16">
        <v>3</v>
      </c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 t="s">
        <v>59</v>
      </c>
      <c r="AM28" s="16"/>
      <c r="AN28" s="16"/>
      <c r="AO28" s="16"/>
      <c r="AP28" s="16"/>
      <c r="AQ28" s="16"/>
      <c r="AR28">
        <f t="shared" si="0"/>
        <v>38101</v>
      </c>
      <c r="AS28">
        <f t="shared" si="1"/>
        <v>2</v>
      </c>
      <c r="AT28">
        <f t="shared" si="2"/>
        <v>29804</v>
      </c>
      <c r="AU28">
        <f t="shared" si="3"/>
        <v>1</v>
      </c>
      <c r="AV28" s="2">
        <f t="shared" si="4"/>
        <v>14035</v>
      </c>
      <c r="AW28" s="2">
        <f t="shared" si="5"/>
        <v>0</v>
      </c>
      <c r="AX28" t="s">
        <v>59</v>
      </c>
      <c r="AY28">
        <v>114791</v>
      </c>
      <c r="AZ28">
        <v>66.459999999999994</v>
      </c>
      <c r="BA28">
        <v>126720</v>
      </c>
      <c r="BB28">
        <v>73.400000000000006</v>
      </c>
      <c r="BC28">
        <v>118018</v>
      </c>
      <c r="BD28">
        <v>68</v>
      </c>
      <c r="BE28">
        <v>-11929</v>
      </c>
      <c r="BF28">
        <v>-6.94</v>
      </c>
      <c r="BG28">
        <v>8702</v>
      </c>
      <c r="BH28">
        <v>5.4</v>
      </c>
    </row>
    <row r="29" spans="1:60" x14ac:dyDescent="0.25">
      <c r="A29" t="s">
        <v>60</v>
      </c>
      <c r="B29" s="16" t="s">
        <v>61</v>
      </c>
      <c r="C29" s="16">
        <v>5</v>
      </c>
      <c r="D29" s="17">
        <v>141737</v>
      </c>
      <c r="E29" s="16">
        <v>3</v>
      </c>
      <c r="F29" s="17">
        <v>82055</v>
      </c>
      <c r="G29" s="16">
        <v>1</v>
      </c>
      <c r="H29" s="17">
        <v>71950</v>
      </c>
      <c r="I29" s="16">
        <v>1</v>
      </c>
      <c r="J29" s="17">
        <v>35962</v>
      </c>
      <c r="K29" s="16">
        <v>0</v>
      </c>
      <c r="L29" s="16"/>
      <c r="M29" s="16"/>
      <c r="N29" s="16" t="s">
        <v>61</v>
      </c>
      <c r="O29" s="16">
        <v>5</v>
      </c>
      <c r="P29" s="16"/>
      <c r="Q29" s="16"/>
      <c r="R29" s="17">
        <v>24816</v>
      </c>
      <c r="S29" s="16">
        <v>0</v>
      </c>
      <c r="T29" s="16"/>
      <c r="U29" s="16"/>
      <c r="V29" s="16"/>
      <c r="W29" s="16"/>
      <c r="X29" s="16"/>
      <c r="Y29" s="16"/>
      <c r="Z29" s="16" t="s">
        <v>61</v>
      </c>
      <c r="AA29" s="16">
        <v>5</v>
      </c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 t="s">
        <v>61</v>
      </c>
      <c r="AM29" s="16"/>
      <c r="AN29" s="16"/>
      <c r="AO29" s="16"/>
      <c r="AP29" s="16"/>
      <c r="AQ29" s="16"/>
      <c r="AR29">
        <f t="shared" si="0"/>
        <v>141737</v>
      </c>
      <c r="AS29">
        <f t="shared" si="1"/>
        <v>3</v>
      </c>
      <c r="AT29">
        <f t="shared" si="2"/>
        <v>82055</v>
      </c>
      <c r="AU29">
        <f t="shared" si="3"/>
        <v>1</v>
      </c>
      <c r="AV29" s="2">
        <f t="shared" si="4"/>
        <v>35962</v>
      </c>
      <c r="AW29" s="2">
        <f t="shared" si="5"/>
        <v>0</v>
      </c>
      <c r="AX29" t="s">
        <v>61</v>
      </c>
      <c r="AY29">
        <v>371043</v>
      </c>
      <c r="AZ29">
        <v>70.45</v>
      </c>
      <c r="BA29">
        <v>392085</v>
      </c>
      <c r="BB29">
        <v>74.41</v>
      </c>
      <c r="BC29">
        <v>375082</v>
      </c>
      <c r="BD29">
        <v>70.48</v>
      </c>
      <c r="BE29">
        <v>-21042</v>
      </c>
      <c r="BF29">
        <v>-3.96</v>
      </c>
      <c r="BG29">
        <v>17003</v>
      </c>
      <c r="BH29">
        <v>3.93</v>
      </c>
    </row>
    <row r="30" spans="1:60" x14ac:dyDescent="0.25">
      <c r="A30" t="s">
        <v>62</v>
      </c>
      <c r="B30" s="16" t="s">
        <v>63</v>
      </c>
      <c r="C30" s="16">
        <v>4</v>
      </c>
      <c r="D30" s="17">
        <v>87896</v>
      </c>
      <c r="E30" s="16">
        <v>2</v>
      </c>
      <c r="F30" s="17">
        <v>74672</v>
      </c>
      <c r="G30" s="16">
        <v>1</v>
      </c>
      <c r="H30" s="17">
        <v>40884</v>
      </c>
      <c r="I30" s="16">
        <v>1</v>
      </c>
      <c r="J30" s="17">
        <v>27478</v>
      </c>
      <c r="K30" s="16">
        <v>0</v>
      </c>
      <c r="L30" s="16"/>
      <c r="M30" s="16"/>
      <c r="N30" s="16" t="s">
        <v>63</v>
      </c>
      <c r="O30" s="16">
        <v>4</v>
      </c>
      <c r="P30" s="16"/>
      <c r="Q30" s="16"/>
      <c r="R30" s="17">
        <v>16731</v>
      </c>
      <c r="S30" s="16">
        <v>0</v>
      </c>
      <c r="T30" s="16"/>
      <c r="U30" s="16"/>
      <c r="V30" s="16"/>
      <c r="W30" s="16"/>
      <c r="X30" s="16"/>
      <c r="Y30" s="16"/>
      <c r="Z30" s="16" t="s">
        <v>63</v>
      </c>
      <c r="AA30" s="16">
        <v>4</v>
      </c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 t="s">
        <v>63</v>
      </c>
      <c r="AM30" s="16"/>
      <c r="AN30" s="16"/>
      <c r="AO30" s="16"/>
      <c r="AP30" s="16"/>
      <c r="AQ30" s="16"/>
      <c r="AR30">
        <f t="shared" si="0"/>
        <v>87896</v>
      </c>
      <c r="AS30">
        <f t="shared" si="1"/>
        <v>2</v>
      </c>
      <c r="AT30">
        <f t="shared" si="2"/>
        <v>74672</v>
      </c>
      <c r="AU30">
        <f t="shared" si="3"/>
        <v>1</v>
      </c>
      <c r="AV30" s="2">
        <f t="shared" si="4"/>
        <v>27478</v>
      </c>
      <c r="AW30" s="2">
        <f t="shared" si="5"/>
        <v>0</v>
      </c>
      <c r="AX30" t="s">
        <v>63</v>
      </c>
      <c r="AY30">
        <v>265711</v>
      </c>
      <c r="AZ30">
        <v>61.5</v>
      </c>
      <c r="BA30">
        <v>295778</v>
      </c>
      <c r="BB30">
        <v>68.22</v>
      </c>
      <c r="BC30">
        <v>284076</v>
      </c>
      <c r="BD30">
        <v>64.52</v>
      </c>
      <c r="BE30">
        <v>-30067</v>
      </c>
      <c r="BF30">
        <v>-6.72</v>
      </c>
      <c r="BG30">
        <v>11702</v>
      </c>
      <c r="BH30">
        <v>3.7</v>
      </c>
    </row>
    <row r="31" spans="1:60" x14ac:dyDescent="0.25">
      <c r="A31" t="s">
        <v>64</v>
      </c>
      <c r="B31" s="16" t="s">
        <v>65</v>
      </c>
      <c r="C31" s="16">
        <v>4</v>
      </c>
      <c r="D31" s="16"/>
      <c r="E31" s="16"/>
      <c r="F31" s="17">
        <v>14697</v>
      </c>
      <c r="G31" s="16">
        <v>0</v>
      </c>
      <c r="H31" s="17">
        <v>9312</v>
      </c>
      <c r="I31" s="16">
        <v>0</v>
      </c>
      <c r="J31" s="16"/>
      <c r="K31" s="16"/>
      <c r="L31" s="17">
        <v>65236</v>
      </c>
      <c r="M31" s="16">
        <v>2</v>
      </c>
      <c r="N31" s="16" t="s">
        <v>65</v>
      </c>
      <c r="O31" s="16">
        <v>4</v>
      </c>
      <c r="P31" s="17">
        <v>29983</v>
      </c>
      <c r="Q31" s="16">
        <v>1</v>
      </c>
      <c r="R31" s="17">
        <v>7128</v>
      </c>
      <c r="S31" s="16">
        <v>0</v>
      </c>
      <c r="T31" s="17">
        <v>46773</v>
      </c>
      <c r="U31" s="16">
        <v>1</v>
      </c>
      <c r="V31" s="17">
        <v>16337</v>
      </c>
      <c r="W31" s="16">
        <v>0</v>
      </c>
      <c r="X31" s="16"/>
      <c r="Y31" s="16"/>
      <c r="Z31" s="16" t="s">
        <v>65</v>
      </c>
      <c r="AA31" s="16">
        <v>4</v>
      </c>
      <c r="AB31" s="16"/>
      <c r="AC31" s="16"/>
      <c r="AD31" s="16"/>
      <c r="AE31" s="16"/>
      <c r="AF31" s="17">
        <v>14098</v>
      </c>
      <c r="AG31" s="16">
        <v>0</v>
      </c>
      <c r="AH31" s="16"/>
      <c r="AI31" s="16"/>
      <c r="AJ31" s="16"/>
      <c r="AK31" s="16"/>
      <c r="AL31" s="16" t="s">
        <v>65</v>
      </c>
      <c r="AM31" s="16"/>
      <c r="AN31" s="16"/>
      <c r="AO31" s="16"/>
      <c r="AP31" s="16"/>
      <c r="AQ31" s="16"/>
      <c r="AR31">
        <f t="shared" si="0"/>
        <v>29983</v>
      </c>
      <c r="AS31">
        <f t="shared" si="1"/>
        <v>1</v>
      </c>
      <c r="AT31">
        <f t="shared" si="2"/>
        <v>14697</v>
      </c>
      <c r="AU31">
        <f t="shared" si="3"/>
        <v>0</v>
      </c>
      <c r="AV31" s="2">
        <f t="shared" si="4"/>
        <v>16337</v>
      </c>
      <c r="AW31" s="2">
        <f t="shared" si="5"/>
        <v>0</v>
      </c>
      <c r="AX31" t="s">
        <v>65</v>
      </c>
      <c r="AY31">
        <v>208731</v>
      </c>
      <c r="AZ31">
        <v>66.38</v>
      </c>
      <c r="BA31">
        <v>227046</v>
      </c>
      <c r="BB31">
        <v>72.180000000000007</v>
      </c>
      <c r="BC31">
        <v>182909</v>
      </c>
      <c r="BD31">
        <v>58.4</v>
      </c>
      <c r="BE31">
        <v>-18315</v>
      </c>
      <c r="BF31">
        <v>-5.8</v>
      </c>
      <c r="BG31">
        <v>44137</v>
      </c>
      <c r="BH31">
        <v>13.78</v>
      </c>
    </row>
    <row r="32" spans="1:60" x14ac:dyDescent="0.25">
      <c r="A32" t="s">
        <v>66</v>
      </c>
      <c r="B32" s="16" t="s">
        <v>67</v>
      </c>
      <c r="C32" s="16">
        <v>4</v>
      </c>
      <c r="D32" s="17">
        <v>57537</v>
      </c>
      <c r="E32" s="16">
        <v>2</v>
      </c>
      <c r="F32" s="17">
        <v>68530</v>
      </c>
      <c r="G32" s="16">
        <v>2</v>
      </c>
      <c r="H32" s="17">
        <v>14652</v>
      </c>
      <c r="I32" s="16">
        <v>0</v>
      </c>
      <c r="J32" s="16"/>
      <c r="K32" s="16"/>
      <c r="L32" s="16"/>
      <c r="M32" s="16"/>
      <c r="N32" s="16" t="s">
        <v>67</v>
      </c>
      <c r="O32" s="16">
        <v>4</v>
      </c>
      <c r="P32" s="16"/>
      <c r="Q32" s="16"/>
      <c r="R32" s="17">
        <v>5811</v>
      </c>
      <c r="S32" s="16">
        <v>0</v>
      </c>
      <c r="T32" s="16"/>
      <c r="U32" s="16"/>
      <c r="V32" s="16"/>
      <c r="W32" s="16"/>
      <c r="X32" s="16"/>
      <c r="Y32" s="16"/>
      <c r="Z32" s="16" t="s">
        <v>67</v>
      </c>
      <c r="AA32" s="16">
        <v>4</v>
      </c>
      <c r="AB32" s="16"/>
      <c r="AC32" s="16"/>
      <c r="AD32" s="16"/>
      <c r="AE32" s="16"/>
      <c r="AF32" s="16"/>
      <c r="AG32" s="16"/>
      <c r="AH32" s="17">
        <v>16548</v>
      </c>
      <c r="AI32" s="16">
        <v>0</v>
      </c>
      <c r="AJ32" s="16"/>
      <c r="AK32" s="16"/>
      <c r="AL32" s="16" t="s">
        <v>67</v>
      </c>
      <c r="AM32" s="16"/>
      <c r="AN32" s="16"/>
      <c r="AO32" s="16"/>
      <c r="AP32" s="16">
        <v>72</v>
      </c>
      <c r="AQ32" s="16"/>
      <c r="AR32">
        <f t="shared" si="0"/>
        <v>57537</v>
      </c>
      <c r="AS32">
        <f t="shared" si="1"/>
        <v>2</v>
      </c>
      <c r="AT32">
        <f t="shared" si="2"/>
        <v>68530</v>
      </c>
      <c r="AU32">
        <f t="shared" si="3"/>
        <v>2</v>
      </c>
      <c r="AV32" s="2">
        <f t="shared" si="4"/>
        <v>16548</v>
      </c>
      <c r="AW32" s="2">
        <f t="shared" si="5"/>
        <v>0</v>
      </c>
      <c r="AX32" t="s">
        <v>67</v>
      </c>
      <c r="AY32">
        <v>183141</v>
      </c>
      <c r="AZ32">
        <v>53.17</v>
      </c>
      <c r="BA32">
        <v>203751</v>
      </c>
      <c r="BB32">
        <v>59.05</v>
      </c>
      <c r="BC32">
        <v>196272</v>
      </c>
      <c r="BD32">
        <v>56.31</v>
      </c>
      <c r="BE32">
        <v>-20610</v>
      </c>
      <c r="BF32">
        <v>-5.88</v>
      </c>
      <c r="BG32">
        <v>7479</v>
      </c>
      <c r="BH32">
        <v>2.74</v>
      </c>
    </row>
    <row r="33" spans="1:60" x14ac:dyDescent="0.25">
      <c r="A33" t="s">
        <v>68</v>
      </c>
      <c r="B33" s="16" t="s">
        <v>69</v>
      </c>
      <c r="C33" s="16">
        <v>37</v>
      </c>
      <c r="D33" s="17">
        <v>957401</v>
      </c>
      <c r="E33" s="16">
        <v>10</v>
      </c>
      <c r="F33" s="17">
        <v>887474</v>
      </c>
      <c r="G33" s="16">
        <v>10</v>
      </c>
      <c r="H33" s="17">
        <v>653476</v>
      </c>
      <c r="I33" s="16">
        <v>7</v>
      </c>
      <c r="J33" s="17">
        <v>463629</v>
      </c>
      <c r="K33" s="16">
        <v>5</v>
      </c>
      <c r="L33" s="16"/>
      <c r="M33" s="16"/>
      <c r="N33" s="16" t="s">
        <v>69</v>
      </c>
      <c r="O33" s="16">
        <v>37</v>
      </c>
      <c r="P33" s="16"/>
      <c r="Q33" s="16"/>
      <c r="R33" s="17">
        <v>323076</v>
      </c>
      <c r="S33" s="16">
        <v>3</v>
      </c>
      <c r="T33" s="16"/>
      <c r="U33" s="16"/>
      <c r="V33" s="16"/>
      <c r="W33" s="16"/>
      <c r="X33" s="16"/>
      <c r="Y33" s="16"/>
      <c r="Z33" s="16" t="s">
        <v>69</v>
      </c>
      <c r="AA33" s="16">
        <v>37</v>
      </c>
      <c r="AB33" s="16"/>
      <c r="AC33" s="16"/>
      <c r="AD33" s="17">
        <v>201389</v>
      </c>
      <c r="AE33" s="16">
        <v>2</v>
      </c>
      <c r="AF33" s="16"/>
      <c r="AG33" s="16"/>
      <c r="AH33" s="16"/>
      <c r="AI33" s="16"/>
      <c r="AJ33" s="16"/>
      <c r="AK33" s="16"/>
      <c r="AL33" s="16" t="s">
        <v>69</v>
      </c>
      <c r="AM33" s="16"/>
      <c r="AN33" s="16"/>
      <c r="AO33" s="16"/>
      <c r="AP33" s="16"/>
      <c r="AQ33" s="16"/>
      <c r="AR33">
        <f t="shared" si="0"/>
        <v>957401</v>
      </c>
      <c r="AS33">
        <f t="shared" si="1"/>
        <v>10</v>
      </c>
      <c r="AT33">
        <f t="shared" si="2"/>
        <v>887474</v>
      </c>
      <c r="AU33">
        <f t="shared" si="3"/>
        <v>10</v>
      </c>
      <c r="AV33" s="2">
        <f t="shared" si="4"/>
        <v>665018</v>
      </c>
      <c r="AW33" s="2">
        <f t="shared" si="5"/>
        <v>7</v>
      </c>
      <c r="AX33" t="s">
        <v>69</v>
      </c>
      <c r="AY33">
        <v>3591464</v>
      </c>
      <c r="AZ33">
        <v>70.59</v>
      </c>
      <c r="BA33">
        <v>3814359</v>
      </c>
      <c r="BB33">
        <v>75.459999999999994</v>
      </c>
      <c r="BC33">
        <v>3489376</v>
      </c>
      <c r="BD33">
        <v>70.81</v>
      </c>
      <c r="BE33">
        <v>-222895</v>
      </c>
      <c r="BF33">
        <v>-4.87</v>
      </c>
      <c r="BG33">
        <v>324983</v>
      </c>
      <c r="BH33">
        <v>4.6500000000000004</v>
      </c>
    </row>
    <row r="34" spans="1:60" x14ac:dyDescent="0.25">
      <c r="A34" t="s">
        <v>70</v>
      </c>
      <c r="B34" s="16" t="s">
        <v>71</v>
      </c>
      <c r="C34" s="16">
        <v>11</v>
      </c>
      <c r="D34" s="17">
        <v>226831</v>
      </c>
      <c r="E34" s="16">
        <v>4</v>
      </c>
      <c r="F34" s="17">
        <v>163177</v>
      </c>
      <c r="G34" s="16">
        <v>3</v>
      </c>
      <c r="H34" s="17">
        <v>162280</v>
      </c>
      <c r="I34" s="16">
        <v>2</v>
      </c>
      <c r="J34" s="17">
        <v>97801</v>
      </c>
      <c r="K34" s="16">
        <v>1</v>
      </c>
      <c r="L34" s="16"/>
      <c r="M34" s="16"/>
      <c r="N34" s="16" t="s">
        <v>71</v>
      </c>
      <c r="O34" s="16">
        <v>11</v>
      </c>
      <c r="P34" s="16"/>
      <c r="Q34" s="16"/>
      <c r="R34" s="17">
        <v>66995</v>
      </c>
      <c r="S34" s="16">
        <v>1</v>
      </c>
      <c r="T34" s="16"/>
      <c r="U34" s="16"/>
      <c r="V34" s="16"/>
      <c r="W34" s="16"/>
      <c r="X34" s="16"/>
      <c r="Y34" s="16"/>
      <c r="Z34" s="16" t="s">
        <v>71</v>
      </c>
      <c r="AA34" s="16">
        <v>11</v>
      </c>
      <c r="AB34" s="16"/>
      <c r="AC34" s="16"/>
      <c r="AD34" s="17">
        <v>14112</v>
      </c>
      <c r="AE34" s="16">
        <v>0</v>
      </c>
      <c r="AF34" s="16"/>
      <c r="AG34" s="16"/>
      <c r="AH34" s="16"/>
      <c r="AI34" s="16"/>
      <c r="AJ34" s="16"/>
      <c r="AK34" s="16"/>
      <c r="AL34" s="16" t="s">
        <v>71</v>
      </c>
      <c r="AM34" s="16"/>
      <c r="AN34" s="16"/>
      <c r="AO34" s="16"/>
      <c r="AP34" s="16"/>
      <c r="AQ34" s="16"/>
      <c r="AR34">
        <f t="shared" si="0"/>
        <v>226831</v>
      </c>
      <c r="AS34">
        <f t="shared" si="1"/>
        <v>4</v>
      </c>
      <c r="AT34">
        <f t="shared" si="2"/>
        <v>163177</v>
      </c>
      <c r="AU34">
        <f t="shared" si="3"/>
        <v>3</v>
      </c>
      <c r="AV34" s="2">
        <f t="shared" si="4"/>
        <v>111913</v>
      </c>
      <c r="AW34" s="2">
        <f t="shared" si="5"/>
        <v>1</v>
      </c>
      <c r="AX34" t="s">
        <v>71</v>
      </c>
      <c r="AY34">
        <v>766819</v>
      </c>
      <c r="AZ34">
        <v>64.02</v>
      </c>
      <c r="BA34">
        <v>826474</v>
      </c>
      <c r="BB34">
        <v>69.34</v>
      </c>
      <c r="BC34">
        <v>752086</v>
      </c>
      <c r="BD34">
        <v>64.63</v>
      </c>
      <c r="BE34">
        <v>-59655</v>
      </c>
      <c r="BF34">
        <v>-5.32</v>
      </c>
      <c r="BG34">
        <v>74388</v>
      </c>
      <c r="BH34">
        <v>4.71</v>
      </c>
    </row>
    <row r="35" spans="1:60" x14ac:dyDescent="0.25">
      <c r="A35" t="s">
        <v>72</v>
      </c>
      <c r="B35" s="16" t="s">
        <v>73</v>
      </c>
      <c r="C35" s="16">
        <v>10</v>
      </c>
      <c r="D35" s="17">
        <v>177154</v>
      </c>
      <c r="E35" s="16">
        <v>3</v>
      </c>
      <c r="F35" s="17">
        <v>189500</v>
      </c>
      <c r="G35" s="16">
        <v>3</v>
      </c>
      <c r="H35" s="17">
        <v>199829</v>
      </c>
      <c r="I35" s="16">
        <v>3</v>
      </c>
      <c r="J35" s="17">
        <v>63461</v>
      </c>
      <c r="K35" s="16">
        <v>1</v>
      </c>
      <c r="L35" s="16"/>
      <c r="M35" s="16"/>
      <c r="N35" s="16" t="s">
        <v>73</v>
      </c>
      <c r="O35" s="16">
        <v>10</v>
      </c>
      <c r="P35" s="16"/>
      <c r="Q35" s="16"/>
      <c r="R35" s="17">
        <v>53201</v>
      </c>
      <c r="S35" s="16">
        <v>0</v>
      </c>
      <c r="T35" s="16"/>
      <c r="U35" s="16"/>
      <c r="V35" s="16"/>
      <c r="W35" s="16"/>
      <c r="X35" s="16"/>
      <c r="Y35" s="16"/>
      <c r="Z35" s="16" t="s">
        <v>73</v>
      </c>
      <c r="AA35" s="16">
        <v>10</v>
      </c>
      <c r="AB35" s="16"/>
      <c r="AC35" s="16"/>
      <c r="AD35" s="17">
        <v>13439</v>
      </c>
      <c r="AE35" s="16">
        <v>0</v>
      </c>
      <c r="AF35" s="16"/>
      <c r="AG35" s="16"/>
      <c r="AH35" s="16"/>
      <c r="AI35" s="16"/>
      <c r="AJ35" s="16"/>
      <c r="AK35" s="16"/>
      <c r="AL35" s="16" t="s">
        <v>73</v>
      </c>
      <c r="AM35" s="16"/>
      <c r="AN35" s="16">
        <v>214</v>
      </c>
      <c r="AO35" s="16"/>
      <c r="AP35" s="16"/>
      <c r="AQ35" s="16"/>
      <c r="AR35">
        <f t="shared" si="0"/>
        <v>177154</v>
      </c>
      <c r="AS35">
        <f t="shared" si="1"/>
        <v>3</v>
      </c>
      <c r="AT35">
        <f t="shared" si="2"/>
        <v>189500</v>
      </c>
      <c r="AU35">
        <f t="shared" si="3"/>
        <v>3</v>
      </c>
      <c r="AV35" s="2">
        <f t="shared" si="4"/>
        <v>76900</v>
      </c>
      <c r="AW35" s="2">
        <f t="shared" si="5"/>
        <v>1</v>
      </c>
      <c r="AX35" t="s">
        <v>73</v>
      </c>
      <c r="AY35">
        <v>722345</v>
      </c>
      <c r="AZ35">
        <v>68.03</v>
      </c>
      <c r="BA35">
        <v>777423</v>
      </c>
      <c r="BB35">
        <v>73.53</v>
      </c>
      <c r="BC35">
        <v>719536</v>
      </c>
      <c r="BD35">
        <v>69.58</v>
      </c>
      <c r="BE35">
        <v>-55078</v>
      </c>
      <c r="BF35">
        <v>-5.5</v>
      </c>
      <c r="BG35">
        <v>57887</v>
      </c>
      <c r="BH35">
        <v>3.95</v>
      </c>
    </row>
    <row r="36" spans="1:60" x14ac:dyDescent="0.25">
      <c r="A36" t="s">
        <v>74</v>
      </c>
      <c r="B36" s="16" t="s">
        <v>75</v>
      </c>
      <c r="C36" s="16">
        <v>5</v>
      </c>
      <c r="D36" s="17">
        <v>83734</v>
      </c>
      <c r="E36" s="16">
        <v>1</v>
      </c>
      <c r="F36" s="16"/>
      <c r="G36" s="16"/>
      <c r="H36" s="17">
        <v>19440</v>
      </c>
      <c r="I36" s="16">
        <v>0</v>
      </c>
      <c r="J36" s="17">
        <v>55498</v>
      </c>
      <c r="K36" s="16">
        <v>1</v>
      </c>
      <c r="L36" s="16"/>
      <c r="M36" s="16"/>
      <c r="N36" s="16" t="s">
        <v>75</v>
      </c>
      <c r="O36" s="16">
        <v>5</v>
      </c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 t="s">
        <v>75</v>
      </c>
      <c r="AA36" s="16">
        <v>5</v>
      </c>
      <c r="AB36" s="17">
        <v>56548</v>
      </c>
      <c r="AC36" s="16">
        <v>1</v>
      </c>
      <c r="AD36" s="16"/>
      <c r="AE36" s="16"/>
      <c r="AF36" s="16"/>
      <c r="AG36" s="16"/>
      <c r="AH36" s="16"/>
      <c r="AI36" s="16"/>
      <c r="AJ36" s="16"/>
      <c r="AK36" s="16"/>
      <c r="AL36" s="16" t="s">
        <v>75</v>
      </c>
      <c r="AM36" s="16"/>
      <c r="AN36" s="16"/>
      <c r="AO36" s="16"/>
      <c r="AP36" s="16"/>
      <c r="AQ36" s="16"/>
      <c r="AR36">
        <f t="shared" si="0"/>
        <v>83734</v>
      </c>
      <c r="AS36">
        <f t="shared" si="1"/>
        <v>1</v>
      </c>
      <c r="AT36">
        <f t="shared" si="2"/>
        <v>0</v>
      </c>
      <c r="AU36">
        <f t="shared" si="3"/>
        <v>0</v>
      </c>
      <c r="AV36" s="2">
        <f t="shared" si="4"/>
        <v>55498</v>
      </c>
      <c r="AW36" s="2">
        <f t="shared" si="5"/>
        <v>1</v>
      </c>
      <c r="AX36" t="s">
        <v>75</v>
      </c>
      <c r="AY36">
        <v>337996</v>
      </c>
      <c r="AZ36">
        <v>65.91</v>
      </c>
      <c r="BA36">
        <v>370706</v>
      </c>
      <c r="BB36">
        <v>72.53</v>
      </c>
      <c r="BC36">
        <v>338720</v>
      </c>
      <c r="BD36">
        <v>67.400000000000006</v>
      </c>
      <c r="BE36">
        <v>-32710</v>
      </c>
      <c r="BF36">
        <v>-6.62</v>
      </c>
      <c r="BG36">
        <v>31986</v>
      </c>
      <c r="BH36">
        <v>5.13</v>
      </c>
    </row>
    <row r="37" spans="1:60" x14ac:dyDescent="0.25">
      <c r="A37" t="s">
        <v>76</v>
      </c>
      <c r="B37" s="16" t="s">
        <v>77</v>
      </c>
      <c r="C37" s="16">
        <v>4</v>
      </c>
      <c r="D37" s="17">
        <v>56934</v>
      </c>
      <c r="E37" s="16">
        <v>2</v>
      </c>
      <c r="F37" s="17">
        <v>67580</v>
      </c>
      <c r="G37" s="16">
        <v>2</v>
      </c>
      <c r="H37" s="17">
        <v>13285</v>
      </c>
      <c r="I37" s="16">
        <v>0</v>
      </c>
      <c r="J37" s="16"/>
      <c r="K37" s="16"/>
      <c r="L37" s="16"/>
      <c r="M37" s="16"/>
      <c r="N37" s="16" t="s">
        <v>77</v>
      </c>
      <c r="O37" s="16">
        <v>4</v>
      </c>
      <c r="P37" s="16"/>
      <c r="Q37" s="16"/>
      <c r="R37" s="17">
        <v>6397</v>
      </c>
      <c r="S37" s="16">
        <v>0</v>
      </c>
      <c r="T37" s="16"/>
      <c r="U37" s="16"/>
      <c r="V37" s="16"/>
      <c r="W37" s="16"/>
      <c r="X37" s="16"/>
      <c r="Y37" s="16"/>
      <c r="Z37" s="16" t="s">
        <v>77</v>
      </c>
      <c r="AA37" s="16">
        <v>4</v>
      </c>
      <c r="AB37" s="16"/>
      <c r="AC37" s="16"/>
      <c r="AD37" s="16"/>
      <c r="AE37" s="16"/>
      <c r="AF37" s="16"/>
      <c r="AG37" s="16"/>
      <c r="AH37" s="17">
        <v>13573</v>
      </c>
      <c r="AI37" s="16">
        <v>0</v>
      </c>
      <c r="AJ37" s="16"/>
      <c r="AK37" s="16"/>
      <c r="AL37" s="16" t="s">
        <v>77</v>
      </c>
      <c r="AM37" s="16"/>
      <c r="AN37" s="16"/>
      <c r="AO37" s="16"/>
      <c r="AP37" s="16"/>
      <c r="AQ37" s="16"/>
      <c r="AR37">
        <f t="shared" si="0"/>
        <v>56934</v>
      </c>
      <c r="AS37">
        <f t="shared" si="1"/>
        <v>2</v>
      </c>
      <c r="AT37">
        <f t="shared" si="2"/>
        <v>67580</v>
      </c>
      <c r="AU37">
        <f t="shared" si="3"/>
        <v>2</v>
      </c>
      <c r="AV37" s="2">
        <f t="shared" si="4"/>
        <v>13573</v>
      </c>
      <c r="AW37" s="2">
        <f t="shared" si="5"/>
        <v>0</v>
      </c>
      <c r="AX37" t="s">
        <v>77</v>
      </c>
      <c r="AY37">
        <v>173598</v>
      </c>
      <c r="AZ37">
        <v>48.18</v>
      </c>
      <c r="BA37">
        <v>194913</v>
      </c>
      <c r="BB37">
        <v>53.96</v>
      </c>
      <c r="BC37">
        <v>188562</v>
      </c>
      <c r="BD37">
        <v>51.74</v>
      </c>
      <c r="BE37">
        <v>-21315</v>
      </c>
      <c r="BF37">
        <v>-5.78</v>
      </c>
      <c r="BG37">
        <v>6351</v>
      </c>
      <c r="BH37">
        <v>2.2200000000000002</v>
      </c>
    </row>
    <row r="38" spans="1:60" x14ac:dyDescent="0.25">
      <c r="A38" t="s">
        <v>78</v>
      </c>
      <c r="B38" s="16" t="s">
        <v>79</v>
      </c>
      <c r="C38" s="16">
        <v>3</v>
      </c>
      <c r="D38" s="17">
        <v>31847</v>
      </c>
      <c r="E38" s="16">
        <v>1</v>
      </c>
      <c r="F38" s="17">
        <v>34195</v>
      </c>
      <c r="G38" s="16">
        <v>2</v>
      </c>
      <c r="H38" s="17">
        <v>13816</v>
      </c>
      <c r="I38" s="16">
        <v>0</v>
      </c>
      <c r="J38" s="17">
        <v>7746</v>
      </c>
      <c r="K38" s="16">
        <v>0</v>
      </c>
      <c r="L38" s="16"/>
      <c r="M38" s="16"/>
      <c r="N38" s="16" t="s">
        <v>79</v>
      </c>
      <c r="O38" s="16">
        <v>3</v>
      </c>
      <c r="P38" s="16"/>
      <c r="Q38" s="16"/>
      <c r="R38" s="17">
        <v>5937</v>
      </c>
      <c r="S38" s="16">
        <v>0</v>
      </c>
      <c r="T38" s="16"/>
      <c r="U38" s="16"/>
      <c r="V38" s="16"/>
      <c r="W38" s="16"/>
      <c r="X38" s="16"/>
      <c r="Y38" s="16"/>
      <c r="Z38" s="16" t="s">
        <v>79</v>
      </c>
      <c r="AA38" s="16">
        <v>3</v>
      </c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 t="s">
        <v>79</v>
      </c>
      <c r="AM38" s="16"/>
      <c r="AN38" s="16"/>
      <c r="AO38" s="16"/>
      <c r="AP38" s="16"/>
      <c r="AQ38" s="16"/>
      <c r="AR38">
        <f t="shared" si="0"/>
        <v>31847</v>
      </c>
      <c r="AS38">
        <f t="shared" si="1"/>
        <v>1</v>
      </c>
      <c r="AT38">
        <f t="shared" si="2"/>
        <v>34195</v>
      </c>
      <c r="AU38">
        <f t="shared" si="3"/>
        <v>2</v>
      </c>
      <c r="AV38" s="2">
        <f t="shared" si="4"/>
        <v>7746</v>
      </c>
      <c r="AW38" s="2">
        <f t="shared" si="5"/>
        <v>0</v>
      </c>
      <c r="AX38" t="s">
        <v>79</v>
      </c>
      <c r="AY38">
        <v>97038</v>
      </c>
      <c r="AZ38">
        <v>68.66</v>
      </c>
      <c r="BA38">
        <v>107416</v>
      </c>
      <c r="BB38">
        <v>75.8</v>
      </c>
      <c r="BC38">
        <v>101838</v>
      </c>
      <c r="BD38">
        <v>70.83</v>
      </c>
      <c r="BE38">
        <v>-10378</v>
      </c>
      <c r="BF38">
        <v>-7.14</v>
      </c>
      <c r="BG38">
        <v>5578</v>
      </c>
      <c r="BH38">
        <v>4.97</v>
      </c>
    </row>
    <row r="39" spans="1:60" ht="30" x14ac:dyDescent="0.25">
      <c r="A39" t="s">
        <v>80</v>
      </c>
      <c r="B39" s="16" t="s">
        <v>140</v>
      </c>
      <c r="C39" s="16">
        <v>8</v>
      </c>
      <c r="D39" s="17">
        <v>141078</v>
      </c>
      <c r="E39" s="16">
        <v>3</v>
      </c>
      <c r="F39" s="17">
        <v>103375</v>
      </c>
      <c r="G39" s="16">
        <v>2</v>
      </c>
      <c r="H39" s="17">
        <v>64515</v>
      </c>
      <c r="I39" s="16">
        <v>1</v>
      </c>
      <c r="J39" s="17">
        <v>74648</v>
      </c>
      <c r="K39" s="16">
        <v>1</v>
      </c>
      <c r="L39" s="16"/>
      <c r="M39" s="16"/>
      <c r="N39" s="16" t="s">
        <v>140</v>
      </c>
      <c r="O39" s="16">
        <v>8</v>
      </c>
      <c r="P39" s="16"/>
      <c r="Q39" s="16"/>
      <c r="R39" s="17">
        <v>28018</v>
      </c>
      <c r="S39" s="16">
        <v>0</v>
      </c>
      <c r="T39" s="16"/>
      <c r="U39" s="16"/>
      <c r="V39" s="16"/>
      <c r="W39" s="16"/>
      <c r="X39" s="16"/>
      <c r="Y39" s="16"/>
      <c r="Z39" s="16" t="s">
        <v>140</v>
      </c>
      <c r="AA39" s="16">
        <v>8</v>
      </c>
      <c r="AB39" s="16"/>
      <c r="AC39" s="16"/>
      <c r="AD39" s="17">
        <v>8389</v>
      </c>
      <c r="AE39" s="16">
        <v>0</v>
      </c>
      <c r="AF39" s="16"/>
      <c r="AG39" s="16"/>
      <c r="AH39" s="16"/>
      <c r="AI39" s="16"/>
      <c r="AJ39" s="16"/>
      <c r="AK39" s="16"/>
      <c r="AL39" s="16" t="s">
        <v>140</v>
      </c>
      <c r="AM39" s="16"/>
      <c r="AN39" s="16"/>
      <c r="AO39" s="16"/>
      <c r="AP39" s="16"/>
      <c r="AQ39" s="16"/>
      <c r="AR39">
        <f t="shared" si="0"/>
        <v>141078</v>
      </c>
      <c r="AS39">
        <f t="shared" si="1"/>
        <v>3</v>
      </c>
      <c r="AT39">
        <f t="shared" si="2"/>
        <v>103375</v>
      </c>
      <c r="AU39">
        <f t="shared" si="3"/>
        <v>2</v>
      </c>
      <c r="AV39" s="2">
        <f t="shared" si="4"/>
        <v>83037</v>
      </c>
      <c r="AW39" s="2">
        <f t="shared" si="5"/>
        <v>1</v>
      </c>
      <c r="AX39" t="s">
        <v>81</v>
      </c>
      <c r="AY39">
        <v>489354</v>
      </c>
      <c r="AZ39">
        <v>56.14</v>
      </c>
      <c r="BA39">
        <v>552491</v>
      </c>
      <c r="BB39">
        <v>63.64</v>
      </c>
      <c r="BC39">
        <v>508957</v>
      </c>
      <c r="BD39">
        <v>60.38</v>
      </c>
      <c r="BE39">
        <v>-63137</v>
      </c>
      <c r="BF39">
        <v>-7.5</v>
      </c>
      <c r="BG39">
        <v>43534</v>
      </c>
      <c r="BH39">
        <v>3.26</v>
      </c>
    </row>
    <row r="40" spans="1:60" x14ac:dyDescent="0.25">
      <c r="A40" t="s">
        <v>85</v>
      </c>
      <c r="B40" s="16" t="s">
        <v>86</v>
      </c>
      <c r="C40" s="16">
        <v>7</v>
      </c>
      <c r="D40" s="17">
        <v>166377</v>
      </c>
      <c r="E40" s="16">
        <v>3</v>
      </c>
      <c r="F40" s="17">
        <v>151961</v>
      </c>
      <c r="G40" s="16">
        <v>3</v>
      </c>
      <c r="H40" s="17">
        <v>38119</v>
      </c>
      <c r="I40" s="16">
        <v>0</v>
      </c>
      <c r="J40" s="16"/>
      <c r="K40" s="16"/>
      <c r="L40" s="16"/>
      <c r="M40" s="16"/>
      <c r="N40" s="16" t="s">
        <v>86</v>
      </c>
      <c r="O40" s="16">
        <v>7</v>
      </c>
      <c r="P40" s="16"/>
      <c r="Q40" s="16"/>
      <c r="R40" s="17">
        <v>23984</v>
      </c>
      <c r="S40" s="16">
        <v>0</v>
      </c>
      <c r="T40" s="16"/>
      <c r="U40" s="16"/>
      <c r="V40" s="16"/>
      <c r="W40" s="16"/>
      <c r="X40" s="16"/>
      <c r="Y40" s="16"/>
      <c r="Z40" s="16" t="s">
        <v>86</v>
      </c>
      <c r="AA40" s="16">
        <v>7</v>
      </c>
      <c r="AB40" s="16"/>
      <c r="AC40" s="16"/>
      <c r="AD40" s="17">
        <v>10207</v>
      </c>
      <c r="AE40" s="16">
        <v>0</v>
      </c>
      <c r="AF40" s="16"/>
      <c r="AG40" s="16"/>
      <c r="AH40" s="17">
        <v>81041</v>
      </c>
      <c r="AI40" s="16">
        <v>1</v>
      </c>
      <c r="AJ40" s="16"/>
      <c r="AK40" s="16"/>
      <c r="AL40" s="16" t="s">
        <v>86</v>
      </c>
      <c r="AM40" s="16"/>
      <c r="AN40" s="16"/>
      <c r="AO40" s="16"/>
      <c r="AP40" s="16"/>
      <c r="AQ40" s="16"/>
      <c r="AR40">
        <f t="shared" si="0"/>
        <v>166377</v>
      </c>
      <c r="AS40">
        <f t="shared" si="1"/>
        <v>3</v>
      </c>
      <c r="AT40">
        <f t="shared" si="2"/>
        <v>151961</v>
      </c>
      <c r="AU40">
        <f t="shared" si="3"/>
        <v>3</v>
      </c>
      <c r="AV40" s="2">
        <f t="shared" si="4"/>
        <v>91248</v>
      </c>
      <c r="AW40" s="2">
        <f t="shared" si="5"/>
        <v>1</v>
      </c>
      <c r="AX40" t="s">
        <v>86</v>
      </c>
      <c r="AY40">
        <v>530077</v>
      </c>
      <c r="AZ40">
        <v>58.5</v>
      </c>
      <c r="BA40">
        <v>584796</v>
      </c>
      <c r="BB40">
        <v>64.62</v>
      </c>
      <c r="BC40">
        <v>551762</v>
      </c>
      <c r="BD40">
        <v>61.22</v>
      </c>
      <c r="BE40">
        <v>-54719</v>
      </c>
      <c r="BF40">
        <v>-6.12</v>
      </c>
      <c r="BG40">
        <v>33034</v>
      </c>
      <c r="BH40">
        <v>3.4</v>
      </c>
    </row>
    <row r="41" spans="1:60" x14ac:dyDescent="0.25">
      <c r="A41" t="s">
        <v>87</v>
      </c>
      <c r="B41" s="16" t="s">
        <v>141</v>
      </c>
      <c r="C41" s="16">
        <v>4</v>
      </c>
      <c r="D41" s="17">
        <v>57485</v>
      </c>
      <c r="E41" s="16">
        <v>2</v>
      </c>
      <c r="F41" s="17">
        <v>56450</v>
      </c>
      <c r="G41" s="16">
        <v>2</v>
      </c>
      <c r="H41" s="17">
        <v>18908</v>
      </c>
      <c r="I41" s="16">
        <v>0</v>
      </c>
      <c r="J41" s="17">
        <v>16273</v>
      </c>
      <c r="K41" s="16">
        <v>0</v>
      </c>
      <c r="L41" s="16"/>
      <c r="M41" s="16"/>
      <c r="N41" s="16" t="s">
        <v>141</v>
      </c>
      <c r="O41" s="16">
        <v>4</v>
      </c>
      <c r="P41" s="16"/>
      <c r="Q41" s="16"/>
      <c r="R41" s="17">
        <v>11673</v>
      </c>
      <c r="S41" s="16">
        <v>0</v>
      </c>
      <c r="T41" s="16"/>
      <c r="U41" s="16"/>
      <c r="V41" s="16"/>
      <c r="W41" s="16"/>
      <c r="X41" s="16"/>
      <c r="Y41" s="16"/>
      <c r="Z41" s="16" t="s">
        <v>141</v>
      </c>
      <c r="AA41" s="16">
        <v>4</v>
      </c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 t="s">
        <v>141</v>
      </c>
      <c r="AM41" s="16"/>
      <c r="AN41" s="16"/>
      <c r="AO41" s="16"/>
      <c r="AP41" s="16"/>
      <c r="AQ41" s="16"/>
      <c r="AR41">
        <f t="shared" si="0"/>
        <v>57485</v>
      </c>
      <c r="AS41">
        <f t="shared" si="1"/>
        <v>2</v>
      </c>
      <c r="AT41">
        <f t="shared" si="2"/>
        <v>56450</v>
      </c>
      <c r="AU41">
        <f t="shared" si="3"/>
        <v>2</v>
      </c>
      <c r="AV41" s="2">
        <f t="shared" si="4"/>
        <v>16273</v>
      </c>
      <c r="AW41" s="2">
        <f t="shared" si="5"/>
        <v>0</v>
      </c>
      <c r="AX41" t="s">
        <v>88</v>
      </c>
      <c r="AY41">
        <v>167549</v>
      </c>
      <c r="AZ41">
        <v>66.959999999999994</v>
      </c>
      <c r="BA41">
        <v>183344</v>
      </c>
      <c r="BB41">
        <v>73.38</v>
      </c>
      <c r="BC41">
        <v>174913</v>
      </c>
      <c r="BD41">
        <v>70.62</v>
      </c>
      <c r="BE41">
        <v>-15795</v>
      </c>
      <c r="BF41">
        <v>-6.42</v>
      </c>
      <c r="BG41">
        <v>8431</v>
      </c>
      <c r="BH41">
        <v>2.76</v>
      </c>
    </row>
    <row r="42" spans="1:60" x14ac:dyDescent="0.25">
      <c r="A42" t="s">
        <v>89</v>
      </c>
      <c r="B42" s="16" t="s">
        <v>90</v>
      </c>
      <c r="C42" s="16">
        <v>4</v>
      </c>
      <c r="D42" s="17">
        <v>57481</v>
      </c>
      <c r="E42" s="16">
        <v>1</v>
      </c>
      <c r="F42" s="17">
        <v>67715</v>
      </c>
      <c r="G42" s="16">
        <v>2</v>
      </c>
      <c r="H42" s="17">
        <v>34929</v>
      </c>
      <c r="I42" s="16">
        <v>1</v>
      </c>
      <c r="J42" s="17">
        <v>13608</v>
      </c>
      <c r="K42" s="16">
        <v>0</v>
      </c>
      <c r="L42" s="16"/>
      <c r="M42" s="16"/>
      <c r="N42" s="16" t="s">
        <v>90</v>
      </c>
      <c r="O42" s="16">
        <v>4</v>
      </c>
      <c r="P42" s="16"/>
      <c r="Q42" s="16"/>
      <c r="R42" s="17">
        <v>16886</v>
      </c>
      <c r="S42" s="16">
        <v>0</v>
      </c>
      <c r="T42" s="16"/>
      <c r="U42" s="16"/>
      <c r="V42" s="16"/>
      <c r="W42" s="16"/>
      <c r="X42" s="16"/>
      <c r="Y42" s="16"/>
      <c r="Z42" s="16" t="s">
        <v>90</v>
      </c>
      <c r="AA42" s="16">
        <v>4</v>
      </c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 t="s">
        <v>90</v>
      </c>
      <c r="AM42" s="16"/>
      <c r="AN42" s="16"/>
      <c r="AO42" s="16"/>
      <c r="AP42" s="16"/>
      <c r="AQ42" s="16"/>
      <c r="AR42">
        <f t="shared" si="0"/>
        <v>57481</v>
      </c>
      <c r="AS42">
        <f t="shared" si="1"/>
        <v>1</v>
      </c>
      <c r="AT42">
        <f t="shared" si="2"/>
        <v>67715</v>
      </c>
      <c r="AU42">
        <f t="shared" si="3"/>
        <v>2</v>
      </c>
      <c r="AV42" s="2">
        <f t="shared" si="4"/>
        <v>13608</v>
      </c>
      <c r="AW42" s="2">
        <f t="shared" si="5"/>
        <v>0</v>
      </c>
      <c r="AX42" t="s">
        <v>90</v>
      </c>
      <c r="AY42">
        <v>197673</v>
      </c>
      <c r="AZ42">
        <v>64.7</v>
      </c>
      <c r="BA42">
        <v>213213</v>
      </c>
      <c r="BB42">
        <v>69.66</v>
      </c>
      <c r="BC42">
        <v>204615</v>
      </c>
      <c r="BD42">
        <v>66.3</v>
      </c>
      <c r="BE42">
        <v>-15540</v>
      </c>
      <c r="BF42">
        <v>-4.96</v>
      </c>
      <c r="BG42">
        <v>8598</v>
      </c>
      <c r="BH42">
        <v>3.36</v>
      </c>
    </row>
    <row r="43" spans="1:60" ht="30" x14ac:dyDescent="0.25">
      <c r="A43" t="s">
        <v>91</v>
      </c>
      <c r="B43" s="16" t="s">
        <v>92</v>
      </c>
      <c r="C43" s="16">
        <v>7</v>
      </c>
      <c r="D43" s="17">
        <v>132518</v>
      </c>
      <c r="E43" s="16">
        <v>2</v>
      </c>
      <c r="F43" s="17">
        <v>93434</v>
      </c>
      <c r="G43" s="16">
        <v>2</v>
      </c>
      <c r="H43" s="17">
        <v>53491</v>
      </c>
      <c r="I43" s="16">
        <v>1</v>
      </c>
      <c r="J43" s="17">
        <v>64613</v>
      </c>
      <c r="K43" s="16">
        <v>1</v>
      </c>
      <c r="L43" s="16"/>
      <c r="M43" s="16"/>
      <c r="N43" s="16" t="s">
        <v>92</v>
      </c>
      <c r="O43" s="16">
        <v>7</v>
      </c>
      <c r="P43" s="16"/>
      <c r="Q43" s="16"/>
      <c r="R43" s="17">
        <v>22979</v>
      </c>
      <c r="S43" s="16">
        <v>0</v>
      </c>
      <c r="T43" s="16"/>
      <c r="U43" s="16"/>
      <c r="V43" s="16"/>
      <c r="W43" s="16"/>
      <c r="X43" s="16"/>
      <c r="Y43" s="16"/>
      <c r="Z43" s="16" t="s">
        <v>92</v>
      </c>
      <c r="AA43" s="16">
        <v>7</v>
      </c>
      <c r="AB43" s="16"/>
      <c r="AC43" s="16"/>
      <c r="AD43" s="17">
        <v>6583</v>
      </c>
      <c r="AE43" s="16">
        <v>0</v>
      </c>
      <c r="AF43" s="16"/>
      <c r="AG43" s="16"/>
      <c r="AH43" s="16"/>
      <c r="AI43" s="16"/>
      <c r="AJ43" s="16"/>
      <c r="AK43" s="16"/>
      <c r="AL43" s="16" t="s">
        <v>92</v>
      </c>
      <c r="AM43" s="16"/>
      <c r="AN43" s="16"/>
      <c r="AO43" s="16"/>
      <c r="AP43" s="16"/>
      <c r="AQ43" s="16"/>
      <c r="AR43">
        <f t="shared" si="0"/>
        <v>132518</v>
      </c>
      <c r="AS43">
        <f t="shared" si="1"/>
        <v>2</v>
      </c>
      <c r="AT43">
        <f t="shared" si="2"/>
        <v>93434</v>
      </c>
      <c r="AU43">
        <f t="shared" si="3"/>
        <v>2</v>
      </c>
      <c r="AV43" s="2">
        <f t="shared" si="4"/>
        <v>71196</v>
      </c>
      <c r="AW43" s="2">
        <f t="shared" si="5"/>
        <v>1</v>
      </c>
      <c r="AX43" t="s">
        <v>92</v>
      </c>
      <c r="AY43">
        <v>468022</v>
      </c>
      <c r="AZ43">
        <v>54.73</v>
      </c>
      <c r="BA43">
        <v>521882</v>
      </c>
      <c r="BB43">
        <v>61.26</v>
      </c>
      <c r="BC43">
        <v>481925</v>
      </c>
      <c r="BD43">
        <v>57.83</v>
      </c>
      <c r="BE43">
        <v>-53860</v>
      </c>
      <c r="BF43">
        <v>-6.53</v>
      </c>
      <c r="BG43">
        <v>39957</v>
      </c>
      <c r="BH43">
        <v>3.43</v>
      </c>
    </row>
    <row r="44" spans="1:60" x14ac:dyDescent="0.25">
      <c r="A44" t="s">
        <v>97</v>
      </c>
      <c r="B44" s="16" t="s">
        <v>98</v>
      </c>
      <c r="C44" s="16">
        <v>3</v>
      </c>
      <c r="D44" s="17">
        <v>25233</v>
      </c>
      <c r="E44" s="16">
        <v>1</v>
      </c>
      <c r="F44" s="17">
        <v>28057</v>
      </c>
      <c r="G44" s="16">
        <v>1</v>
      </c>
      <c r="H44" s="17">
        <v>14569</v>
      </c>
      <c r="I44" s="16">
        <v>1</v>
      </c>
      <c r="J44" s="17">
        <v>7901</v>
      </c>
      <c r="K44" s="16">
        <v>0</v>
      </c>
      <c r="L44" s="16"/>
      <c r="M44" s="16"/>
      <c r="N44" s="16" t="s">
        <v>98</v>
      </c>
      <c r="O44" s="16">
        <v>3</v>
      </c>
      <c r="P44" s="16"/>
      <c r="Q44" s="16"/>
      <c r="R44" s="17">
        <v>6861</v>
      </c>
      <c r="S44" s="16">
        <v>0</v>
      </c>
      <c r="T44" s="16"/>
      <c r="U44" s="16"/>
      <c r="V44" s="16"/>
      <c r="W44" s="16"/>
      <c r="X44" s="16"/>
      <c r="Y44" s="16"/>
      <c r="Z44" s="16" t="s">
        <v>98</v>
      </c>
      <c r="AA44" s="16">
        <v>3</v>
      </c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 t="s">
        <v>98</v>
      </c>
      <c r="AM44" s="16">
        <v>234</v>
      </c>
      <c r="AN44" s="16"/>
      <c r="AO44" s="16"/>
      <c r="AP44" s="16"/>
      <c r="AQ44" s="16"/>
      <c r="AR44">
        <f t="shared" si="0"/>
        <v>25233</v>
      </c>
      <c r="AS44">
        <f t="shared" si="1"/>
        <v>1</v>
      </c>
      <c r="AT44">
        <f t="shared" si="2"/>
        <v>28057</v>
      </c>
      <c r="AU44">
        <f t="shared" si="3"/>
        <v>1</v>
      </c>
      <c r="AV44" s="2">
        <f t="shared" si="4"/>
        <v>7901</v>
      </c>
      <c r="AW44" s="2">
        <f t="shared" si="5"/>
        <v>0</v>
      </c>
      <c r="AX44" t="s">
        <v>98</v>
      </c>
      <c r="AY44">
        <v>86451</v>
      </c>
      <c r="AZ44">
        <v>72.349999999999994</v>
      </c>
      <c r="BA44">
        <v>93986</v>
      </c>
      <c r="BB44">
        <v>78.569999999999993</v>
      </c>
      <c r="BC44">
        <v>89662</v>
      </c>
      <c r="BD44">
        <v>74.209999999999994</v>
      </c>
      <c r="BE44">
        <v>-7535</v>
      </c>
      <c r="BF44">
        <v>-6.22</v>
      </c>
      <c r="BG44">
        <v>4324</v>
      </c>
      <c r="BH44">
        <v>4.3600000000000003</v>
      </c>
    </row>
    <row r="45" spans="1:60" x14ac:dyDescent="0.25">
      <c r="A45" t="s">
        <v>99</v>
      </c>
      <c r="B45" s="16" t="s">
        <v>100</v>
      </c>
      <c r="C45" s="16">
        <v>12</v>
      </c>
      <c r="D45" s="17">
        <v>380385</v>
      </c>
      <c r="E45" s="16">
        <v>5</v>
      </c>
      <c r="F45" s="17">
        <v>188166</v>
      </c>
      <c r="G45" s="16">
        <v>2</v>
      </c>
      <c r="H45" s="17">
        <v>188813</v>
      </c>
      <c r="I45" s="16">
        <v>2</v>
      </c>
      <c r="J45" s="17">
        <v>153435</v>
      </c>
      <c r="K45" s="16">
        <v>2</v>
      </c>
      <c r="L45" s="16"/>
      <c r="M45" s="16"/>
      <c r="N45" s="16" t="s">
        <v>100</v>
      </c>
      <c r="O45" s="16">
        <v>12</v>
      </c>
      <c r="P45" s="16"/>
      <c r="Q45" s="16"/>
      <c r="R45" s="17">
        <v>83575</v>
      </c>
      <c r="S45" s="16">
        <v>1</v>
      </c>
      <c r="T45" s="16"/>
      <c r="U45" s="16"/>
      <c r="V45" s="16"/>
      <c r="W45" s="16"/>
      <c r="X45" s="16"/>
      <c r="Y45" s="16"/>
      <c r="Z45" s="16" t="s">
        <v>100</v>
      </c>
      <c r="AA45" s="16">
        <v>12</v>
      </c>
      <c r="AB45" s="16"/>
      <c r="AC45" s="16"/>
      <c r="AD45" s="17">
        <v>22388</v>
      </c>
      <c r="AE45" s="16">
        <v>0</v>
      </c>
      <c r="AF45" s="16"/>
      <c r="AG45" s="16"/>
      <c r="AH45" s="16"/>
      <c r="AI45" s="16"/>
      <c r="AJ45" s="16"/>
      <c r="AK45" s="16"/>
      <c r="AL45" s="16" t="s">
        <v>100</v>
      </c>
      <c r="AM45" s="16"/>
      <c r="AN45" s="16"/>
      <c r="AO45" s="16"/>
      <c r="AP45" s="16"/>
      <c r="AQ45" s="16"/>
      <c r="AR45">
        <f t="shared" si="0"/>
        <v>380385</v>
      </c>
      <c r="AS45">
        <f t="shared" si="1"/>
        <v>5</v>
      </c>
      <c r="AT45">
        <f t="shared" si="2"/>
        <v>188166</v>
      </c>
      <c r="AU45">
        <f t="shared" si="3"/>
        <v>2</v>
      </c>
      <c r="AV45" s="2">
        <f t="shared" si="4"/>
        <v>175823</v>
      </c>
      <c r="AW45" s="2">
        <f t="shared" si="5"/>
        <v>2</v>
      </c>
      <c r="AX45" t="s">
        <v>100</v>
      </c>
      <c r="AY45">
        <v>1071247</v>
      </c>
      <c r="AZ45">
        <v>69.209999999999994</v>
      </c>
      <c r="BA45">
        <v>1138563</v>
      </c>
      <c r="BB45">
        <v>73.73</v>
      </c>
      <c r="BC45">
        <v>1044851</v>
      </c>
      <c r="BD45">
        <v>68.209999999999994</v>
      </c>
      <c r="BE45">
        <v>-67316</v>
      </c>
      <c r="BF45">
        <v>-4.5199999999999996</v>
      </c>
      <c r="BG45">
        <v>93712</v>
      </c>
      <c r="BH45">
        <v>5.52</v>
      </c>
    </row>
    <row r="46" spans="1:60" x14ac:dyDescent="0.25">
      <c r="A46" t="s">
        <v>101</v>
      </c>
      <c r="B46" s="16" t="s">
        <v>102</v>
      </c>
      <c r="C46" s="16">
        <v>2</v>
      </c>
      <c r="D46" s="17">
        <v>16043</v>
      </c>
      <c r="E46" s="16">
        <v>1</v>
      </c>
      <c r="F46" s="17">
        <v>15247</v>
      </c>
      <c r="G46" s="16">
        <v>1</v>
      </c>
      <c r="H46" s="17">
        <v>6264</v>
      </c>
      <c r="I46" s="16">
        <v>0</v>
      </c>
      <c r="J46" s="17">
        <v>3517</v>
      </c>
      <c r="K46" s="16">
        <v>0</v>
      </c>
      <c r="L46" s="16"/>
      <c r="M46" s="16"/>
      <c r="N46" s="16" t="s">
        <v>102</v>
      </c>
      <c r="O46" s="16">
        <v>2</v>
      </c>
      <c r="P46" s="16"/>
      <c r="Q46" s="16"/>
      <c r="R46" s="17">
        <v>2670</v>
      </c>
      <c r="S46" s="16">
        <v>0</v>
      </c>
      <c r="T46" s="16"/>
      <c r="U46" s="16"/>
      <c r="V46" s="16"/>
      <c r="W46" s="16"/>
      <c r="X46" s="16"/>
      <c r="Y46" s="16"/>
      <c r="Z46" s="16" t="s">
        <v>102</v>
      </c>
      <c r="AA46" s="16">
        <v>2</v>
      </c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 t="s">
        <v>102</v>
      </c>
      <c r="AM46" s="16"/>
      <c r="AN46" s="16"/>
      <c r="AO46" s="16"/>
      <c r="AP46" s="16"/>
      <c r="AQ46" s="16"/>
      <c r="AR46">
        <f t="shared" si="0"/>
        <v>16043</v>
      </c>
      <c r="AS46">
        <f t="shared" si="1"/>
        <v>1</v>
      </c>
      <c r="AT46">
        <f t="shared" si="2"/>
        <v>15247</v>
      </c>
      <c r="AU46">
        <f t="shared" si="3"/>
        <v>1</v>
      </c>
      <c r="AV46" s="2">
        <f t="shared" si="4"/>
        <v>3517</v>
      </c>
      <c r="AW46" s="2">
        <f t="shared" si="5"/>
        <v>0</v>
      </c>
      <c r="AX46" t="s">
        <v>102</v>
      </c>
      <c r="AY46">
        <v>47248</v>
      </c>
      <c r="AZ46">
        <v>61.5</v>
      </c>
      <c r="BA46">
        <v>52892</v>
      </c>
      <c r="BB46">
        <v>68.819999999999993</v>
      </c>
      <c r="BC46">
        <v>50337</v>
      </c>
      <c r="BD46">
        <v>65.53</v>
      </c>
      <c r="BE46">
        <v>-5644</v>
      </c>
      <c r="BF46">
        <v>-7.32</v>
      </c>
      <c r="BG46">
        <v>2555</v>
      </c>
      <c r="BH46">
        <v>3.29</v>
      </c>
    </row>
    <row r="47" spans="1:60" x14ac:dyDescent="0.25">
      <c r="A47" t="s">
        <v>103</v>
      </c>
      <c r="B47" s="16" t="s">
        <v>104</v>
      </c>
      <c r="C47" s="16">
        <v>6</v>
      </c>
      <c r="D47" s="16"/>
      <c r="E47" s="16"/>
      <c r="F47" s="17">
        <v>29923</v>
      </c>
      <c r="G47" s="16">
        <v>0</v>
      </c>
      <c r="H47" s="17">
        <v>31124</v>
      </c>
      <c r="I47" s="16">
        <v>0</v>
      </c>
      <c r="J47" s="16"/>
      <c r="K47" s="16"/>
      <c r="L47" s="17">
        <v>98782</v>
      </c>
      <c r="M47" s="16">
        <v>2</v>
      </c>
      <c r="N47" s="16" t="s">
        <v>104</v>
      </c>
      <c r="O47" s="16">
        <v>6</v>
      </c>
      <c r="P47" s="17">
        <v>73641</v>
      </c>
      <c r="Q47" s="16">
        <v>2</v>
      </c>
      <c r="R47" s="17">
        <v>22814</v>
      </c>
      <c r="S47" s="16">
        <v>0</v>
      </c>
      <c r="T47" s="17">
        <v>51461</v>
      </c>
      <c r="U47" s="16">
        <v>1</v>
      </c>
      <c r="V47" s="17">
        <v>46644</v>
      </c>
      <c r="W47" s="16">
        <v>1</v>
      </c>
      <c r="X47" s="16"/>
      <c r="Y47" s="16"/>
      <c r="Z47" s="16" t="s">
        <v>104</v>
      </c>
      <c r="AA47" s="16">
        <v>6</v>
      </c>
      <c r="AB47" s="16"/>
      <c r="AC47" s="16"/>
      <c r="AD47" s="16"/>
      <c r="AE47" s="16"/>
      <c r="AF47" s="17">
        <v>22129</v>
      </c>
      <c r="AG47" s="16">
        <v>0</v>
      </c>
      <c r="AH47" s="16"/>
      <c r="AI47" s="16"/>
      <c r="AJ47" s="16"/>
      <c r="AK47" s="16"/>
      <c r="AL47" s="16" t="s">
        <v>104</v>
      </c>
      <c r="AM47" s="16"/>
      <c r="AN47" s="16"/>
      <c r="AO47" s="16"/>
      <c r="AP47" s="16"/>
      <c r="AQ47" s="16"/>
      <c r="AR47">
        <f t="shared" si="0"/>
        <v>73641</v>
      </c>
      <c r="AS47">
        <f t="shared" si="1"/>
        <v>2</v>
      </c>
      <c r="AT47">
        <f t="shared" si="2"/>
        <v>29923</v>
      </c>
      <c r="AU47">
        <f t="shared" si="3"/>
        <v>0</v>
      </c>
      <c r="AV47" s="2">
        <f t="shared" si="4"/>
        <v>46644</v>
      </c>
      <c r="AW47" s="2">
        <f t="shared" si="5"/>
        <v>1</v>
      </c>
      <c r="AX47" t="s">
        <v>104</v>
      </c>
      <c r="AY47">
        <v>388088</v>
      </c>
      <c r="AZ47">
        <v>67.510000000000005</v>
      </c>
      <c r="BA47">
        <v>420772</v>
      </c>
      <c r="BB47">
        <v>73.59</v>
      </c>
      <c r="BC47">
        <v>347861</v>
      </c>
      <c r="BD47">
        <v>61.79</v>
      </c>
      <c r="BE47">
        <v>-32684</v>
      </c>
      <c r="BF47">
        <v>-6.08</v>
      </c>
      <c r="BG47">
        <v>72911</v>
      </c>
      <c r="BH47">
        <v>11.8</v>
      </c>
    </row>
    <row r="48" spans="1:60" x14ac:dyDescent="0.25">
      <c r="A48" t="s">
        <v>105</v>
      </c>
      <c r="B48" s="16" t="s">
        <v>106</v>
      </c>
      <c r="C48" s="16">
        <v>3</v>
      </c>
      <c r="D48" s="17">
        <v>18934</v>
      </c>
      <c r="E48" s="16">
        <v>1</v>
      </c>
      <c r="F48" s="17">
        <v>17520</v>
      </c>
      <c r="G48" s="16">
        <v>1</v>
      </c>
      <c r="H48" s="17">
        <v>9346</v>
      </c>
      <c r="I48" s="16">
        <v>0</v>
      </c>
      <c r="J48" s="17">
        <v>3982</v>
      </c>
      <c r="K48" s="16">
        <v>0</v>
      </c>
      <c r="L48" s="16"/>
      <c r="M48" s="16"/>
      <c r="N48" s="16" t="s">
        <v>106</v>
      </c>
      <c r="O48" s="16">
        <v>3</v>
      </c>
      <c r="P48" s="16"/>
      <c r="Q48" s="16"/>
      <c r="R48" s="17">
        <v>3732</v>
      </c>
      <c r="S48" s="16">
        <v>0</v>
      </c>
      <c r="T48" s="16"/>
      <c r="U48" s="16"/>
      <c r="V48" s="16"/>
      <c r="W48" s="16"/>
      <c r="X48" s="16"/>
      <c r="Y48" s="16"/>
      <c r="Z48" s="16" t="s">
        <v>106</v>
      </c>
      <c r="AA48" s="16">
        <v>3</v>
      </c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 t="s">
        <v>106</v>
      </c>
      <c r="AM48" s="16"/>
      <c r="AN48" s="16"/>
      <c r="AO48" s="16"/>
      <c r="AP48" s="16"/>
      <c r="AQ48" s="16">
        <v>26</v>
      </c>
      <c r="AR48">
        <f t="shared" si="0"/>
        <v>18934</v>
      </c>
      <c r="AS48">
        <f t="shared" si="1"/>
        <v>1</v>
      </c>
      <c r="AT48">
        <f t="shared" si="2"/>
        <v>17520</v>
      </c>
      <c r="AU48">
        <f t="shared" si="3"/>
        <v>1</v>
      </c>
      <c r="AV48" s="2">
        <f t="shared" si="4"/>
        <v>3982</v>
      </c>
      <c r="AW48" s="2">
        <f t="shared" si="5"/>
        <v>0</v>
      </c>
      <c r="AX48" t="s">
        <v>106</v>
      </c>
      <c r="AY48">
        <v>74661</v>
      </c>
      <c r="AZ48">
        <v>69.47</v>
      </c>
      <c r="BA48">
        <v>79427</v>
      </c>
      <c r="BB48">
        <v>73.73</v>
      </c>
      <c r="BC48">
        <v>75932</v>
      </c>
      <c r="BD48">
        <v>69.42</v>
      </c>
      <c r="BE48">
        <v>-4766</v>
      </c>
      <c r="BF48">
        <v>-4.26</v>
      </c>
      <c r="BG48">
        <v>3495</v>
      </c>
      <c r="BH48">
        <v>4.3099999999999996</v>
      </c>
    </row>
    <row r="49" spans="1:60" x14ac:dyDescent="0.25">
      <c r="A49" t="s">
        <v>107</v>
      </c>
      <c r="B49" s="16" t="s">
        <v>108</v>
      </c>
      <c r="C49" s="16">
        <v>6</v>
      </c>
      <c r="D49" s="17">
        <v>116282</v>
      </c>
      <c r="E49" s="16">
        <v>2</v>
      </c>
      <c r="F49" s="17">
        <v>94378</v>
      </c>
      <c r="G49" s="16">
        <v>2</v>
      </c>
      <c r="H49" s="17">
        <v>86049</v>
      </c>
      <c r="I49" s="16">
        <v>2</v>
      </c>
      <c r="J49" s="17">
        <v>34837</v>
      </c>
      <c r="K49" s="16">
        <v>0</v>
      </c>
      <c r="L49" s="16"/>
      <c r="M49" s="16"/>
      <c r="N49" s="16" t="s">
        <v>108</v>
      </c>
      <c r="O49" s="16">
        <v>6</v>
      </c>
      <c r="P49" s="16"/>
      <c r="Q49" s="16"/>
      <c r="R49" s="17">
        <v>24871</v>
      </c>
      <c r="S49" s="16">
        <v>0</v>
      </c>
      <c r="T49" s="16"/>
      <c r="U49" s="16"/>
      <c r="V49" s="16"/>
      <c r="W49" s="16"/>
      <c r="X49" s="16"/>
      <c r="Y49" s="16"/>
      <c r="Z49" s="16" t="s">
        <v>108</v>
      </c>
      <c r="AA49" s="16">
        <v>6</v>
      </c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 t="s">
        <v>108</v>
      </c>
      <c r="AM49" s="16"/>
      <c r="AN49" s="16"/>
      <c r="AO49" s="16"/>
      <c r="AP49" s="16"/>
      <c r="AQ49" s="16"/>
      <c r="AR49">
        <f t="shared" si="0"/>
        <v>116282</v>
      </c>
      <c r="AS49">
        <f t="shared" si="1"/>
        <v>2</v>
      </c>
      <c r="AT49">
        <f t="shared" si="2"/>
        <v>94378</v>
      </c>
      <c r="AU49">
        <f t="shared" si="3"/>
        <v>2</v>
      </c>
      <c r="AV49" s="2">
        <f t="shared" si="4"/>
        <v>34837</v>
      </c>
      <c r="AW49" s="2">
        <f t="shared" si="5"/>
        <v>0</v>
      </c>
      <c r="AX49" t="s">
        <v>108</v>
      </c>
      <c r="AY49">
        <v>368619</v>
      </c>
      <c r="AZ49">
        <v>70.11</v>
      </c>
      <c r="BA49">
        <v>402886</v>
      </c>
      <c r="BB49">
        <v>76.84</v>
      </c>
      <c r="BC49">
        <v>371866</v>
      </c>
      <c r="BD49">
        <v>71.760000000000005</v>
      </c>
      <c r="BE49">
        <v>-34267</v>
      </c>
      <c r="BF49">
        <v>-6.73</v>
      </c>
      <c r="BG49">
        <v>31020</v>
      </c>
      <c r="BH49">
        <v>5.08</v>
      </c>
    </row>
    <row r="50" spans="1:60" ht="30" x14ac:dyDescent="0.25">
      <c r="A50" t="s">
        <v>109</v>
      </c>
      <c r="B50" s="16" t="s">
        <v>142</v>
      </c>
      <c r="C50" s="16">
        <v>15</v>
      </c>
      <c r="D50" s="17">
        <v>375879</v>
      </c>
      <c r="E50" s="16">
        <v>4</v>
      </c>
      <c r="F50" s="17">
        <v>306929</v>
      </c>
      <c r="G50" s="16">
        <v>4</v>
      </c>
      <c r="H50" s="17">
        <v>245890</v>
      </c>
      <c r="I50" s="16">
        <v>3</v>
      </c>
      <c r="J50" s="17">
        <v>191812</v>
      </c>
      <c r="K50" s="16">
        <v>2</v>
      </c>
      <c r="L50" s="16"/>
      <c r="M50" s="16"/>
      <c r="N50" s="16" t="s">
        <v>142</v>
      </c>
      <c r="O50" s="16">
        <v>15</v>
      </c>
      <c r="P50" s="16"/>
      <c r="Q50" s="16"/>
      <c r="R50" s="17">
        <v>106820</v>
      </c>
      <c r="S50" s="16">
        <v>1</v>
      </c>
      <c r="T50" s="16"/>
      <c r="U50" s="16"/>
      <c r="V50" s="16"/>
      <c r="W50" s="16"/>
      <c r="X50" s="16"/>
      <c r="Y50" s="16"/>
      <c r="Z50" s="16" t="s">
        <v>142</v>
      </c>
      <c r="AA50" s="16">
        <v>15</v>
      </c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 t="s">
        <v>142</v>
      </c>
      <c r="AM50" s="16"/>
      <c r="AN50" s="16"/>
      <c r="AO50" s="16"/>
      <c r="AP50" s="16"/>
      <c r="AQ50" s="16"/>
      <c r="AR50">
        <f t="shared" si="0"/>
        <v>375879</v>
      </c>
      <c r="AS50">
        <f t="shared" si="1"/>
        <v>4</v>
      </c>
      <c r="AT50">
        <f t="shared" si="2"/>
        <v>306929</v>
      </c>
      <c r="AU50">
        <f t="shared" si="3"/>
        <v>4</v>
      </c>
      <c r="AV50" s="2">
        <f t="shared" si="4"/>
        <v>191812</v>
      </c>
      <c r="AW50" s="2">
        <f t="shared" si="5"/>
        <v>2</v>
      </c>
      <c r="AX50" t="s">
        <v>110</v>
      </c>
      <c r="AY50">
        <v>1402405</v>
      </c>
      <c r="AZ50">
        <v>71.180000000000007</v>
      </c>
      <c r="BA50">
        <v>1471825</v>
      </c>
      <c r="BB50">
        <v>74.92</v>
      </c>
      <c r="BC50">
        <v>1431843</v>
      </c>
      <c r="BD50">
        <v>73.58</v>
      </c>
      <c r="BE50">
        <v>-69420</v>
      </c>
      <c r="BF50">
        <v>-3.74</v>
      </c>
      <c r="BG50">
        <v>39982</v>
      </c>
      <c r="BH50">
        <v>1.34</v>
      </c>
    </row>
    <row r="51" spans="1:60" x14ac:dyDescent="0.25">
      <c r="A51" t="s">
        <v>111</v>
      </c>
      <c r="B51" s="16" t="s">
        <v>112</v>
      </c>
      <c r="C51" s="16">
        <v>5</v>
      </c>
      <c r="D51" s="17">
        <v>94384</v>
      </c>
      <c r="E51" s="16">
        <v>2</v>
      </c>
      <c r="F51" s="17">
        <v>91857</v>
      </c>
      <c r="G51" s="16">
        <v>2</v>
      </c>
      <c r="H51" s="17">
        <v>56353</v>
      </c>
      <c r="I51" s="16">
        <v>1</v>
      </c>
      <c r="J51" s="17">
        <v>34313</v>
      </c>
      <c r="K51" s="16">
        <v>0</v>
      </c>
      <c r="L51" s="16"/>
      <c r="M51" s="16"/>
      <c r="N51" s="16" t="s">
        <v>112</v>
      </c>
      <c r="O51" s="16">
        <v>5</v>
      </c>
      <c r="P51" s="16"/>
      <c r="Q51" s="16"/>
      <c r="R51" s="17">
        <v>26947</v>
      </c>
      <c r="S51" s="16">
        <v>0</v>
      </c>
      <c r="T51" s="16"/>
      <c r="U51" s="16"/>
      <c r="V51" s="16"/>
      <c r="W51" s="16"/>
      <c r="X51" s="16"/>
      <c r="Y51" s="16"/>
      <c r="Z51" s="16" t="s">
        <v>112</v>
      </c>
      <c r="AA51" s="16">
        <v>5</v>
      </c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 t="s">
        <v>112</v>
      </c>
      <c r="AM51" s="16"/>
      <c r="AN51" s="16"/>
      <c r="AO51" s="16"/>
      <c r="AP51" s="16"/>
      <c r="AQ51" s="16"/>
      <c r="AR51">
        <f t="shared" si="0"/>
        <v>94384</v>
      </c>
      <c r="AS51">
        <f t="shared" si="1"/>
        <v>2</v>
      </c>
      <c r="AT51">
        <f t="shared" si="2"/>
        <v>91857</v>
      </c>
      <c r="AU51">
        <f t="shared" si="3"/>
        <v>2</v>
      </c>
      <c r="AV51" s="2">
        <f t="shared" si="4"/>
        <v>34313</v>
      </c>
      <c r="AW51" s="2">
        <f t="shared" si="5"/>
        <v>0</v>
      </c>
      <c r="AX51" t="s">
        <v>112</v>
      </c>
      <c r="AY51">
        <v>314787</v>
      </c>
      <c r="AZ51">
        <v>72.760000000000005</v>
      </c>
      <c r="BA51">
        <v>340286</v>
      </c>
      <c r="BB51">
        <v>78.67</v>
      </c>
      <c r="BC51">
        <v>319280</v>
      </c>
      <c r="BD51">
        <v>73.73</v>
      </c>
      <c r="BE51">
        <v>-25499</v>
      </c>
      <c r="BF51">
        <v>-5.91</v>
      </c>
      <c r="BG51">
        <v>21006</v>
      </c>
      <c r="BH51">
        <v>4.9400000000000004</v>
      </c>
    </row>
    <row r="52" spans="1:60" x14ac:dyDescent="0.25">
      <c r="A52" t="s">
        <v>113</v>
      </c>
      <c r="B52" s="16" t="s">
        <v>114</v>
      </c>
      <c r="C52" s="16">
        <v>3</v>
      </c>
      <c r="D52" s="17">
        <v>32747</v>
      </c>
      <c r="E52" s="16">
        <v>1</v>
      </c>
      <c r="F52" s="17">
        <v>33495</v>
      </c>
      <c r="G52" s="16">
        <v>1</v>
      </c>
      <c r="H52" s="17">
        <v>17036</v>
      </c>
      <c r="I52" s="16">
        <v>1</v>
      </c>
      <c r="J52" s="17">
        <v>7001</v>
      </c>
      <c r="K52" s="16">
        <v>0</v>
      </c>
      <c r="L52" s="16"/>
      <c r="M52" s="16"/>
      <c r="N52" s="16" t="s">
        <v>114</v>
      </c>
      <c r="O52" s="16">
        <v>3</v>
      </c>
      <c r="P52" s="16"/>
      <c r="Q52" s="16"/>
      <c r="R52" s="17">
        <v>6835</v>
      </c>
      <c r="S52" s="16">
        <v>0</v>
      </c>
      <c r="T52" s="16"/>
      <c r="U52" s="16"/>
      <c r="V52" s="16"/>
      <c r="W52" s="16"/>
      <c r="X52" s="16"/>
      <c r="Y52" s="16"/>
      <c r="Z52" s="16" t="s">
        <v>114</v>
      </c>
      <c r="AA52" s="16">
        <v>3</v>
      </c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 t="s">
        <v>114</v>
      </c>
      <c r="AM52" s="16"/>
      <c r="AN52" s="16"/>
      <c r="AO52" s="16"/>
      <c r="AP52" s="16"/>
      <c r="AQ52" s="16"/>
      <c r="AR52">
        <f t="shared" si="0"/>
        <v>32747</v>
      </c>
      <c r="AS52">
        <f t="shared" si="1"/>
        <v>1</v>
      </c>
      <c r="AT52">
        <f t="shared" si="2"/>
        <v>33495</v>
      </c>
      <c r="AU52">
        <f t="shared" si="3"/>
        <v>1</v>
      </c>
      <c r="AV52" s="2">
        <f t="shared" si="4"/>
        <v>7001</v>
      </c>
      <c r="AW52" s="2">
        <f t="shared" si="5"/>
        <v>0</v>
      </c>
      <c r="AX52" t="s">
        <v>114</v>
      </c>
      <c r="AY52">
        <v>101334</v>
      </c>
      <c r="AZ52">
        <v>60.22</v>
      </c>
      <c r="BA52">
        <v>112305</v>
      </c>
      <c r="BB52">
        <v>66.37</v>
      </c>
      <c r="BC52">
        <v>110339</v>
      </c>
      <c r="BD52">
        <v>63.66</v>
      </c>
      <c r="BE52">
        <v>-10971</v>
      </c>
      <c r="BF52">
        <v>-6.15</v>
      </c>
      <c r="BG52">
        <v>1966</v>
      </c>
      <c r="BH52">
        <v>2.71</v>
      </c>
    </row>
    <row r="53" spans="1:60" x14ac:dyDescent="0.25">
      <c r="A53" t="s">
        <v>115</v>
      </c>
      <c r="B53" s="16" t="s">
        <v>116</v>
      </c>
      <c r="C53" s="16">
        <v>7</v>
      </c>
      <c r="D53" s="17">
        <v>158326</v>
      </c>
      <c r="E53" s="16">
        <v>3</v>
      </c>
      <c r="F53" s="17">
        <v>119909</v>
      </c>
      <c r="G53" s="16">
        <v>2</v>
      </c>
      <c r="H53" s="17">
        <v>92353</v>
      </c>
      <c r="I53" s="16">
        <v>1</v>
      </c>
      <c r="J53" s="17">
        <v>57875</v>
      </c>
      <c r="K53" s="16">
        <v>1</v>
      </c>
      <c r="L53" s="16"/>
      <c r="M53" s="16"/>
      <c r="N53" s="16" t="s">
        <v>116</v>
      </c>
      <c r="O53" s="16">
        <v>7</v>
      </c>
      <c r="P53" s="16"/>
      <c r="Q53" s="16"/>
      <c r="R53" s="17">
        <v>47001</v>
      </c>
      <c r="S53" s="16">
        <v>0</v>
      </c>
      <c r="T53" s="16"/>
      <c r="U53" s="16"/>
      <c r="V53" s="16"/>
      <c r="W53" s="16"/>
      <c r="X53" s="16"/>
      <c r="Y53" s="16"/>
      <c r="Z53" s="16" t="s">
        <v>116</v>
      </c>
      <c r="AA53" s="16">
        <v>7</v>
      </c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 t="s">
        <v>116</v>
      </c>
      <c r="AM53" s="16"/>
      <c r="AN53" s="16"/>
      <c r="AO53" s="16"/>
      <c r="AP53" s="16"/>
      <c r="AQ53" s="16"/>
      <c r="AR53">
        <f t="shared" si="0"/>
        <v>158326</v>
      </c>
      <c r="AS53">
        <f t="shared" si="1"/>
        <v>3</v>
      </c>
      <c r="AT53">
        <f t="shared" si="2"/>
        <v>119909</v>
      </c>
      <c r="AU53">
        <f t="shared" si="3"/>
        <v>2</v>
      </c>
      <c r="AV53" s="2">
        <f t="shared" si="4"/>
        <v>57875</v>
      </c>
      <c r="AW53" s="2">
        <f t="shared" si="5"/>
        <v>1</v>
      </c>
      <c r="AX53" t="s">
        <v>116</v>
      </c>
      <c r="AY53">
        <v>517639</v>
      </c>
      <c r="AZ53">
        <v>69.989999999999995</v>
      </c>
      <c r="BA53">
        <v>559859</v>
      </c>
      <c r="BB53">
        <v>75.84</v>
      </c>
      <c r="BC53">
        <v>517144</v>
      </c>
      <c r="BD53">
        <v>70.45</v>
      </c>
      <c r="BE53">
        <v>-42220</v>
      </c>
      <c r="BF53">
        <v>-5.85</v>
      </c>
      <c r="BG53">
        <v>42715</v>
      </c>
      <c r="BH53">
        <v>5.39</v>
      </c>
    </row>
    <row r="54" spans="1:60" x14ac:dyDescent="0.25">
      <c r="A54" t="s">
        <v>117</v>
      </c>
      <c r="B54" s="16" t="s">
        <v>118</v>
      </c>
      <c r="C54" s="16">
        <v>1</v>
      </c>
      <c r="D54" s="17">
        <v>10455</v>
      </c>
      <c r="E54" s="16">
        <v>0</v>
      </c>
      <c r="F54" s="17">
        <v>7439</v>
      </c>
      <c r="G54" s="16">
        <v>0</v>
      </c>
      <c r="H54" s="17">
        <v>11752</v>
      </c>
      <c r="I54" s="16">
        <v>1</v>
      </c>
      <c r="J54" s="17">
        <v>1300</v>
      </c>
      <c r="K54" s="16">
        <v>0</v>
      </c>
      <c r="L54" s="16"/>
      <c r="M54" s="16"/>
      <c r="N54" s="16" t="s">
        <v>118</v>
      </c>
      <c r="O54" s="16">
        <v>1</v>
      </c>
      <c r="P54" s="16"/>
      <c r="Q54" s="16"/>
      <c r="R54" s="17">
        <v>1138</v>
      </c>
      <c r="S54" s="16">
        <v>0</v>
      </c>
      <c r="T54" s="16"/>
      <c r="U54" s="16"/>
      <c r="V54" s="16"/>
      <c r="W54" s="16"/>
      <c r="X54" s="16"/>
      <c r="Y54" s="16"/>
      <c r="Z54" s="16" t="s">
        <v>118</v>
      </c>
      <c r="AA54" s="16">
        <v>1</v>
      </c>
      <c r="AB54" s="16"/>
      <c r="AC54" s="16"/>
      <c r="AD54" s="16"/>
      <c r="AE54" s="16"/>
      <c r="AF54" s="16"/>
      <c r="AG54" s="16"/>
      <c r="AH54" s="16"/>
      <c r="AI54" s="16"/>
      <c r="AJ54" s="16"/>
      <c r="AK54" s="16"/>
      <c r="AL54" s="16" t="s">
        <v>118</v>
      </c>
      <c r="AM54" s="16"/>
      <c r="AN54" s="16"/>
      <c r="AO54" s="16"/>
      <c r="AP54" s="16"/>
      <c r="AQ54" s="16"/>
      <c r="AR54">
        <f t="shared" si="0"/>
        <v>10455</v>
      </c>
      <c r="AS54">
        <f t="shared" si="1"/>
        <v>0</v>
      </c>
      <c r="AT54">
        <f t="shared" si="2"/>
        <v>7439</v>
      </c>
      <c r="AU54">
        <f t="shared" si="3"/>
        <v>0</v>
      </c>
      <c r="AV54" s="2">
        <f t="shared" si="4"/>
        <v>1300</v>
      </c>
      <c r="AW54" s="2">
        <f t="shared" si="5"/>
        <v>0</v>
      </c>
      <c r="AX54" t="s">
        <v>118</v>
      </c>
      <c r="AY54">
        <v>33746</v>
      </c>
      <c r="AZ54">
        <v>53.98</v>
      </c>
      <c r="BA54">
        <v>38450</v>
      </c>
      <c r="BB54">
        <v>61.44</v>
      </c>
      <c r="BC54">
        <v>31194</v>
      </c>
      <c r="BD54">
        <v>50.65</v>
      </c>
      <c r="BE54">
        <v>-4704</v>
      </c>
      <c r="BF54">
        <v>-7.46</v>
      </c>
      <c r="BG54">
        <v>7256</v>
      </c>
      <c r="BH54">
        <v>10.79</v>
      </c>
    </row>
    <row r="55" spans="1:60" x14ac:dyDescent="0.25">
      <c r="A55" t="s">
        <v>119</v>
      </c>
      <c r="B55" s="16" t="s">
        <v>120</v>
      </c>
      <c r="C55" s="16">
        <v>1</v>
      </c>
      <c r="D55" s="17">
        <v>5087</v>
      </c>
      <c r="E55" s="16">
        <v>0</v>
      </c>
      <c r="F55" s="17">
        <v>9136</v>
      </c>
      <c r="G55" s="16">
        <v>1</v>
      </c>
      <c r="H55" s="17">
        <v>5692</v>
      </c>
      <c r="I55" s="16">
        <v>0</v>
      </c>
      <c r="J55" s="16">
        <v>809</v>
      </c>
      <c r="K55" s="16">
        <v>0</v>
      </c>
      <c r="L55" s="16"/>
      <c r="M55" s="16"/>
      <c r="N55" s="16" t="s">
        <v>120</v>
      </c>
      <c r="O55" s="16">
        <v>1</v>
      </c>
      <c r="P55" s="16"/>
      <c r="Q55" s="16"/>
      <c r="R55" s="16">
        <v>917</v>
      </c>
      <c r="S55" s="16">
        <v>0</v>
      </c>
      <c r="T55" s="16"/>
      <c r="U55" s="16"/>
      <c r="V55" s="16"/>
      <c r="W55" s="16"/>
      <c r="X55" s="16"/>
      <c r="Y55" s="16"/>
      <c r="Z55" s="16" t="s">
        <v>120</v>
      </c>
      <c r="AA55" s="16">
        <v>1</v>
      </c>
      <c r="AB55" s="16"/>
      <c r="AC55" s="16"/>
      <c r="AD55" s="16"/>
      <c r="AE55" s="16"/>
      <c r="AF55" s="16"/>
      <c r="AG55" s="16"/>
      <c r="AH55" s="16"/>
      <c r="AI55" s="16"/>
      <c r="AJ55" s="16"/>
      <c r="AK55" s="16"/>
      <c r="AL55" s="16" t="s">
        <v>120</v>
      </c>
      <c r="AM55" s="16"/>
      <c r="AN55" s="16"/>
      <c r="AO55" s="16"/>
      <c r="AP55" s="16"/>
      <c r="AQ55" s="16"/>
      <c r="AR55">
        <f t="shared" si="0"/>
        <v>5087</v>
      </c>
      <c r="AS55">
        <f t="shared" si="1"/>
        <v>0</v>
      </c>
      <c r="AT55">
        <f t="shared" si="2"/>
        <v>9136</v>
      </c>
      <c r="AU55">
        <f t="shared" si="3"/>
        <v>1</v>
      </c>
      <c r="AV55" s="2">
        <f t="shared" si="4"/>
        <v>809</v>
      </c>
      <c r="AW55" s="2">
        <f t="shared" si="5"/>
        <v>0</v>
      </c>
      <c r="AX55" t="s">
        <v>120</v>
      </c>
      <c r="AY55">
        <v>31172</v>
      </c>
      <c r="AZ55">
        <v>52.39</v>
      </c>
      <c r="BA55">
        <v>34077</v>
      </c>
      <c r="BB55">
        <v>57.53</v>
      </c>
      <c r="BC55">
        <v>27483</v>
      </c>
      <c r="BD55">
        <v>47.55</v>
      </c>
      <c r="BE55">
        <v>-2905</v>
      </c>
      <c r="BF55">
        <v>-5.14</v>
      </c>
      <c r="BG55">
        <v>6594</v>
      </c>
      <c r="BH55">
        <v>9.98</v>
      </c>
    </row>
    <row r="56" spans="1:60" ht="30" x14ac:dyDescent="0.25">
      <c r="B56" s="16" t="s">
        <v>143</v>
      </c>
      <c r="C56" s="16">
        <v>350</v>
      </c>
      <c r="D56" s="17">
        <v>5997533</v>
      </c>
      <c r="E56" s="16">
        <v>108</v>
      </c>
      <c r="F56" s="17">
        <v>4917095</v>
      </c>
      <c r="G56" s="16">
        <v>87</v>
      </c>
      <c r="H56" s="17">
        <v>3656979</v>
      </c>
      <c r="I56" s="16">
        <v>52</v>
      </c>
      <c r="J56" s="17">
        <v>2381960</v>
      </c>
      <c r="K56" s="16">
        <v>26</v>
      </c>
      <c r="L56" s="17">
        <v>874859</v>
      </c>
      <c r="M56" s="16">
        <v>13</v>
      </c>
      <c r="N56" s="16" t="s">
        <v>143</v>
      </c>
      <c r="O56" s="16">
        <v>350</v>
      </c>
      <c r="P56" s="17">
        <v>794666</v>
      </c>
      <c r="Q56" s="16">
        <v>12</v>
      </c>
      <c r="R56" s="17">
        <v>1650318</v>
      </c>
      <c r="S56" s="16">
        <v>10</v>
      </c>
      <c r="T56" s="17">
        <v>530225</v>
      </c>
      <c r="U56" s="16">
        <v>8</v>
      </c>
      <c r="V56" s="17">
        <v>549173</v>
      </c>
      <c r="W56" s="16">
        <v>7</v>
      </c>
      <c r="X56" s="17">
        <v>379002</v>
      </c>
      <c r="Y56" s="16">
        <v>6</v>
      </c>
      <c r="Z56" s="16" t="s">
        <v>143</v>
      </c>
      <c r="AA56" s="16">
        <v>350</v>
      </c>
      <c r="AB56" s="17">
        <v>277621</v>
      </c>
      <c r="AC56" s="16">
        <v>5</v>
      </c>
      <c r="AD56" s="17">
        <v>330345</v>
      </c>
      <c r="AE56" s="16">
        <v>2</v>
      </c>
      <c r="AF56" s="17">
        <v>246971</v>
      </c>
      <c r="AG56" s="16">
        <v>2</v>
      </c>
      <c r="AH56" s="17">
        <v>188231</v>
      </c>
      <c r="AI56" s="16">
        <v>2</v>
      </c>
      <c r="AJ56" s="17">
        <v>129945</v>
      </c>
      <c r="AK56" s="16">
        <v>2</v>
      </c>
      <c r="AL56" s="16" t="s">
        <v>143</v>
      </c>
      <c r="AM56" s="16">
        <v>234</v>
      </c>
      <c r="AN56" s="16">
        <v>214</v>
      </c>
      <c r="AO56" s="16">
        <v>113</v>
      </c>
      <c r="AP56" s="16">
        <v>72</v>
      </c>
      <c r="AQ56" s="16">
        <v>26</v>
      </c>
    </row>
  </sheetData>
  <mergeCells count="37">
    <mergeCell ref="AL1:AL3"/>
    <mergeCell ref="AJ1:AK1"/>
    <mergeCell ref="AB2:AC2"/>
    <mergeCell ref="AD2:AE2"/>
    <mergeCell ref="AF2:AG2"/>
    <mergeCell ref="AH2:AI2"/>
    <mergeCell ref="AJ2:AK2"/>
    <mergeCell ref="AH1:AI1"/>
    <mergeCell ref="Z1:Z3"/>
    <mergeCell ref="AA1:AA3"/>
    <mergeCell ref="AB1:AC1"/>
    <mergeCell ref="AD1:AE1"/>
    <mergeCell ref="AF1:AG1"/>
    <mergeCell ref="X1:Y1"/>
    <mergeCell ref="P2:Q2"/>
    <mergeCell ref="R2:S2"/>
    <mergeCell ref="T2:U2"/>
    <mergeCell ref="V2:W2"/>
    <mergeCell ref="X2:Y2"/>
    <mergeCell ref="V1:W1"/>
    <mergeCell ref="N1:N3"/>
    <mergeCell ref="O1:O3"/>
    <mergeCell ref="P1:Q1"/>
    <mergeCell ref="R1:S1"/>
    <mergeCell ref="T1:U1"/>
    <mergeCell ref="L1:M1"/>
    <mergeCell ref="D2:E2"/>
    <mergeCell ref="F2:G2"/>
    <mergeCell ref="H2:I2"/>
    <mergeCell ref="J2:K2"/>
    <mergeCell ref="L2:M2"/>
    <mergeCell ref="J1:K1"/>
    <mergeCell ref="B1:B3"/>
    <mergeCell ref="C1:C3"/>
    <mergeCell ref="D1:E1"/>
    <mergeCell ref="F1:G1"/>
    <mergeCell ref="H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Voto estratégico</vt:lpstr>
      <vt:lpstr>Electores por provincias</vt:lpstr>
      <vt:lpstr>Aplicación D'Hont</vt:lpstr>
      <vt:lpstr>Datos 2019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Prieto</dc:creator>
  <cp:lastModifiedBy>David Prieto</cp:lastModifiedBy>
  <dcterms:created xsi:type="dcterms:W3CDTF">2023-07-14T14:56:47Z</dcterms:created>
  <dcterms:modified xsi:type="dcterms:W3CDTF">2023-07-15T08:51:22Z</dcterms:modified>
</cp:coreProperties>
</file>