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<sst xmlns="http://schemas.openxmlformats.org/spreadsheetml/2006/main" count="9" uniqueCount="9">
  <si>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Mobile Banking Value(Rupees Billion) before demonetization (MB)</t>
  </si>
  <si>
    <t>Mobile Banking Value( Rupess Billion) after demonetization(MBD)</t>
  </si>
  <si>
    <t>MB_variance</t>
  </si>
  <si>
    <t>MBD_variance</t>
  </si>
  <si>
    <t>MB_mean</t>
  </si>
  <si>
    <t>MBD_mean</t>
  </si>
  <si>
    <t>MB_Variance</t>
  </si>
  <si>
    <t>MBD_Variance</t>
  </si>
  <si>
    <t xml:space="preserve">t-score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</si>
</sst>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Sheet1!$A$2:$A$23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Sheet1!$A$1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Sheet1!$B$2:$B$23</c:f>
            </c:numRef>
          </c:val>
          <c:smooth val="1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Sheet1!$B$1</c:f>
            </c:numRef>
          </c:val>
          <c:smooth val="1"/>
        </c:ser>
        <c:axId val="1087274809"/>
        <c:axId val="1657946967"/>
      </c:lineChart>
      <c:catAx>
        <c:axId val="108727480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57946967"/>
      </c:catAx>
      <c:valAx>
        <c:axId val="1657946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727480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295275</xdr:colOff>
      <xdr:row>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2.14"/>
  </cols>
  <sheetData>
    <row r="1">
      <c r="A1" s="1" t="s">
        <v>0</v>
      </c>
      <c r="B1" s="1" t="s">
        <v>1</v>
      </c>
      <c r="D1" s="2" t="s">
        <v>2</v>
      </c>
      <c r="E1" s="2" t="s">
        <v>3</v>
      </c>
    </row>
    <row r="2">
      <c r="A2" s="3">
        <v>129.17</v>
      </c>
      <c r="B2">
        <f>1383.05</f>
        <v>1383.05</v>
      </c>
      <c r="C2" s="4"/>
      <c r="D2">
        <f t="shared" ref="D2:D23" si="1">(A2 - $A$26) ^ 2</f>
        <v>116004.3348</v>
      </c>
      <c r="E2">
        <f t="shared" ref="E2:E23" si="2">(B2 - $B$26) ^ 2</f>
        <v>14098.86377</v>
      </c>
    </row>
    <row r="3">
      <c r="A3" s="3">
        <f>148.88</f>
        <v>148.88</v>
      </c>
      <c r="B3">
        <f>1279.93</f>
        <v>1279.93</v>
      </c>
      <c r="C3" s="4"/>
      <c r="D3">
        <f t="shared" si="1"/>
        <v>102966.5998</v>
      </c>
      <c r="E3">
        <f t="shared" si="2"/>
        <v>49221.25453</v>
      </c>
    </row>
    <row r="4">
      <c r="A4" s="3">
        <f>168.85</f>
        <v>168.85</v>
      </c>
      <c r="B4">
        <f>1730.88</f>
        <v>1730.88</v>
      </c>
      <c r="C4" s="4"/>
      <c r="D4">
        <f t="shared" si="1"/>
        <v>90549.29011</v>
      </c>
      <c r="E4">
        <f t="shared" si="2"/>
        <v>52482.85289</v>
      </c>
    </row>
    <row r="5">
      <c r="A5" s="3">
        <f>188.62</f>
        <v>188.62</v>
      </c>
      <c r="B5">
        <f>1612.65</f>
        <v>1612.65</v>
      </c>
      <c r="D5">
        <f t="shared" si="1"/>
        <v>79041.99985</v>
      </c>
      <c r="E5">
        <f t="shared" si="2"/>
        <v>12290.24195</v>
      </c>
    </row>
    <row r="6">
      <c r="A6" s="3">
        <f>199.18</f>
        <v>199.18</v>
      </c>
      <c r="B6">
        <f>2134.2</f>
        <v>2134.2</v>
      </c>
      <c r="D6">
        <f t="shared" si="1"/>
        <v>73215.75025</v>
      </c>
      <c r="E6">
        <f t="shared" si="2"/>
        <v>399944.1329</v>
      </c>
    </row>
    <row r="7">
      <c r="A7" s="3">
        <f>221.17</f>
        <v>221.17</v>
      </c>
      <c r="B7">
        <f>1807.65</f>
        <v>1807.65</v>
      </c>
      <c r="D7">
        <f t="shared" si="1"/>
        <v>61799.02203</v>
      </c>
      <c r="E7">
        <f t="shared" si="2"/>
        <v>93551.17377</v>
      </c>
    </row>
    <row r="8">
      <c r="A8" s="3">
        <f>235.71</f>
        <v>235.71</v>
      </c>
      <c r="B8">
        <f>811.61</f>
        <v>811.61</v>
      </c>
      <c r="D8">
        <f t="shared" si="1"/>
        <v>54781.31747</v>
      </c>
      <c r="E8">
        <f t="shared" si="2"/>
        <v>476346.5501</v>
      </c>
    </row>
    <row r="9">
      <c r="A9" s="3">
        <f>217.93</f>
        <v>217.93</v>
      </c>
      <c r="B9" s="2">
        <v>805.06</v>
      </c>
      <c r="D9">
        <f t="shared" si="1"/>
        <v>63420.40934</v>
      </c>
      <c r="E9">
        <f t="shared" si="2"/>
        <v>485430.7927</v>
      </c>
    </row>
    <row r="10">
      <c r="A10" s="3">
        <f>269.6</f>
        <v>269.6</v>
      </c>
      <c r="B10" s="2">
        <v>862.2</v>
      </c>
      <c r="D10">
        <f t="shared" si="1"/>
        <v>40065.66329</v>
      </c>
      <c r="E10">
        <f t="shared" si="2"/>
        <v>409073.6238</v>
      </c>
    </row>
    <row r="11">
      <c r="A11" s="3">
        <f>305.68</f>
        <v>305.68</v>
      </c>
      <c r="B11">
        <f>917.02</f>
        <v>917.02</v>
      </c>
      <c r="D11">
        <f t="shared" si="1"/>
        <v>26923.58889</v>
      </c>
      <c r="E11">
        <f t="shared" si="2"/>
        <v>341954.3581</v>
      </c>
    </row>
    <row r="12">
      <c r="A12" s="3">
        <f>334.71</f>
        <v>334.71</v>
      </c>
      <c r="B12" s="2">
        <v>1065.42</v>
      </c>
      <c r="D12">
        <f t="shared" si="1"/>
        <v>18239.60747</v>
      </c>
      <c r="E12">
        <f t="shared" si="2"/>
        <v>190417.5868</v>
      </c>
    </row>
    <row r="13">
      <c r="A13" s="3">
        <f>490.29</f>
        <v>490.29</v>
      </c>
      <c r="B13">
        <f>1057</f>
        <v>1057</v>
      </c>
      <c r="D13">
        <f t="shared" si="1"/>
        <v>421.312944</v>
      </c>
      <c r="E13">
        <f t="shared" si="2"/>
        <v>197836.931</v>
      </c>
    </row>
    <row r="14">
      <c r="A14" s="3">
        <f>465.21</f>
        <v>465.21</v>
      </c>
      <c r="B14">
        <f>1114.08</f>
        <v>1114.08</v>
      </c>
      <c r="D14">
        <f t="shared" si="1"/>
        <v>20.73974401</v>
      </c>
      <c r="E14">
        <f t="shared" si="2"/>
        <v>150317.9867</v>
      </c>
    </row>
    <row r="15">
      <c r="A15" s="3">
        <f>540</f>
        <v>540</v>
      </c>
      <c r="B15">
        <f>1136.6</f>
        <v>1136.6</v>
      </c>
      <c r="D15">
        <f t="shared" si="1"/>
        <v>4933.082926</v>
      </c>
      <c r="E15">
        <f t="shared" si="2"/>
        <v>133362.7401</v>
      </c>
    </row>
    <row r="16">
      <c r="A16" s="3">
        <f>572.8</f>
        <v>572.8</v>
      </c>
      <c r="B16">
        <f>1415.3</f>
        <v>1415.3</v>
      </c>
      <c r="D16">
        <f t="shared" si="1"/>
        <v>10616.39856</v>
      </c>
      <c r="E16">
        <f t="shared" si="2"/>
        <v>7480.28422</v>
      </c>
    </row>
    <row r="17">
      <c r="A17" s="3">
        <f>524.83</f>
        <v>524.83</v>
      </c>
      <c r="B17">
        <f>1348.39</f>
        <v>1348.39</v>
      </c>
      <c r="D17">
        <f t="shared" si="1"/>
        <v>3032.254344</v>
      </c>
      <c r="E17">
        <f t="shared" si="2"/>
        <v>23531.14164</v>
      </c>
    </row>
    <row r="18">
      <c r="A18" s="3">
        <f>618.13</f>
        <v>618.13</v>
      </c>
      <c r="B18">
        <f>1789.44</f>
        <v>1789.44</v>
      </c>
      <c r="D18">
        <f t="shared" si="1"/>
        <v>22012.44298</v>
      </c>
      <c r="E18">
        <f t="shared" si="2"/>
        <v>82743.307</v>
      </c>
    </row>
    <row r="19">
      <c r="A19" s="3">
        <f>673.48</f>
        <v>673.48</v>
      </c>
      <c r="B19">
        <f>1966.05</f>
        <v>1966.05</v>
      </c>
      <c r="D19">
        <f t="shared" si="1"/>
        <v>41500.17162</v>
      </c>
      <c r="E19">
        <f t="shared" si="2"/>
        <v>215538.6138</v>
      </c>
    </row>
    <row r="20">
      <c r="A20" s="3">
        <f>809.59</f>
        <v>809.59</v>
      </c>
      <c r="B20">
        <f>2059.82</f>
        <v>2059.82</v>
      </c>
      <c r="D20">
        <f t="shared" si="1"/>
        <v>115481.6485</v>
      </c>
      <c r="E20">
        <f t="shared" si="2"/>
        <v>311399.0028</v>
      </c>
    </row>
    <row r="21">
      <c r="A21" s="3">
        <f>1038.97</f>
        <v>1038.97</v>
      </c>
      <c r="B21">
        <f>2085.69</f>
        <v>2085.69</v>
      </c>
      <c r="D21">
        <f t="shared" si="1"/>
        <v>323995.3669</v>
      </c>
      <c r="E21">
        <f t="shared" si="2"/>
        <v>340940.8025</v>
      </c>
    </row>
    <row r="22">
      <c r="A22" s="3">
        <f>1042.6</f>
        <v>1042.6</v>
      </c>
      <c r="B22" s="2">
        <v>2176.46</v>
      </c>
      <c r="D22">
        <f t="shared" si="1"/>
        <v>328140.9787</v>
      </c>
      <c r="E22">
        <f t="shared" si="2"/>
        <v>455181.4489</v>
      </c>
    </row>
    <row r="23">
      <c r="A23" s="3">
        <f>1139.41</f>
        <v>1139.41</v>
      </c>
      <c r="B23" s="2">
        <v>2480.85</v>
      </c>
      <c r="D23">
        <f t="shared" si="1"/>
        <v>448425.6436</v>
      </c>
      <c r="E23">
        <f t="shared" si="2"/>
        <v>958561.1538</v>
      </c>
    </row>
    <row r="25">
      <c r="A25" s="2" t="s">
        <v>4</v>
      </c>
      <c r="B25" s="2" t="s">
        <v>5</v>
      </c>
      <c r="D25" s="2" t="s">
        <v>6</v>
      </c>
      <c r="E25" s="2" t="s">
        <v>7</v>
      </c>
    </row>
    <row r="26">
      <c r="A26">
        <f t="shared" ref="A26:B26" si="3">AVERAGE(A2:A23)</f>
        <v>469.7640909</v>
      </c>
      <c r="B26">
        <f t="shared" si="3"/>
        <v>1501.788636</v>
      </c>
      <c r="D26">
        <f t="shared" ref="D26:E26" si="4">sum(D2:D23) / 21</f>
        <v>96456.55353</v>
      </c>
      <c r="E26">
        <f t="shared" si="4"/>
        <v>257224.0402</v>
      </c>
    </row>
    <row r="28">
      <c r="D28" s="2" t="s">
        <v>8</v>
      </c>
      <c r="E28">
        <f>(B26 - A26) / SQRT( (D26/22) + (E26/22) )</f>
        <v>8.139462967</v>
      </c>
    </row>
  </sheetData>
  <drawing r:id="rId1"/>
</worksheet>
</file>