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<sst xmlns="http://schemas.openxmlformats.org/spreadsheetml/2006/main" count="31" uniqueCount="31">
  <si>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data for the period</t>
  </si>
  <si>
    <t>RTGS</t>
  </si>
  <si>
    <t>NEFT</t>
  </si>
  <si>
    <t>CTS</t>
  </si>
  <si>
    <t>IMPS</t>
  </si>
  <si>
    <t>UPI</t>
  </si>
  <si>
    <t>debit and credit cards in POS</t>
  </si>
  <si>
    <t>Mobile Banking</t>
  </si>
  <si>
    <t>RTGS_variance</t>
  </si>
  <si>
    <t>NEFT_variance</t>
  </si>
  <si>
    <t>CTS_variance</t>
  </si>
  <si>
    <t>IMPS_variance</t>
  </si>
  <si>
    <t>UPI_variance</t>
  </si>
  <si>
    <t>card_variance</t>
  </si>
  <si>
    <t>mb_variance</t>
  </si>
  <si>
    <t>mean_rtgs</t>
  </si>
  <si>
    <t>mean_neft</t>
  </si>
  <si>
    <t>mean_cts</t>
  </si>
  <si>
    <t>mean_imps</t>
  </si>
  <si>
    <t>mean_upi</t>
  </si>
  <si>
    <t>mean_card</t>
  </si>
  <si>
    <t>mean_mb</t>
  </si>
  <si>
    <t>grand mean</t>
  </si>
  <si>
    <t>b/t group variance</t>
  </si>
  <si>
    <t>within group sum</t>
  </si>
  <si>
    <t>b/w group sum</t>
  </si>
  <si>
    <t>deg of freedom b/t group</t>
  </si>
  <si>
    <t>deg of freedom within group</t>
  </si>
  <si>
    <t>mean square b/t group</t>
  </si>
  <si>
    <t>mean square within group</t>
  </si>
  <si>
    <t>f-score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</si>
</sst>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4">
    <font>
      <sz val="10.0"/>
      <color rgb="FF000000"/>
      <name val="Arial"/>
    </font>
    <font/>
    <font>
      <sz val="8.0"/>
      <color rgb="FF000000"/>
      <name val="Arial"/>
    </font>
    <font>
      <b/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Sheet1!$B$2:$B$17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Sheet1!$B$1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Sheet1!$C$2:$C$17</c:f>
            </c:numRef>
          </c:val>
          <c:smooth val="0"/>
        </c:ser>
        <c:ser>
          <c:idx val="3"/>
          <c:order val="3"/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val>
            <c:numRef>
              <c:f>Sheet1!$C$1</c:f>
            </c:numRef>
          </c:val>
          <c:smooth val="0"/>
        </c:ser>
        <c:ser>
          <c:idx val="4"/>
          <c:order val="4"/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val>
            <c:numRef>
              <c:f>Sheet1!$D$2:$D$17</c:f>
            </c:numRef>
          </c:val>
          <c:smooth val="0"/>
        </c:ser>
        <c:ser>
          <c:idx val="5"/>
          <c:order val="5"/>
          <c:spPr>
            <a:ln cmpd="sng" w="19050">
              <a:solidFill>
                <a:srgbClr val="0099C6"/>
              </a:solidFill>
            </a:ln>
          </c:spPr>
          <c:marker>
            <c:symbol val="none"/>
          </c:marker>
          <c:val>
            <c:numRef>
              <c:f>Sheet1!$D$1</c:f>
            </c:numRef>
          </c:val>
          <c:smooth val="0"/>
        </c:ser>
        <c:ser>
          <c:idx val="6"/>
          <c:order val="6"/>
          <c:spPr>
            <a:ln cmpd="sng" w="19050">
              <a:solidFill>
                <a:srgbClr val="DD4477"/>
              </a:solidFill>
            </a:ln>
          </c:spPr>
          <c:marker>
            <c:symbol val="none"/>
          </c:marker>
          <c:val>
            <c:numRef>
              <c:f>Sheet1!$E$2:$E$17</c:f>
            </c:numRef>
          </c:val>
          <c:smooth val="0"/>
        </c:ser>
        <c:ser>
          <c:idx val="7"/>
          <c:order val="7"/>
          <c:spPr>
            <a:ln cmpd="sng" w="19050">
              <a:solidFill>
                <a:srgbClr val="66AA00"/>
              </a:solidFill>
            </a:ln>
          </c:spPr>
          <c:marker>
            <c:symbol val="none"/>
          </c:marker>
          <c:val>
            <c:numRef>
              <c:f>Sheet1!$E$1</c:f>
            </c:numRef>
          </c:val>
          <c:smooth val="0"/>
        </c:ser>
        <c:ser>
          <c:idx val="8"/>
          <c:order val="8"/>
          <c:spPr>
            <a:ln cmpd="sng" w="19050">
              <a:solidFill>
                <a:srgbClr val="B82E2E"/>
              </a:solidFill>
            </a:ln>
          </c:spPr>
          <c:marker>
            <c:symbol val="none"/>
          </c:marker>
          <c:val>
            <c:numRef>
              <c:f>Sheet1!$F$2:$F$17</c:f>
            </c:numRef>
          </c:val>
          <c:smooth val="0"/>
        </c:ser>
        <c:ser>
          <c:idx val="9"/>
          <c:order val="9"/>
          <c:spPr>
            <a:ln cmpd="sng" w="19050">
              <a:solidFill>
                <a:srgbClr val="316395"/>
              </a:solidFill>
            </a:ln>
          </c:spPr>
          <c:marker>
            <c:symbol val="none"/>
          </c:marker>
          <c:val>
            <c:numRef>
              <c:f>Sheet1!$F$1</c:f>
            </c:numRef>
          </c:val>
          <c:smooth val="0"/>
        </c:ser>
        <c:ser>
          <c:idx val="10"/>
          <c:order val="10"/>
          <c:spPr>
            <a:ln cmpd="sng" w="19050">
              <a:solidFill>
                <a:srgbClr val="994499"/>
              </a:solidFill>
            </a:ln>
          </c:spPr>
          <c:marker>
            <c:symbol val="none"/>
          </c:marker>
          <c:val>
            <c:numRef>
              <c:f>Sheet1!$G$2:$G$17</c:f>
            </c:numRef>
          </c:val>
          <c:smooth val="0"/>
        </c:ser>
        <c:ser>
          <c:idx val="11"/>
          <c:order val="11"/>
          <c:spPr>
            <a:ln cmpd="sng" w="19050">
              <a:solidFill>
                <a:srgbClr val="22AA99"/>
              </a:solidFill>
            </a:ln>
          </c:spPr>
          <c:marker>
            <c:symbol val="none"/>
          </c:marker>
          <c:val>
            <c:numRef>
              <c:f>Sheet1!$G$1</c:f>
            </c:numRef>
          </c:val>
          <c:smooth val="0"/>
        </c:ser>
        <c:ser>
          <c:idx val="12"/>
          <c:order val="12"/>
          <c:spPr>
            <a:ln cmpd="sng" w="19050">
              <a:solidFill>
                <a:srgbClr val="AAAA11"/>
              </a:solidFill>
            </a:ln>
          </c:spPr>
          <c:marker>
            <c:symbol val="none"/>
          </c:marker>
          <c:val>
            <c:numRef>
              <c:f>Sheet1!$H$2:$H$17</c:f>
            </c:numRef>
          </c:val>
          <c:smooth val="0"/>
        </c:ser>
        <c:ser>
          <c:idx val="13"/>
          <c:order val="13"/>
          <c:spPr>
            <a:ln cmpd="sng" w="19050">
              <a:solidFill>
                <a:srgbClr val="6633CC"/>
              </a:solidFill>
            </a:ln>
          </c:spPr>
          <c:marker>
            <c:symbol val="none"/>
          </c:marker>
          <c:val>
            <c:numRef>
              <c:f>Sheet1!$H$1</c:f>
            </c:numRef>
          </c:val>
          <c:smooth val="0"/>
        </c:ser>
        <c:axId val="121810901"/>
        <c:axId val="1796862542"/>
      </c:lineChart>
      <c:catAx>
        <c:axId val="12181090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96862542"/>
      </c:catAx>
      <c:valAx>
        <c:axId val="1796862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181090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171450</xdr:colOff>
      <xdr:row>32</xdr:row>
      <xdr:rowOff>123825</xdr:rowOff>
    </xdr:from>
    <xdr:ext cx="8067675" cy="4591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3">
        <v>43785.0</v>
      </c>
      <c r="B2" s="4">
        <v>7.9</v>
      </c>
      <c r="C2" s="4">
        <v>123.0</v>
      </c>
      <c r="D2" s="4">
        <v>87.1</v>
      </c>
      <c r="E2" s="4">
        <v>36.2</v>
      </c>
      <c r="F2" s="4">
        <v>0.3</v>
      </c>
      <c r="G2" s="4">
        <v>205.5</v>
      </c>
      <c r="H2" s="4">
        <v>72.3</v>
      </c>
      <c r="J2">
        <f t="shared" ref="J2:J17" si="1">(B2 - $B$21) ^ 2</f>
        <v>4.228164062</v>
      </c>
      <c r="K2">
        <f t="shared" ref="K2:K17" si="2">(C2 - $C$21) ^ 2</f>
        <v>1201.922227</v>
      </c>
      <c r="L2">
        <f t="shared" ref="L2:L17" si="3">( D2 - $D$21) ^ 2</f>
        <v>150.3689063</v>
      </c>
      <c r="M2">
        <f t="shared" ref="M2:M17" si="4">(E2 - $E$21) ^ 2</f>
        <v>1401.566406</v>
      </c>
      <c r="N2">
        <f t="shared" ref="N2:N17" si="5">(F2 - $F$21) ^ 2</f>
        <v>2180.89</v>
      </c>
      <c r="O2">
        <f t="shared" ref="O2:O17" si="6">( G2 - $G$21) ^ 2</f>
        <v>1581.056406</v>
      </c>
      <c r="P2">
        <f t="shared" ref="P2:P17" si="7">( H2 - $H$21) ^ 2</f>
        <v>0</v>
      </c>
    </row>
    <row r="3">
      <c r="A3" s="3">
        <v>43815.0</v>
      </c>
      <c r="B3" s="4">
        <v>8.8</v>
      </c>
      <c r="C3" s="4">
        <v>166.3</v>
      </c>
      <c r="D3" s="4">
        <v>130.0</v>
      </c>
      <c r="E3" s="4">
        <v>52.8</v>
      </c>
      <c r="F3" s="4">
        <v>2.0</v>
      </c>
      <c r="G3" s="4">
        <v>311.0</v>
      </c>
      <c r="H3" s="4">
        <v>70.2</v>
      </c>
      <c r="J3">
        <f t="shared" si="1"/>
        <v>1.336914063</v>
      </c>
      <c r="K3">
        <f t="shared" si="2"/>
        <v>74.49847656</v>
      </c>
      <c r="L3">
        <f t="shared" si="3"/>
        <v>938.6564063</v>
      </c>
      <c r="M3">
        <f t="shared" si="4"/>
        <v>434.2014063</v>
      </c>
      <c r="N3">
        <f t="shared" si="5"/>
        <v>2025</v>
      </c>
      <c r="O3">
        <f t="shared" si="6"/>
        <v>4321.418906</v>
      </c>
      <c r="P3">
        <f t="shared" si="7"/>
        <v>4.41</v>
      </c>
    </row>
    <row r="4">
      <c r="A4" s="3">
        <v>43482.0</v>
      </c>
      <c r="B4" s="4">
        <v>9.3</v>
      </c>
      <c r="C4" s="4">
        <v>164.2</v>
      </c>
      <c r="D4" s="4">
        <v>118.5</v>
      </c>
      <c r="E4" s="4">
        <v>62.4</v>
      </c>
      <c r="F4" s="4">
        <v>4.2</v>
      </c>
      <c r="G4" s="4">
        <v>265.5</v>
      </c>
      <c r="H4" s="4">
        <v>64.9</v>
      </c>
      <c r="J4">
        <f t="shared" si="1"/>
        <v>0.4306640625</v>
      </c>
      <c r="K4">
        <f t="shared" si="2"/>
        <v>42.65722656</v>
      </c>
      <c r="L4">
        <f t="shared" si="3"/>
        <v>366.2439063</v>
      </c>
      <c r="M4">
        <f t="shared" si="4"/>
        <v>126.2814063</v>
      </c>
      <c r="N4">
        <f t="shared" si="5"/>
        <v>1831.84</v>
      </c>
      <c r="O4">
        <f t="shared" si="6"/>
        <v>409.5564063</v>
      </c>
      <c r="P4">
        <f t="shared" si="7"/>
        <v>54.76</v>
      </c>
    </row>
    <row r="5">
      <c r="A5" s="3">
        <v>43513.0</v>
      </c>
      <c r="B5" s="4">
        <v>9.1</v>
      </c>
      <c r="C5" s="4">
        <v>148.2</v>
      </c>
      <c r="D5" s="4">
        <v>100.4</v>
      </c>
      <c r="E5" s="4">
        <v>59.7</v>
      </c>
      <c r="F5" s="4">
        <v>4.2</v>
      </c>
      <c r="G5" s="4">
        <v>212.3</v>
      </c>
      <c r="H5" s="4">
        <v>56.2</v>
      </c>
      <c r="J5">
        <f t="shared" si="1"/>
        <v>0.7331640625</v>
      </c>
      <c r="K5">
        <f t="shared" si="2"/>
        <v>89.65722656</v>
      </c>
      <c r="L5">
        <f t="shared" si="3"/>
        <v>1.07640625</v>
      </c>
      <c r="M5">
        <f t="shared" si="4"/>
        <v>194.2539063</v>
      </c>
      <c r="N5">
        <f t="shared" si="5"/>
        <v>1831.84</v>
      </c>
      <c r="O5">
        <f t="shared" si="6"/>
        <v>1086.526406</v>
      </c>
      <c r="P5">
        <f t="shared" si="7"/>
        <v>259.21</v>
      </c>
    </row>
    <row r="6">
      <c r="A6" s="3">
        <v>43541.0</v>
      </c>
      <c r="B6" s="4">
        <v>12.5</v>
      </c>
      <c r="C6" s="4">
        <v>186.7</v>
      </c>
      <c r="D6" s="4">
        <v>119.2</v>
      </c>
      <c r="E6" s="4">
        <v>67.4</v>
      </c>
      <c r="F6" s="4">
        <v>6.2</v>
      </c>
      <c r="G6" s="4">
        <v>229.7</v>
      </c>
      <c r="H6" s="4">
        <v>60.8</v>
      </c>
      <c r="J6">
        <f t="shared" si="1"/>
        <v>6.470664063</v>
      </c>
      <c r="K6">
        <f t="shared" si="2"/>
        <v>842.8134766</v>
      </c>
      <c r="L6">
        <f t="shared" si="3"/>
        <v>393.5264063</v>
      </c>
      <c r="M6">
        <f t="shared" si="4"/>
        <v>38.90640625</v>
      </c>
      <c r="N6">
        <f t="shared" si="5"/>
        <v>1664.64</v>
      </c>
      <c r="O6">
        <f t="shared" si="6"/>
        <v>242.1914063</v>
      </c>
      <c r="P6">
        <f t="shared" si="7"/>
        <v>132.25</v>
      </c>
    </row>
    <row r="7">
      <c r="A7" s="3">
        <v>43572.0</v>
      </c>
      <c r="B7" s="4">
        <v>9.5</v>
      </c>
      <c r="C7" s="4">
        <v>143.2</v>
      </c>
      <c r="D7" s="4">
        <v>95.3</v>
      </c>
      <c r="E7" s="4">
        <v>65.1</v>
      </c>
      <c r="F7" s="4">
        <v>6.9</v>
      </c>
      <c r="G7" s="4">
        <v>231.1</v>
      </c>
      <c r="H7" s="4">
        <v>61.0</v>
      </c>
      <c r="J7">
        <f t="shared" si="1"/>
        <v>0.2081640625</v>
      </c>
      <c r="K7">
        <f t="shared" si="2"/>
        <v>209.3447266</v>
      </c>
      <c r="L7">
        <f t="shared" si="3"/>
        <v>16.50390625</v>
      </c>
      <c r="M7">
        <f t="shared" si="4"/>
        <v>72.88890625</v>
      </c>
      <c r="N7">
        <f t="shared" si="5"/>
        <v>1608.01</v>
      </c>
      <c r="O7">
        <f t="shared" si="6"/>
        <v>200.5764063</v>
      </c>
      <c r="P7">
        <f t="shared" si="7"/>
        <v>127.69</v>
      </c>
    </row>
    <row r="8">
      <c r="A8" s="5">
        <v>43602.0</v>
      </c>
      <c r="B8" s="4">
        <v>10.4</v>
      </c>
      <c r="C8" s="4">
        <v>155.8</v>
      </c>
      <c r="D8" s="4">
        <v>97.1</v>
      </c>
      <c r="E8" s="4">
        <v>66.7</v>
      </c>
      <c r="F8" s="4">
        <v>9.2</v>
      </c>
      <c r="G8" s="4">
        <v>233.4</v>
      </c>
      <c r="H8" s="4">
        <v>64.9</v>
      </c>
      <c r="J8">
        <f t="shared" si="1"/>
        <v>0.1969140625</v>
      </c>
      <c r="K8">
        <f t="shared" si="2"/>
        <v>3.492226562</v>
      </c>
      <c r="L8">
        <f t="shared" si="3"/>
        <v>5.11890625</v>
      </c>
      <c r="M8">
        <f t="shared" si="4"/>
        <v>48.12890625</v>
      </c>
      <c r="N8">
        <f t="shared" si="5"/>
        <v>1428.84</v>
      </c>
      <c r="O8">
        <f t="shared" si="6"/>
        <v>140.7189063</v>
      </c>
      <c r="P8">
        <f t="shared" si="7"/>
        <v>54.76</v>
      </c>
    </row>
    <row r="9">
      <c r="A9" s="3">
        <v>43633.0</v>
      </c>
      <c r="B9" s="4">
        <v>9.8</v>
      </c>
      <c r="C9" s="4">
        <v>152.3</v>
      </c>
      <c r="D9" s="4">
        <v>91.9</v>
      </c>
      <c r="E9" s="4">
        <v>65.8</v>
      </c>
      <c r="F9" s="4">
        <v>10.2</v>
      </c>
      <c r="G9" s="4">
        <v>232.4</v>
      </c>
      <c r="H9" s="4">
        <v>77.1</v>
      </c>
      <c r="J9">
        <f t="shared" si="1"/>
        <v>0.0244140625</v>
      </c>
      <c r="K9">
        <f t="shared" si="2"/>
        <v>28.82347656</v>
      </c>
      <c r="L9">
        <f t="shared" si="3"/>
        <v>55.68890625</v>
      </c>
      <c r="M9">
        <f t="shared" si="4"/>
        <v>61.42640625</v>
      </c>
      <c r="N9">
        <f t="shared" si="5"/>
        <v>1354.24</v>
      </c>
      <c r="O9">
        <f t="shared" si="6"/>
        <v>165.4439063</v>
      </c>
      <c r="P9">
        <f t="shared" si="7"/>
        <v>23.04</v>
      </c>
    </row>
    <row r="10">
      <c r="A10" s="3">
        <v>43663.0</v>
      </c>
      <c r="B10" s="4">
        <v>9.4</v>
      </c>
      <c r="C10" s="4">
        <v>148.1</v>
      </c>
      <c r="D10" s="4">
        <v>92.2</v>
      </c>
      <c r="E10" s="4">
        <v>69.1</v>
      </c>
      <c r="F10" s="4">
        <v>11.4</v>
      </c>
      <c r="G10" s="4">
        <v>237.6</v>
      </c>
      <c r="H10" s="4">
        <v>69.5</v>
      </c>
      <c r="J10">
        <f t="shared" si="1"/>
        <v>0.3094140625</v>
      </c>
      <c r="K10">
        <f t="shared" si="2"/>
        <v>91.56097656</v>
      </c>
      <c r="L10">
        <f t="shared" si="3"/>
        <v>51.30140625</v>
      </c>
      <c r="M10">
        <f t="shared" si="4"/>
        <v>20.58890625</v>
      </c>
      <c r="N10">
        <f t="shared" si="5"/>
        <v>1267.36</v>
      </c>
      <c r="O10">
        <f t="shared" si="6"/>
        <v>58.71390625</v>
      </c>
      <c r="P10">
        <f t="shared" si="7"/>
        <v>7.84</v>
      </c>
    </row>
    <row r="11">
      <c r="A11" s="3">
        <v>43694.0</v>
      </c>
      <c r="B11" s="4">
        <v>9.5</v>
      </c>
      <c r="C11" s="4">
        <v>151.6</v>
      </c>
      <c r="D11" s="4">
        <v>92.1</v>
      </c>
      <c r="E11" s="4">
        <v>75.7</v>
      </c>
      <c r="F11" s="4">
        <v>16.6</v>
      </c>
      <c r="G11" s="4">
        <v>243.0</v>
      </c>
      <c r="H11" s="4">
        <v>70.8</v>
      </c>
      <c r="J11">
        <f t="shared" si="1"/>
        <v>0.2081640625</v>
      </c>
      <c r="K11">
        <f t="shared" si="2"/>
        <v>36.82972656</v>
      </c>
      <c r="L11">
        <f t="shared" si="3"/>
        <v>52.74390625</v>
      </c>
      <c r="M11">
        <f t="shared" si="4"/>
        <v>4.25390625</v>
      </c>
      <c r="N11">
        <f t="shared" si="5"/>
        <v>924.16</v>
      </c>
      <c r="O11">
        <f t="shared" si="6"/>
        <v>5.11890625</v>
      </c>
      <c r="P11">
        <f t="shared" si="7"/>
        <v>2.25</v>
      </c>
    </row>
    <row r="12">
      <c r="A12" s="3">
        <v>43725.0</v>
      </c>
      <c r="B12" s="4">
        <v>9.6</v>
      </c>
      <c r="C12" s="4">
        <v>157.7</v>
      </c>
      <c r="D12" s="4">
        <v>92.2</v>
      </c>
      <c r="E12" s="4">
        <v>82.9</v>
      </c>
      <c r="F12" s="4">
        <v>30.8</v>
      </c>
      <c r="G12" s="4">
        <v>240.3</v>
      </c>
      <c r="H12" s="4">
        <v>86.3</v>
      </c>
      <c r="J12">
        <f t="shared" si="1"/>
        <v>0.1269140625</v>
      </c>
      <c r="K12">
        <f t="shared" si="2"/>
        <v>0.0009765625</v>
      </c>
      <c r="L12">
        <f t="shared" si="3"/>
        <v>51.30140625</v>
      </c>
      <c r="M12">
        <f t="shared" si="4"/>
        <v>85.79390625</v>
      </c>
      <c r="N12">
        <f t="shared" si="5"/>
        <v>262.44</v>
      </c>
      <c r="O12">
        <f t="shared" si="6"/>
        <v>24.62640625</v>
      </c>
      <c r="P12">
        <f t="shared" si="7"/>
        <v>196</v>
      </c>
    </row>
    <row r="13">
      <c r="A13" s="6">
        <v>43755.0</v>
      </c>
      <c r="B13" s="4">
        <v>10.0</v>
      </c>
      <c r="C13" s="4">
        <v>158.8</v>
      </c>
      <c r="D13" s="4">
        <v>94.4</v>
      </c>
      <c r="E13" s="4">
        <v>88.1</v>
      </c>
      <c r="F13" s="4">
        <v>76.8</v>
      </c>
      <c r="G13" s="4">
        <v>255.7</v>
      </c>
      <c r="H13" s="4">
        <v>130.9</v>
      </c>
      <c r="J13">
        <f t="shared" si="1"/>
        <v>0.0019140625</v>
      </c>
      <c r="K13">
        <f t="shared" si="2"/>
        <v>1.279726563</v>
      </c>
      <c r="L13">
        <f t="shared" si="3"/>
        <v>24.62640625</v>
      </c>
      <c r="M13">
        <f t="shared" si="4"/>
        <v>209.1639063</v>
      </c>
      <c r="N13">
        <f t="shared" si="5"/>
        <v>888.04</v>
      </c>
      <c r="O13">
        <f t="shared" si="6"/>
        <v>108.9414063</v>
      </c>
      <c r="P13">
        <f t="shared" si="7"/>
        <v>3433.96</v>
      </c>
    </row>
    <row r="14">
      <c r="A14" s="3">
        <v>43786.0</v>
      </c>
      <c r="B14" s="4">
        <v>10.8</v>
      </c>
      <c r="C14" s="4">
        <v>162.0</v>
      </c>
      <c r="D14" s="4">
        <v>96.3</v>
      </c>
      <c r="E14" s="4">
        <v>89.5</v>
      </c>
      <c r="F14" s="4">
        <v>104.8</v>
      </c>
      <c r="G14" s="4">
        <v>244.6</v>
      </c>
      <c r="H14" s="4">
        <v>122.8</v>
      </c>
      <c r="J14">
        <f t="shared" si="1"/>
        <v>0.7119140625</v>
      </c>
      <c r="K14">
        <f t="shared" si="2"/>
        <v>18.75972656</v>
      </c>
      <c r="L14">
        <f t="shared" si="3"/>
        <v>9.37890625</v>
      </c>
      <c r="M14">
        <f t="shared" si="4"/>
        <v>251.6189063</v>
      </c>
      <c r="N14">
        <f t="shared" si="5"/>
        <v>3340.84</v>
      </c>
      <c r="O14">
        <f t="shared" si="6"/>
        <v>0.43890625</v>
      </c>
      <c r="P14">
        <f t="shared" si="7"/>
        <v>2550.25</v>
      </c>
    </row>
    <row r="15">
      <c r="A15" s="3">
        <v>43816.0</v>
      </c>
      <c r="B15" s="4">
        <v>10.9</v>
      </c>
      <c r="C15" s="4">
        <v>169.0</v>
      </c>
      <c r="D15" s="4">
        <v>94.6</v>
      </c>
      <c r="E15" s="4">
        <v>98.0</v>
      </c>
      <c r="F15" s="4">
        <v>145.5</v>
      </c>
      <c r="G15" s="4">
        <v>263.9</v>
      </c>
      <c r="H15" s="4">
        <v>113.3</v>
      </c>
      <c r="J15">
        <f t="shared" si="1"/>
        <v>0.8906640625</v>
      </c>
      <c r="K15">
        <f t="shared" si="2"/>
        <v>128.3972266</v>
      </c>
      <c r="L15">
        <f t="shared" si="3"/>
        <v>22.68140625</v>
      </c>
      <c r="M15">
        <f t="shared" si="4"/>
        <v>593.5314063</v>
      </c>
      <c r="N15">
        <f t="shared" si="5"/>
        <v>9702.25</v>
      </c>
      <c r="O15">
        <f t="shared" si="6"/>
        <v>347.3564063</v>
      </c>
      <c r="P15">
        <f t="shared" si="7"/>
        <v>1681</v>
      </c>
    </row>
    <row r="16">
      <c r="A16" s="3">
        <v>43483.0</v>
      </c>
      <c r="B16" s="4">
        <v>11.2</v>
      </c>
      <c r="C16" s="4">
        <v>170.2</v>
      </c>
      <c r="D16" s="4">
        <v>96.7</v>
      </c>
      <c r="E16" s="4">
        <v>99.6</v>
      </c>
      <c r="F16" s="4">
        <v>151.7</v>
      </c>
      <c r="G16" s="4">
        <v>271.1</v>
      </c>
      <c r="H16" s="4">
        <v>106.3</v>
      </c>
      <c r="J16">
        <f t="shared" si="1"/>
        <v>1.546914063</v>
      </c>
      <c r="K16">
        <f t="shared" si="2"/>
        <v>157.0322266</v>
      </c>
      <c r="L16">
        <f t="shared" si="3"/>
        <v>7.08890625</v>
      </c>
      <c r="M16">
        <f t="shared" si="4"/>
        <v>674.0514063</v>
      </c>
      <c r="N16">
        <f t="shared" si="5"/>
        <v>10962.09</v>
      </c>
      <c r="O16">
        <f t="shared" si="6"/>
        <v>667.5764063</v>
      </c>
      <c r="P16">
        <f t="shared" si="7"/>
        <v>1156</v>
      </c>
    </row>
    <row r="17">
      <c r="A17" s="7">
        <v>43514.0</v>
      </c>
      <c r="B17" s="2">
        <v>10.6</v>
      </c>
      <c r="C17" s="2">
        <v>165.6</v>
      </c>
      <c r="D17" s="2">
        <v>91.8</v>
      </c>
      <c r="E17" s="2">
        <v>99.2</v>
      </c>
      <c r="F17" s="2">
        <v>171.2</v>
      </c>
      <c r="G17" s="2">
        <v>247.1</v>
      </c>
      <c r="H17" s="2">
        <v>102.5</v>
      </c>
      <c r="J17">
        <f t="shared" si="1"/>
        <v>0.4144140625</v>
      </c>
      <c r="K17">
        <f t="shared" si="2"/>
        <v>62.90472656</v>
      </c>
      <c r="L17">
        <f t="shared" si="3"/>
        <v>57.19140625</v>
      </c>
      <c r="M17">
        <f t="shared" si="4"/>
        <v>653.4414063</v>
      </c>
      <c r="N17">
        <f t="shared" si="5"/>
        <v>15425.64</v>
      </c>
      <c r="O17">
        <f t="shared" si="6"/>
        <v>3.37640625</v>
      </c>
      <c r="P17">
        <f t="shared" si="7"/>
        <v>912.04</v>
      </c>
    </row>
    <row r="18">
      <c r="A18" s="7"/>
      <c r="B18" s="2"/>
      <c r="C18" s="2"/>
      <c r="D18" s="2"/>
      <c r="E18" s="2"/>
      <c r="F18" s="2"/>
      <c r="G18" s="2"/>
      <c r="H18" s="2"/>
    </row>
    <row r="19">
      <c r="A19" s="7"/>
      <c r="B19" s="2"/>
      <c r="C19" s="2"/>
      <c r="D19" s="2"/>
      <c r="E19" s="2"/>
      <c r="F19" s="2"/>
      <c r="G19" s="2"/>
      <c r="H19" s="2"/>
      <c r="J19">
        <f t="shared" ref="J19:P19" si="8">sum(J2:J17)</f>
        <v>17.839375</v>
      </c>
      <c r="K19">
        <f t="shared" si="8"/>
        <v>2989.974375</v>
      </c>
      <c r="L19">
        <f t="shared" si="8"/>
        <v>2203.4975</v>
      </c>
      <c r="M19">
        <f t="shared" si="8"/>
        <v>4870.0975</v>
      </c>
      <c r="N19">
        <f t="shared" si="8"/>
        <v>56698.12</v>
      </c>
      <c r="O19">
        <f t="shared" si="8"/>
        <v>9363.6375</v>
      </c>
      <c r="P19">
        <f t="shared" si="8"/>
        <v>10595.46</v>
      </c>
    </row>
    <row r="20"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</row>
    <row r="21">
      <c r="B21">
        <f t="shared" ref="B21:D21" si="9">AVERAGE(B2:B17)</f>
        <v>9.95625</v>
      </c>
      <c r="C21">
        <f t="shared" si="9"/>
        <v>157.66875</v>
      </c>
      <c r="D21">
        <f t="shared" si="9"/>
        <v>99.3625</v>
      </c>
      <c r="E21">
        <f>AVERAGE(E1:E17)</f>
        <v>73.6375</v>
      </c>
      <c r="F21">
        <f t="shared" ref="F21:G21" si="10">AVERAGE(F2:F17)</f>
        <v>47</v>
      </c>
      <c r="G21">
        <f t="shared" si="10"/>
        <v>245.2625</v>
      </c>
      <c r="H21">
        <f>AVERAGE(H1:H2)</f>
        <v>72.3</v>
      </c>
      <c r="I21">
        <f>AVERAGE(B21:H21)</f>
        <v>100.7410714</v>
      </c>
    </row>
    <row r="22">
      <c r="A22" s="2" t="s">
        <v>23</v>
      </c>
      <c r="B22">
        <f t="shared" ref="B22:H22" si="11">(B21 - $I$21) ^ 2</f>
        <v>8241.883802</v>
      </c>
      <c r="C22">
        <f t="shared" si="11"/>
        <v>3240.760588</v>
      </c>
      <c r="D22">
        <f t="shared" si="11"/>
        <v>1.900459184</v>
      </c>
      <c r="E22">
        <f t="shared" si="11"/>
        <v>734.6035842</v>
      </c>
      <c r="F22">
        <f t="shared" si="11"/>
        <v>2888.102758</v>
      </c>
      <c r="G22">
        <f t="shared" si="11"/>
        <v>20886.44332</v>
      </c>
      <c r="H22">
        <f t="shared" si="11"/>
        <v>808.894544</v>
      </c>
    </row>
    <row r="24">
      <c r="A24" s="2" t="s">
        <v>24</v>
      </c>
      <c r="B24">
        <f>sum(J19:P19)</f>
        <v>86738.62625</v>
      </c>
    </row>
    <row r="25">
      <c r="A25" s="2" t="s">
        <v>25</v>
      </c>
      <c r="B25">
        <f>sum(B22:H22)</f>
        <v>36802.58905</v>
      </c>
    </row>
    <row r="26">
      <c r="A26" s="1" t="s">
        <v>26</v>
      </c>
      <c r="B26" s="2">
        <v>6.0</v>
      </c>
    </row>
    <row r="27">
      <c r="A27" s="1" t="s">
        <v>27</v>
      </c>
      <c r="B27">
        <f>(16 - 1) * 7</f>
        <v>105</v>
      </c>
    </row>
    <row r="28">
      <c r="A28" s="1" t="s">
        <v>28</v>
      </c>
      <c r="B28">
        <f> B25 / B26</f>
        <v>6133.764842</v>
      </c>
    </row>
    <row r="29">
      <c r="A29" s="1" t="s">
        <v>29</v>
      </c>
      <c r="B29">
        <f>B24 / B27</f>
        <v>826.0821548</v>
      </c>
    </row>
    <row r="30">
      <c r="A30" s="2" t="s">
        <v>30</v>
      </c>
      <c r="B30">
        <f>B28/B29</f>
        <v>7.425126916</v>
      </c>
    </row>
  </sheetData>
  <drawing r:id="rId1"/>
</worksheet>
</file>