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0"/>
  </bookViews>
  <sheets>
    <sheet name="Sheet1" sheetId="1" state="visible" r:id="rId1"/>
  </sheets>
  <calcPr refMode="A1" iterate="0" iterateCount="100" iterateDelta="0.0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<sst xmlns="http://schemas.openxmlformats.org/spreadsheetml/2006/main" count="52" uniqueCount="52">
  <si>
    <t>Date</t>
  </si>
  <si>
    <t>Sex</t>
  </si>
  <si>
    <t>Mass</t>
  </si>
  <si>
    <t>Sucrose_Pre</t>
  </si>
  <si>
    <t>Sucrose_Post</t>
  </si>
  <si>
    <t>Fed</t>
  </si>
  <si>
    <t>pct_body</t>
  </si>
  <si>
    <t>n_trials</t>
  </si>
  <si>
    <t>fed_per_trial</t>
  </si>
  <si>
    <t>Tracking</t>
  </si>
  <si>
    <t>trial_pre</t>
  </si>
  <si>
    <t>trial_post</t>
  </si>
  <si>
    <t>start_pre</t>
  </si>
  <si>
    <t>start_post</t>
  </si>
  <si>
    <t>trials_before_start</t>
  </si>
  <si>
    <t>mass_pre</t>
  </si>
  <si>
    <t>mass_post</t>
  </si>
  <si>
    <t>Notes</t>
  </si>
  <si>
    <t>2024_10_28</t>
  </si>
  <si>
    <t>Male</t>
  </si>
  <si>
    <t xml:space="preserve">Pulled Out many Wires, Have DLMs Rax RBa, LDVM, Only 2 trials of feeding</t>
  </si>
  <si>
    <t>2024_10_29</t>
  </si>
  <si>
    <t xml:space="preserve">Lost lsa, only bouts of flapping, okay tracking for first trail, no 10 seconds post feeding</t>
  </si>
  <si>
    <t>2024_10_30</t>
  </si>
  <si>
    <t xml:space="preserve">Lost LSA lol, bouts but never for 10 seconds post the first trial</t>
  </si>
  <si>
    <t>2024_10_31</t>
  </si>
  <si>
    <t xml:space="preserve">Did not feed much, seemed to be responding hella to the flower during a non feeding post trial but was not tracking</t>
  </si>
  <si>
    <t>2024_11_01</t>
  </si>
  <si>
    <t xml:space="preserve">Took a while to get going but great feeding tracking and muscle signals, may have to re sort some stuff but good golly is this data nice</t>
  </si>
  <si>
    <t>2024_11_04</t>
  </si>
  <si>
    <t xml:space="preserve">Let it sit for a while, lost lsa, okay tracking</t>
  </si>
  <si>
    <t>2024_11_05</t>
  </si>
  <si>
    <t xml:space="preserve">Again sits for a while, all muscles, clean data</t>
  </si>
  <si>
    <t>2024_11_07</t>
  </si>
  <si>
    <t xml:space="preserve">looks good, not too much feeding tho, its proboscis was kinda bent and mangled </t>
  </si>
  <si>
    <t>2024_11_08</t>
  </si>
  <si>
    <t xml:space="preserve">Proboscis split in two but it still fed wow</t>
  </si>
  <si>
    <t>2024_11_11</t>
  </si>
  <si>
    <t xml:space="preserve">Lost the RSA, Tracking good esp at low frequencies </t>
  </si>
  <si>
    <t>2024_11_20</t>
  </si>
  <si>
    <t xml:space="preserve">Great Data Tbh</t>
  </si>
  <si>
    <t>2024_11_25</t>
  </si>
  <si>
    <t xml:space="preserve">Not Great Tracking, Lost A lot of wires so dont use it</t>
  </si>
  <si>
    <t>2024_12_03</t>
  </si>
  <si>
    <t xml:space="preserve">meh behavior</t>
  </si>
  <si>
    <t>2024_08_01</t>
  </si>
  <si>
    <t>Female</t>
  </si>
  <si>
    <t>COLD!</t>
  </si>
  <si>
    <t>2024_06_06</t>
  </si>
  <si>
    <t>2024_06_20</t>
  </si>
  <si>
    <t>Cold!</t>
  </si>
  <si>
    <t>2024_06_24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</si>
</sst>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m/dd/yy"/>
  </numFmts>
  <fonts count="2">
    <font>
      <sz val="11.000000"/>
      <color theme="1"/>
      <name val="Calibri"/>
    </font>
    <font>
      <sz val="10.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 style="none"/>
      <right style="none"/>
      <top style="none"/>
      <bottom style="none"/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13">
    <xf fontId="0" fillId="0" borderId="0" numFmtId="0" xfId="0" applyProtection="0">
      <protection hidden="0" locked="1"/>
    </xf>
    <xf fontId="0" fillId="0" borderId="0" numFmtId="0" xfId="0" applyProtection="0">
      <protection hidden="0" locked="1"/>
    </xf>
    <xf fontId="0" fillId="0" borderId="0" numFmtId="14" xfId="0" applyNumberFormat="1" applyProtection="0">
      <protection hidden="0" locked="1"/>
    </xf>
    <xf fontId="0" fillId="0" borderId="0" numFmtId="2" xfId="0" applyNumberFormat="1" applyProtection="0">
      <protection hidden="0" locked="1"/>
    </xf>
    <xf fontId="0" fillId="0" borderId="0" numFmtId="164" xfId="0" applyNumberFormat="1" applyProtection="0">
      <protection hidden="0" locked="1"/>
    </xf>
    <xf fontId="0" fillId="0" borderId="0" numFmtId="11" xfId="0" applyNumberFormat="1" applyProtection="0">
      <protection hidden="0" locked="1"/>
    </xf>
    <xf fontId="0" fillId="2" borderId="0" numFmtId="0" xfId="0" applyFill="1" applyProtection="0">
      <protection hidden="0" locked="1"/>
    </xf>
    <xf fontId="0" fillId="2" borderId="0" numFmtId="14" xfId="0" applyNumberFormat="1" applyFill="1" applyProtection="0">
      <protection hidden="0" locked="1"/>
    </xf>
    <xf fontId="0" fillId="2" borderId="0" numFmtId="164" xfId="0" applyNumberFormat="1" applyFill="1" applyProtection="0">
      <protection hidden="0" locked="1"/>
    </xf>
    <xf fontId="0" fillId="2" borderId="0" numFmtId="2" xfId="0" applyNumberFormat="1" applyFill="1" applyProtection="0">
      <protection hidden="0" locked="1"/>
    </xf>
    <xf fontId="0" fillId="2" borderId="0" numFmtId="11" xfId="0" applyNumberFormat="1" applyFill="1" applyProtection="0">
      <protection hidden="0" locked="1"/>
    </xf>
    <xf fontId="0" fillId="2" borderId="0" numFmtId="165" xfId="0" applyNumberFormat="1" applyFill="1" applyProtection="0">
      <protection hidden="0" locked="1"/>
    </xf>
    <xf fontId="0" fillId="0" borderId="0" numFmtId="0" xfId="0" applyProtection="0"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topLeftCell="G1" zoomScale="100" workbookViewId="0">
      <selection activeCell="J9" activeCellId="0" sqref="J9"/>
    </sheetView>
  </sheetViews>
  <sheetFormatPr defaultColWidth="9.6796875" defaultRowHeight="14.25"/>
  <cols>
    <col customWidth="1" min="1" max="1" style="0" width="11"/>
    <col bestFit="1" customWidth="1" min="2" max="2" style="0" width="6.87109375"/>
    <col customWidth="1" min="3" max="3" style="0" width="5.1500000000000004"/>
    <col customWidth="1" min="4" max="4" style="0" width="11.24"/>
    <col customWidth="1" min="5" max="5" style="0" width="12.15"/>
    <col customWidth="1" min="6" max="6" style="0" width="5.6100000000000003"/>
    <col customWidth="1" min="7" max="7" style="0" width="8.6899999999999995"/>
    <col customWidth="1" min="8" max="8" style="0" width="7.8799999999999999"/>
    <col bestFit="1" min="9" max="9" width="11.82421875"/>
    <col bestFit="1" customWidth="1" min="10" max="10" style="0" width="7.953125"/>
    <col bestFit="1" customWidth="1" min="11" max="11" style="0" width="8.08203125"/>
    <col bestFit="1" min="12" max="12" width="8.90234375"/>
    <col bestFit="1" customWidth="1" min="13" max="13" width="8.58203125"/>
    <col bestFit="1" min="14" max="14" width="9.4140625"/>
    <col customWidth="1" min="15" max="15" width="13.57421875"/>
    <col customWidth="1" min="17" max="17" width="17.00390625"/>
  </cols>
  <sheetData>
    <row r="1" ht="14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Q1" t="s">
        <v>14</v>
      </c>
      <c r="R1" t="s">
        <v>15</v>
      </c>
      <c r="S1" t="s">
        <v>16</v>
      </c>
      <c r="T1" t="s">
        <v>17</v>
      </c>
    </row>
    <row r="2" ht="14.25">
      <c r="A2" s="2" t="s">
        <v>18</v>
      </c>
      <c r="B2" t="s">
        <v>19</v>
      </c>
      <c r="C2" s="3">
        <v>1.75</v>
      </c>
      <c r="D2">
        <v>4.0949999999999998</v>
      </c>
      <c r="E2">
        <v>3.512</v>
      </c>
      <c r="F2" s="4">
        <f t="shared" ref="F2:F9" si="0">D2-E2</f>
        <v>0.58299999999999996</v>
      </c>
      <c r="G2" s="3">
        <f t="shared" ref="G2:G9" si="1">F2/C2*100</f>
        <v>33.314285714285703</v>
      </c>
      <c r="H2">
        <v>2</v>
      </c>
      <c r="I2">
        <f t="shared" ref="I2:I9" si="2">F2/H2</f>
        <v>0.29149999999999998</v>
      </c>
      <c r="J2">
        <v>0</v>
      </c>
      <c r="M2" s="5"/>
      <c r="N2" s="5"/>
      <c r="Q2" s="3"/>
      <c r="T2" t="s">
        <v>20</v>
      </c>
    </row>
    <row r="3" ht="14.25">
      <c r="A3" s="2" t="s">
        <v>21</v>
      </c>
      <c r="B3" t="s">
        <v>19</v>
      </c>
      <c r="C3">
        <v>1.6100000000000001</v>
      </c>
      <c r="D3">
        <v>4.6769999999999996</v>
      </c>
      <c r="E3">
        <v>3.9430000000000001</v>
      </c>
      <c r="F3" s="4">
        <f t="shared" si="0"/>
        <v>0.73399999999999999</v>
      </c>
      <c r="G3" s="3">
        <f t="shared" si="1"/>
        <v>45.590062111801203</v>
      </c>
      <c r="H3">
        <v>4</v>
      </c>
      <c r="I3">
        <f t="shared" si="2"/>
        <v>0.1835</v>
      </c>
      <c r="J3">
        <v>0</v>
      </c>
      <c r="M3" s="5"/>
      <c r="N3" s="5"/>
      <c r="Q3" s="3"/>
      <c r="T3" t="s">
        <v>22</v>
      </c>
    </row>
    <row r="4" ht="14.25">
      <c r="A4" s="2" t="s">
        <v>23</v>
      </c>
      <c r="B4" t="s">
        <v>19</v>
      </c>
      <c r="C4" s="3">
        <v>1.49</v>
      </c>
      <c r="D4">
        <v>4.4340000000000002</v>
      </c>
      <c r="E4">
        <v>3.726</v>
      </c>
      <c r="F4" s="4">
        <f t="shared" si="0"/>
        <v>0.70799999999999996</v>
      </c>
      <c r="G4" s="3">
        <f t="shared" si="1"/>
        <v>47.516778523489997</v>
      </c>
      <c r="H4">
        <v>4</v>
      </c>
      <c r="I4">
        <f t="shared" si="2"/>
        <v>0.17699999999999999</v>
      </c>
      <c r="J4">
        <v>0</v>
      </c>
      <c r="M4" s="5"/>
      <c r="N4" s="5"/>
      <c r="Q4" s="3"/>
      <c r="T4" t="s">
        <v>24</v>
      </c>
    </row>
    <row r="5" ht="14">
      <c r="A5" s="2" t="s">
        <v>25</v>
      </c>
      <c r="B5" t="s">
        <v>19</v>
      </c>
      <c r="C5">
        <v>2.1099999999999999</v>
      </c>
      <c r="D5">
        <v>4.5</v>
      </c>
      <c r="E5">
        <v>4.3440000000000003</v>
      </c>
      <c r="F5" s="4">
        <f t="shared" si="0"/>
        <v>0.156</v>
      </c>
      <c r="G5" s="3">
        <f t="shared" si="1"/>
        <v>7.3933649289099401</v>
      </c>
      <c r="H5">
        <v>2</v>
      </c>
      <c r="I5">
        <f t="shared" si="2"/>
        <v>0.078</v>
      </c>
      <c r="J5">
        <v>0</v>
      </c>
      <c r="M5" s="5"/>
      <c r="N5" s="5"/>
      <c r="Q5" s="3"/>
      <c r="T5" t="s">
        <v>26</v>
      </c>
    </row>
    <row r="6" s="6" customFormat="1" ht="14.25">
      <c r="A6" s="7" t="s">
        <v>27</v>
      </c>
      <c r="B6" s="6" t="s">
        <v>19</v>
      </c>
      <c r="C6" s="6">
        <v>1.75</v>
      </c>
      <c r="D6" s="6">
        <v>4.2729999999999997</v>
      </c>
      <c r="E6" s="6">
        <v>3.839</v>
      </c>
      <c r="F6" s="8">
        <f t="shared" si="0"/>
        <v>0.434</v>
      </c>
      <c r="G6" s="9">
        <f t="shared" si="1"/>
        <v>24.800000000000001</v>
      </c>
      <c r="H6" s="6">
        <v>4</v>
      </c>
      <c r="I6" s="6">
        <f t="shared" si="2"/>
        <v>0.1085</v>
      </c>
      <c r="J6" s="6">
        <v>1</v>
      </c>
      <c r="K6" s="6">
        <v>2</v>
      </c>
      <c r="L6" s="6">
        <v>4</v>
      </c>
      <c r="M6" s="10">
        <v>150000</v>
      </c>
      <c r="N6" s="10">
        <v>1</v>
      </c>
      <c r="Q6" s="9">
        <f t="shared" ref="Q6:Q9" si="3">K6-1+(M6/(3*10^5))</f>
        <v>1.5</v>
      </c>
      <c r="R6" s="6">
        <f t="shared" ref="R6:R9" si="4">C6+(Q6*I6)</f>
        <v>1.91275</v>
      </c>
      <c r="S6" s="6">
        <f t="shared" ref="S6:S9" si="5">R6+(O6*I6)</f>
        <v>1.91275</v>
      </c>
      <c r="T6" s="6" t="s">
        <v>28</v>
      </c>
    </row>
    <row r="7" s="6" customFormat="1" ht="14.25">
      <c r="A7" s="11" t="s">
        <v>29</v>
      </c>
      <c r="B7" s="6" t="s">
        <v>19</v>
      </c>
      <c r="C7" s="6">
        <v>2.0099999999999998</v>
      </c>
      <c r="D7" s="6">
        <v>4.4660000000000002</v>
      </c>
      <c r="E7" s="6">
        <v>4.0940000000000003</v>
      </c>
      <c r="F7" s="8">
        <f t="shared" si="0"/>
        <v>0.372</v>
      </c>
      <c r="G7" s="9">
        <f t="shared" si="1"/>
        <v>18.507462686567202</v>
      </c>
      <c r="H7" s="6">
        <v>4</v>
      </c>
      <c r="I7" s="6">
        <f t="shared" si="2"/>
        <v>0.092999999999999999</v>
      </c>
      <c r="J7" s="6">
        <v>1</v>
      </c>
      <c r="K7" s="6">
        <v>2</v>
      </c>
      <c r="L7" s="6">
        <v>4</v>
      </c>
      <c r="M7" s="10">
        <v>150000</v>
      </c>
      <c r="N7" s="10">
        <v>1</v>
      </c>
      <c r="Q7" s="9">
        <f t="shared" si="3"/>
        <v>1.5</v>
      </c>
      <c r="R7" s="6">
        <f t="shared" si="4"/>
        <v>2.1494999999999997</v>
      </c>
      <c r="S7" s="6">
        <f t="shared" si="5"/>
        <v>2.1494999999999997</v>
      </c>
      <c r="T7" s="6" t="s">
        <v>30</v>
      </c>
    </row>
    <row r="8" s="6" customFormat="1" ht="14.25">
      <c r="A8" s="7" t="s">
        <v>31</v>
      </c>
      <c r="B8" s="6" t="s">
        <v>19</v>
      </c>
      <c r="C8" s="6">
        <v>2.1899999999999999</v>
      </c>
      <c r="D8" s="6">
        <v>4.8310000000000004</v>
      </c>
      <c r="E8" s="6">
        <v>4.3479999999999999</v>
      </c>
      <c r="F8" s="8">
        <f t="shared" si="0"/>
        <v>0.48300000000000054</v>
      </c>
      <c r="G8" s="9">
        <f t="shared" si="1"/>
        <v>22.054794520547972</v>
      </c>
      <c r="H8" s="6">
        <v>4</v>
      </c>
      <c r="I8" s="6">
        <f t="shared" si="2"/>
        <v>0.12075000000000014</v>
      </c>
      <c r="J8" s="6">
        <v>1</v>
      </c>
      <c r="K8" s="6">
        <v>1</v>
      </c>
      <c r="L8" s="6">
        <v>4</v>
      </c>
      <c r="M8" s="10">
        <v>1</v>
      </c>
      <c r="N8" s="10">
        <v>100000</v>
      </c>
      <c r="P8" s="6">
        <f t="shared" ref="P8:P9" si="6">O8*I8</f>
        <v>0</v>
      </c>
      <c r="Q8" s="9">
        <f t="shared" si="3"/>
        <v>3.3333333333333333e-06</v>
      </c>
      <c r="R8" s="6">
        <f t="shared" si="4"/>
        <v>2.1900004024999999</v>
      </c>
      <c r="S8" s="6">
        <f t="shared" si="5"/>
        <v>2.1900004024999999</v>
      </c>
      <c r="T8" s="6" t="s">
        <v>32</v>
      </c>
    </row>
    <row r="9" s="6" customFormat="1" ht="14.25">
      <c r="A9" s="7" t="s">
        <v>33</v>
      </c>
      <c r="B9" s="6" t="s">
        <v>19</v>
      </c>
      <c r="C9" s="6">
        <v>1.8</v>
      </c>
      <c r="D9" s="6">
        <v>4.8010000000000002</v>
      </c>
      <c r="E9" s="6">
        <v>4.6369999999999996</v>
      </c>
      <c r="F9" s="8">
        <f t="shared" si="0"/>
        <v>0.16400000000000059</v>
      </c>
      <c r="G9" s="9">
        <f t="shared" si="1"/>
        <v>9.1111111111111427</v>
      </c>
      <c r="H9" s="6">
        <v>4</v>
      </c>
      <c r="I9" s="6">
        <f t="shared" si="2"/>
        <v>0.041000000000000147</v>
      </c>
      <c r="J9" s="6">
        <v>1</v>
      </c>
      <c r="K9" s="6">
        <v>1</v>
      </c>
      <c r="L9" s="6">
        <v>3</v>
      </c>
      <c r="M9" s="10">
        <v>10000</v>
      </c>
      <c r="N9" s="10">
        <v>1</v>
      </c>
      <c r="O9" s="6">
        <f>(L9+((N9+(5*10^4))/(3*10^5))-(K9+((M9+(5*10^4))/(3*10^5))))</f>
        <v>1.9666699999999999</v>
      </c>
      <c r="P9" s="6">
        <f t="shared" si="6"/>
        <v>0.08063347000000029</v>
      </c>
      <c r="Q9" s="9">
        <f t="shared" si="3"/>
        <v>0.033333333333333333</v>
      </c>
      <c r="R9" s="6">
        <f t="shared" si="4"/>
        <v>1.8013666666666668</v>
      </c>
      <c r="S9" s="6">
        <f t="shared" si="5"/>
        <v>1.882000136666667</v>
      </c>
      <c r="T9" s="6" t="s">
        <v>34</v>
      </c>
    </row>
    <row r="10" s="6" customFormat="1" ht="14.25">
      <c r="A10" s="7" t="s">
        <v>35</v>
      </c>
      <c r="B10" s="6" t="s">
        <v>19</v>
      </c>
      <c r="C10" s="6">
        <v>1.79</v>
      </c>
      <c r="D10" s="6">
        <v>4.5369999999999999</v>
      </c>
      <c r="E10" s="6">
        <v>3.7650000000000001</v>
      </c>
      <c r="F10" s="8">
        <f t="shared" ref="F10:F32" si="7">D10-E10</f>
        <v>0.7719999999999998</v>
      </c>
      <c r="G10" s="9">
        <f t="shared" ref="G10:G32" si="8">F10/C10*100</f>
        <v>43.128491620111717</v>
      </c>
      <c r="H10" s="6">
        <v>4</v>
      </c>
      <c r="I10" s="6">
        <f t="shared" ref="I10:I32" si="9">F10/H10</f>
        <v>0.19299999999999995</v>
      </c>
      <c r="J10" s="6">
        <v>1</v>
      </c>
      <c r="K10" s="6">
        <v>2</v>
      </c>
      <c r="L10" s="6">
        <v>4</v>
      </c>
      <c r="M10" s="10">
        <v>100000</v>
      </c>
      <c r="N10" s="10">
        <v>1</v>
      </c>
      <c r="O10" s="6">
        <f t="shared" ref="O10:O26" si="10">(L10+((N10+(5*10^4))/(3*10^5))-(K10+((M10+(5*10^4))/(3*10^5))))</f>
        <v>1.6666699999999999</v>
      </c>
      <c r="P10" s="6">
        <f t="shared" ref="P10:P30" si="11">O10*I10</f>
        <v>0.32166730999999987</v>
      </c>
      <c r="Q10" s="9">
        <f t="shared" ref="Q10:Q30" si="12">K10-1+(M10/(3*10^5))</f>
        <v>1.3333333333333333</v>
      </c>
      <c r="R10" s="6">
        <f t="shared" ref="R10:R30" si="13">C10+(Q10*I10)</f>
        <v>2.0473333333333334</v>
      </c>
      <c r="S10" s="6">
        <f t="shared" ref="S10:S30" si="14">R10+(O10*I10)</f>
        <v>2.3690006433333335</v>
      </c>
      <c r="T10" s="6" t="s">
        <v>36</v>
      </c>
    </row>
    <row r="11" s="6" customFormat="1" ht="14.25">
      <c r="A11" s="7" t="s">
        <v>37</v>
      </c>
      <c r="B11" s="6" t="s">
        <v>19</v>
      </c>
      <c r="C11" s="6">
        <v>1.8100000000000001</v>
      </c>
      <c r="D11" s="6">
        <v>3.9510000000000001</v>
      </c>
      <c r="E11" s="6">
        <v>3.391</v>
      </c>
      <c r="F11" s="8">
        <f t="shared" si="7"/>
        <v>0.56000000000000005</v>
      </c>
      <c r="G11" s="9">
        <f t="shared" si="8"/>
        <v>30.939226519337019</v>
      </c>
      <c r="H11" s="6">
        <v>2</v>
      </c>
      <c r="I11" s="6">
        <f t="shared" si="9"/>
        <v>0.28000000000000003</v>
      </c>
      <c r="J11" s="6">
        <v>1</v>
      </c>
      <c r="K11" s="6">
        <v>1</v>
      </c>
      <c r="L11" s="6">
        <v>2</v>
      </c>
      <c r="M11" s="10">
        <v>1</v>
      </c>
      <c r="N11" s="10">
        <v>1</v>
      </c>
      <c r="O11" s="6">
        <f t="shared" si="10"/>
        <v>0.99999999999999978</v>
      </c>
      <c r="P11" s="6">
        <f t="shared" si="11"/>
        <v>0.27999999999999997</v>
      </c>
      <c r="Q11" s="9">
        <f t="shared" si="12"/>
        <v>3.3333333333333333e-06</v>
      </c>
      <c r="R11" s="6">
        <f t="shared" si="13"/>
        <v>1.8100009333333333</v>
      </c>
      <c r="S11" s="6">
        <f t="shared" si="14"/>
        <v>2.0900009333333331</v>
      </c>
      <c r="T11" s="6" t="s">
        <v>38</v>
      </c>
    </row>
    <row r="12" s="6" customFormat="1" ht="14.25">
      <c r="A12" s="6" t="s">
        <v>39</v>
      </c>
      <c r="B12" s="6" t="s">
        <v>19</v>
      </c>
      <c r="C12" s="6">
        <v>1.47</v>
      </c>
      <c r="D12" s="6">
        <v>4.3639999999999999</v>
      </c>
      <c r="E12" s="6">
        <v>3.9870000000000001</v>
      </c>
      <c r="F12" s="8">
        <f t="shared" si="7"/>
        <v>0.37699999999999978</v>
      </c>
      <c r="G12" s="9">
        <f t="shared" si="8"/>
        <v>25.646258503401349</v>
      </c>
      <c r="H12" s="6">
        <v>3</v>
      </c>
      <c r="I12" s="6">
        <f t="shared" si="9"/>
        <v>0.12566666666666659</v>
      </c>
      <c r="J12" s="6">
        <v>1</v>
      </c>
      <c r="K12" s="6">
        <v>1</v>
      </c>
      <c r="L12" s="6">
        <v>3</v>
      </c>
      <c r="M12" s="10">
        <f>1*10^5</f>
        <v>100000</v>
      </c>
      <c r="N12" s="10">
        <f>1.5*10^5</f>
        <v>150000</v>
      </c>
      <c r="O12" s="6">
        <f t="shared" si="10"/>
        <v>2.1666666666666665</v>
      </c>
      <c r="P12" s="6">
        <f t="shared" si="11"/>
        <v>0.27227777777777762</v>
      </c>
      <c r="Q12" s="9">
        <f t="shared" si="12"/>
        <v>0.33333333333333331</v>
      </c>
      <c r="R12" s="6">
        <f t="shared" si="13"/>
        <v>1.5118888888888888</v>
      </c>
      <c r="S12" s="6">
        <f t="shared" si="14"/>
        <v>1.7841666666666665</v>
      </c>
      <c r="T12" s="6" t="s">
        <v>40</v>
      </c>
    </row>
    <row r="13" ht="14.25">
      <c r="A13" s="1" t="s">
        <v>41</v>
      </c>
      <c r="B13" s="1" t="s">
        <v>19</v>
      </c>
      <c r="C13">
        <v>1.79</v>
      </c>
      <c r="D13">
        <v>4.6079999999999997</v>
      </c>
      <c r="E13">
        <v>3.653</v>
      </c>
      <c r="F13" s="4">
        <f t="shared" si="7"/>
        <v>0.95499999999999963</v>
      </c>
      <c r="G13" s="3">
        <f t="shared" si="8"/>
        <v>53.351955307262543</v>
      </c>
      <c r="H13">
        <v>4</v>
      </c>
      <c r="I13">
        <f t="shared" si="9"/>
        <v>0.23874999999999991</v>
      </c>
      <c r="J13">
        <v>0</v>
      </c>
      <c r="M13" s="5"/>
      <c r="N13" s="5"/>
      <c r="O13" s="6">
        <f t="shared" si="10"/>
        <v>0</v>
      </c>
      <c r="P13" s="6">
        <f t="shared" si="11"/>
        <v>0</v>
      </c>
      <c r="Q13" s="9">
        <f t="shared" si="12"/>
        <v>-1</v>
      </c>
      <c r="R13" s="6">
        <f t="shared" si="13"/>
        <v>1.55125</v>
      </c>
      <c r="S13">
        <f t="shared" si="14"/>
        <v>1.55125</v>
      </c>
      <c r="T13" t="s">
        <v>42</v>
      </c>
    </row>
    <row r="14" ht="14.25">
      <c r="A14" s="12" t="s">
        <v>43</v>
      </c>
      <c r="B14" s="12" t="s">
        <v>19</v>
      </c>
      <c r="C14">
        <v>2.71</v>
      </c>
      <c r="D14">
        <v>4.7290000000000001</v>
      </c>
      <c r="E14">
        <v>4.5599999999999996</v>
      </c>
      <c r="F14" s="4">
        <f t="shared" si="7"/>
        <v>0.16900000000000048</v>
      </c>
      <c r="G14" s="3">
        <f t="shared" si="8"/>
        <v>6.2361623616236344</v>
      </c>
      <c r="H14">
        <v>3</v>
      </c>
      <c r="I14">
        <f t="shared" si="9"/>
        <v>0.056333333333333492</v>
      </c>
      <c r="J14">
        <v>1</v>
      </c>
      <c r="K14">
        <v>1</v>
      </c>
      <c r="L14">
        <v>3</v>
      </c>
      <c r="M14" s="5">
        <f>1*10^5</f>
        <v>100000</v>
      </c>
      <c r="N14" s="5">
        <f>2.5*10^4</f>
        <v>25000</v>
      </c>
      <c r="O14" s="6">
        <f t="shared" si="10"/>
        <v>1.75</v>
      </c>
      <c r="P14" s="6">
        <f t="shared" si="11"/>
        <v>0.098583333333333606</v>
      </c>
      <c r="Q14" s="9">
        <f t="shared" si="12"/>
        <v>0.33333333333333331</v>
      </c>
      <c r="R14" s="6">
        <f t="shared" si="13"/>
        <v>2.7287777777777777</v>
      </c>
      <c r="S14">
        <f t="shared" si="14"/>
        <v>2.8273611111111112</v>
      </c>
      <c r="T14" t="s">
        <v>44</v>
      </c>
    </row>
    <row r="15" ht="14.25">
      <c r="F15" s="4">
        <f t="shared" si="7"/>
        <v>0</v>
      </c>
      <c r="G15" s="3" t="e">
        <f t="shared" si="8"/>
        <v>#DIV/0!</v>
      </c>
      <c r="I15" t="e">
        <f t="shared" si="9"/>
        <v>#DIV/0!</v>
      </c>
      <c r="M15" s="5"/>
      <c r="N15" s="5"/>
      <c r="O15" s="6">
        <f t="shared" si="10"/>
        <v>0</v>
      </c>
      <c r="P15" s="6" t="e">
        <f t="shared" si="11"/>
        <v>#DIV/0!</v>
      </c>
      <c r="Q15" s="9">
        <f t="shared" si="12"/>
        <v>-1</v>
      </c>
      <c r="R15" s="6" t="e">
        <f t="shared" si="13"/>
        <v>#DIV/0!</v>
      </c>
      <c r="S15" t="e">
        <f t="shared" si="14"/>
        <v>#DIV/0!</v>
      </c>
    </row>
    <row r="16" ht="14.25">
      <c r="F16" s="4">
        <f t="shared" si="7"/>
        <v>0</v>
      </c>
      <c r="G16" s="3" t="e">
        <f t="shared" si="8"/>
        <v>#DIV/0!</v>
      </c>
      <c r="I16" t="e">
        <f t="shared" si="9"/>
        <v>#DIV/0!</v>
      </c>
      <c r="M16" s="5"/>
      <c r="N16" s="5"/>
      <c r="O16" s="6">
        <f t="shared" si="10"/>
        <v>0</v>
      </c>
      <c r="P16" s="6" t="e">
        <f t="shared" si="11"/>
        <v>#DIV/0!</v>
      </c>
      <c r="Q16" s="9">
        <f t="shared" si="12"/>
        <v>-1</v>
      </c>
      <c r="R16" s="6" t="e">
        <f t="shared" si="13"/>
        <v>#DIV/0!</v>
      </c>
      <c r="S16" t="e">
        <f t="shared" si="14"/>
        <v>#DIV/0!</v>
      </c>
    </row>
    <row r="17" ht="14.25">
      <c r="F17" s="4">
        <f t="shared" si="7"/>
        <v>0</v>
      </c>
      <c r="G17" s="3" t="e">
        <f t="shared" si="8"/>
        <v>#DIV/0!</v>
      </c>
      <c r="I17" t="e">
        <f t="shared" si="9"/>
        <v>#DIV/0!</v>
      </c>
      <c r="M17" s="5"/>
      <c r="N17" s="5"/>
      <c r="O17" s="6">
        <f t="shared" si="10"/>
        <v>0</v>
      </c>
      <c r="P17" s="6" t="e">
        <f t="shared" si="11"/>
        <v>#DIV/0!</v>
      </c>
      <c r="Q17" s="9">
        <f t="shared" si="12"/>
        <v>-1</v>
      </c>
      <c r="R17" s="6" t="e">
        <f t="shared" si="13"/>
        <v>#DIV/0!</v>
      </c>
      <c r="S17" t="e">
        <f t="shared" si="14"/>
        <v>#DIV/0!</v>
      </c>
    </row>
    <row r="18" ht="14.25">
      <c r="F18" s="4">
        <f t="shared" si="7"/>
        <v>0</v>
      </c>
      <c r="G18" s="3" t="e">
        <f t="shared" si="8"/>
        <v>#DIV/0!</v>
      </c>
      <c r="I18" t="e">
        <f t="shared" si="9"/>
        <v>#DIV/0!</v>
      </c>
      <c r="M18" s="5"/>
      <c r="N18" s="5"/>
      <c r="O18" s="6">
        <f t="shared" si="10"/>
        <v>0</v>
      </c>
      <c r="P18" s="6" t="e">
        <f t="shared" si="11"/>
        <v>#DIV/0!</v>
      </c>
      <c r="Q18" s="9">
        <f t="shared" si="12"/>
        <v>-1</v>
      </c>
      <c r="R18" s="6" t="e">
        <f t="shared" si="13"/>
        <v>#DIV/0!</v>
      </c>
      <c r="S18" t="e">
        <f t="shared" si="14"/>
        <v>#DIV/0!</v>
      </c>
    </row>
    <row r="19" ht="14.25">
      <c r="F19" s="4">
        <f t="shared" si="7"/>
        <v>0</v>
      </c>
      <c r="G19" s="3" t="e">
        <f t="shared" si="8"/>
        <v>#DIV/0!</v>
      </c>
      <c r="I19" t="e">
        <f t="shared" si="9"/>
        <v>#DIV/0!</v>
      </c>
      <c r="M19" s="5"/>
      <c r="O19" s="6">
        <f t="shared" si="10"/>
        <v>0</v>
      </c>
      <c r="P19" s="6" t="e">
        <f t="shared" si="11"/>
        <v>#DIV/0!</v>
      </c>
      <c r="Q19" s="9">
        <f t="shared" si="12"/>
        <v>-1</v>
      </c>
      <c r="R19" s="6" t="e">
        <f t="shared" si="13"/>
        <v>#DIV/0!</v>
      </c>
      <c r="S19" t="e">
        <f t="shared" si="14"/>
        <v>#DIV/0!</v>
      </c>
    </row>
    <row r="20" ht="14.25">
      <c r="F20" s="4">
        <f t="shared" si="7"/>
        <v>0</v>
      </c>
      <c r="G20" s="3" t="e">
        <f t="shared" si="8"/>
        <v>#DIV/0!</v>
      </c>
      <c r="I20" t="e">
        <f t="shared" si="9"/>
        <v>#DIV/0!</v>
      </c>
      <c r="O20" s="6">
        <f t="shared" si="10"/>
        <v>0</v>
      </c>
      <c r="P20" s="6" t="e">
        <f t="shared" si="11"/>
        <v>#DIV/0!</v>
      </c>
      <c r="Q20" s="9">
        <f t="shared" si="12"/>
        <v>-1</v>
      </c>
      <c r="R20" s="6" t="e">
        <f t="shared" si="13"/>
        <v>#DIV/0!</v>
      </c>
      <c r="S20" t="e">
        <f t="shared" si="14"/>
        <v>#DIV/0!</v>
      </c>
    </row>
    <row r="21" ht="14.25">
      <c r="F21" s="4">
        <f t="shared" si="7"/>
        <v>0</v>
      </c>
      <c r="G21" s="3" t="e">
        <f t="shared" si="8"/>
        <v>#DIV/0!</v>
      </c>
      <c r="I21" t="e">
        <f t="shared" si="9"/>
        <v>#DIV/0!</v>
      </c>
      <c r="O21" s="6">
        <f t="shared" si="10"/>
        <v>0</v>
      </c>
      <c r="P21" s="6" t="e">
        <f t="shared" si="11"/>
        <v>#DIV/0!</v>
      </c>
      <c r="Q21" s="9">
        <f t="shared" si="12"/>
        <v>-1</v>
      </c>
      <c r="R21" s="6" t="e">
        <f t="shared" si="13"/>
        <v>#DIV/0!</v>
      </c>
      <c r="S21" t="e">
        <f t="shared" si="14"/>
        <v>#DIV/0!</v>
      </c>
    </row>
    <row r="22" ht="14.25">
      <c r="F22" s="4">
        <f t="shared" si="7"/>
        <v>0</v>
      </c>
      <c r="G22" s="3" t="e">
        <f t="shared" si="8"/>
        <v>#DIV/0!</v>
      </c>
      <c r="I22" t="e">
        <f t="shared" si="9"/>
        <v>#DIV/0!</v>
      </c>
      <c r="O22" s="6">
        <f t="shared" si="10"/>
        <v>0</v>
      </c>
      <c r="P22" s="6" t="e">
        <f t="shared" si="11"/>
        <v>#DIV/0!</v>
      </c>
      <c r="Q22" s="9">
        <f t="shared" si="12"/>
        <v>-1</v>
      </c>
      <c r="R22" s="6" t="e">
        <f t="shared" si="13"/>
        <v>#DIV/0!</v>
      </c>
      <c r="S22" t="e">
        <f t="shared" si="14"/>
        <v>#DIV/0!</v>
      </c>
    </row>
    <row r="23" ht="14.25">
      <c r="F23" s="4">
        <f t="shared" si="7"/>
        <v>0</v>
      </c>
      <c r="G23" s="3" t="e">
        <f t="shared" si="8"/>
        <v>#DIV/0!</v>
      </c>
      <c r="I23" t="e">
        <f t="shared" si="9"/>
        <v>#DIV/0!</v>
      </c>
      <c r="O23" s="6">
        <f t="shared" si="10"/>
        <v>0</v>
      </c>
      <c r="P23" s="6" t="e">
        <f t="shared" si="11"/>
        <v>#DIV/0!</v>
      </c>
      <c r="Q23" s="9">
        <f t="shared" si="12"/>
        <v>-1</v>
      </c>
      <c r="R23" s="6" t="e">
        <f t="shared" si="13"/>
        <v>#DIV/0!</v>
      </c>
      <c r="S23" t="e">
        <f t="shared" si="14"/>
        <v>#DIV/0!</v>
      </c>
    </row>
    <row r="24" ht="14.25">
      <c r="F24" s="4">
        <f t="shared" si="7"/>
        <v>0</v>
      </c>
      <c r="G24" s="3" t="e">
        <f t="shared" si="8"/>
        <v>#DIV/0!</v>
      </c>
      <c r="I24" t="e">
        <f t="shared" si="9"/>
        <v>#DIV/0!</v>
      </c>
      <c r="J24" s="1"/>
      <c r="O24" s="6">
        <f t="shared" si="10"/>
        <v>0</v>
      </c>
      <c r="P24" s="6" t="e">
        <f t="shared" si="11"/>
        <v>#DIV/0!</v>
      </c>
      <c r="Q24" s="9">
        <f t="shared" si="12"/>
        <v>-1</v>
      </c>
      <c r="R24" s="6" t="e">
        <f t="shared" si="13"/>
        <v>#DIV/0!</v>
      </c>
      <c r="S24" t="e">
        <f t="shared" si="14"/>
        <v>#DIV/0!</v>
      </c>
    </row>
    <row r="25" ht="14.25">
      <c r="D25" s="1"/>
      <c r="F25" s="4">
        <f t="shared" si="7"/>
        <v>0</v>
      </c>
      <c r="G25" s="3" t="e">
        <f t="shared" si="8"/>
        <v>#DIV/0!</v>
      </c>
      <c r="I25" t="e">
        <f t="shared" si="9"/>
        <v>#DIV/0!</v>
      </c>
      <c r="O25" s="6">
        <f t="shared" si="10"/>
        <v>0</v>
      </c>
      <c r="P25" s="6" t="e">
        <f t="shared" si="11"/>
        <v>#DIV/0!</v>
      </c>
      <c r="Q25" s="9">
        <f t="shared" si="12"/>
        <v>-1</v>
      </c>
      <c r="R25" s="6" t="e">
        <f t="shared" si="13"/>
        <v>#DIV/0!</v>
      </c>
      <c r="S25" t="e">
        <f t="shared" si="14"/>
        <v>#DIV/0!</v>
      </c>
    </row>
    <row r="26" ht="14.25">
      <c r="D26" s="1"/>
      <c r="F26" s="4">
        <f t="shared" si="7"/>
        <v>0</v>
      </c>
      <c r="G26" s="3" t="e">
        <f t="shared" si="8"/>
        <v>#DIV/0!</v>
      </c>
      <c r="I26" t="e">
        <f t="shared" si="9"/>
        <v>#DIV/0!</v>
      </c>
      <c r="O26" s="6">
        <f t="shared" si="10"/>
        <v>0</v>
      </c>
      <c r="P26" s="6" t="e">
        <f t="shared" si="11"/>
        <v>#DIV/0!</v>
      </c>
      <c r="Q26" s="9">
        <f t="shared" si="12"/>
        <v>-1</v>
      </c>
      <c r="R26" s="6" t="e">
        <f t="shared" si="13"/>
        <v>#DIV/0!</v>
      </c>
      <c r="S26" t="e">
        <f t="shared" si="14"/>
        <v>#DIV/0!</v>
      </c>
    </row>
    <row r="27" ht="14.25">
      <c r="A27" s="1" t="s">
        <v>45</v>
      </c>
      <c r="B27" s="1" t="s">
        <v>46</v>
      </c>
      <c r="C27">
        <v>2.6800000000000002</v>
      </c>
      <c r="D27" s="1">
        <v>4.1699999999999999</v>
      </c>
      <c r="E27">
        <v>3.8199999999999998</v>
      </c>
      <c r="F27" s="4">
        <f t="shared" si="7"/>
        <v>0.35000000000000009</v>
      </c>
      <c r="G27" s="3">
        <f t="shared" si="8"/>
        <v>13.059701492537314</v>
      </c>
      <c r="H27">
        <v>1</v>
      </c>
      <c r="I27">
        <f t="shared" si="9"/>
        <v>0.35000000000000009</v>
      </c>
      <c r="J27">
        <v>1</v>
      </c>
      <c r="K27">
        <v>1</v>
      </c>
      <c r="L27">
        <v>1</v>
      </c>
      <c r="M27">
        <f>1*10^5</f>
        <v>100000</v>
      </c>
      <c r="N27">
        <f>3.75*10^5</f>
        <v>375000</v>
      </c>
      <c r="O27" s="6">
        <f t="shared" ref="O27:O30" si="15">(L27+((N27+(5*10^4))/(6*10^5))-(K27+((M27+(5*10^4))/(6*10^5))))</f>
        <v>0.45833333333333348</v>
      </c>
      <c r="P27" s="6">
        <f t="shared" si="11"/>
        <v>0.16041666666666676</v>
      </c>
      <c r="Q27" s="9">
        <f t="shared" si="12"/>
        <v>0.33333333333333331</v>
      </c>
      <c r="R27" s="6">
        <f t="shared" si="13"/>
        <v>2.7966666666666669</v>
      </c>
      <c r="S27">
        <f t="shared" si="14"/>
        <v>2.9570833333333337</v>
      </c>
      <c r="T27" t="s">
        <v>47</v>
      </c>
    </row>
    <row r="28" ht="14.25">
      <c r="A28" s="1" t="s">
        <v>48</v>
      </c>
      <c r="B28" s="1" t="s">
        <v>19</v>
      </c>
      <c r="C28">
        <v>1.25</v>
      </c>
      <c r="D28">
        <v>4.3499999999999996</v>
      </c>
      <c r="E28">
        <v>3.8599999999999999</v>
      </c>
      <c r="F28" s="4">
        <f t="shared" si="7"/>
        <v>0.48999999999999977</v>
      </c>
      <c r="G28" s="3">
        <f t="shared" si="8"/>
        <v>39.199999999999982</v>
      </c>
      <c r="H28">
        <v>1</v>
      </c>
      <c r="I28">
        <f t="shared" si="9"/>
        <v>0.48999999999999977</v>
      </c>
      <c r="J28">
        <v>1</v>
      </c>
      <c r="K28">
        <v>1</v>
      </c>
      <c r="L28">
        <v>1</v>
      </c>
      <c r="M28">
        <v>1</v>
      </c>
      <c r="N28">
        <f>5*10^5</f>
        <v>500000</v>
      </c>
      <c r="O28" s="6">
        <f t="shared" si="15"/>
        <v>0.83333166666666658</v>
      </c>
      <c r="P28" s="6">
        <f t="shared" si="11"/>
        <v>0.40833251666666642</v>
      </c>
      <c r="Q28" s="9">
        <f t="shared" si="12"/>
        <v>3.3333333333333333e-06</v>
      </c>
      <c r="R28" s="6">
        <f t="shared" si="13"/>
        <v>1.2500016333333333</v>
      </c>
      <c r="S28">
        <f t="shared" si="14"/>
        <v>1.6583341499999997</v>
      </c>
      <c r="T28" t="s">
        <v>47</v>
      </c>
    </row>
    <row r="29" ht="14.25">
      <c r="A29" s="1" t="s">
        <v>49</v>
      </c>
      <c r="B29" s="1" t="s">
        <v>46</v>
      </c>
      <c r="C29">
        <v>2.0899999999999999</v>
      </c>
      <c r="D29">
        <v>3.96</v>
      </c>
      <c r="E29">
        <v>3.4500000000000002</v>
      </c>
      <c r="F29" s="4">
        <f t="shared" si="7"/>
        <v>0.50999999999999979</v>
      </c>
      <c r="G29" s="3">
        <f t="shared" si="8"/>
        <v>24.401913875598076</v>
      </c>
      <c r="H29">
        <v>1</v>
      </c>
      <c r="I29">
        <f t="shared" si="9"/>
        <v>0.50999999999999979</v>
      </c>
      <c r="J29">
        <v>1</v>
      </c>
      <c r="K29">
        <v>1</v>
      </c>
      <c r="L29">
        <v>1</v>
      </c>
      <c r="M29">
        <v>1</v>
      </c>
      <c r="N29">
        <f>4*10^5</f>
        <v>400000</v>
      </c>
      <c r="O29" s="6">
        <f t="shared" si="15"/>
        <v>0.66666500000000006</v>
      </c>
      <c r="P29" s="6">
        <f t="shared" si="11"/>
        <v>0.33999914999999992</v>
      </c>
      <c r="Q29" s="9">
        <f t="shared" si="12"/>
        <v>3.3333333333333333e-06</v>
      </c>
      <c r="R29" s="6">
        <f t="shared" si="13"/>
        <v>2.0900016999999997</v>
      </c>
      <c r="S29">
        <f t="shared" si="14"/>
        <v>2.4300008499999999</v>
      </c>
      <c r="T29" t="s">
        <v>50</v>
      </c>
    </row>
    <row r="30" ht="14.25">
      <c r="A30" s="1" t="s">
        <v>51</v>
      </c>
      <c r="B30" s="1" t="s">
        <v>46</v>
      </c>
      <c r="C30">
        <v>3.02</v>
      </c>
      <c r="D30">
        <v>4.4299999999999997</v>
      </c>
      <c r="E30">
        <v>3.9199999999999999</v>
      </c>
      <c r="F30" s="4">
        <f t="shared" si="7"/>
        <v>0.50999999999999979</v>
      </c>
      <c r="G30" s="3">
        <f t="shared" si="8"/>
        <v>16.887417218543039</v>
      </c>
      <c r="H30">
        <v>1</v>
      </c>
      <c r="I30">
        <f t="shared" si="9"/>
        <v>0.50999999999999979</v>
      </c>
      <c r="J30">
        <v>1</v>
      </c>
      <c r="K30">
        <v>1</v>
      </c>
      <c r="L30">
        <v>1</v>
      </c>
      <c r="M30">
        <v>1</v>
      </c>
      <c r="N30">
        <f>4.6*10^5</f>
        <v>459999.99999999994</v>
      </c>
      <c r="O30" s="6">
        <f t="shared" si="15"/>
        <v>0.76666499999999993</v>
      </c>
      <c r="P30" s="6">
        <f t="shared" si="11"/>
        <v>0.3909991499999998</v>
      </c>
      <c r="Q30" s="9">
        <f t="shared" si="12"/>
        <v>3.3333333333333333e-06</v>
      </c>
      <c r="R30" s="6">
        <f t="shared" si="13"/>
        <v>3.0200016999999999</v>
      </c>
      <c r="S30">
        <f t="shared" si="14"/>
        <v>3.4110008499999998</v>
      </c>
      <c r="T30" t="s">
        <v>50</v>
      </c>
    </row>
    <row r="31" ht="14.25">
      <c r="F31" s="4">
        <f t="shared" si="7"/>
        <v>0</v>
      </c>
      <c r="G31" s="3" t="e">
        <f t="shared" si="8"/>
        <v>#DIV/0!</v>
      </c>
      <c r="I31" t="e">
        <f t="shared" si="9"/>
        <v>#DIV/0!</v>
      </c>
    </row>
    <row r="32" ht="14.25">
      <c r="F32" s="4">
        <f t="shared" si="7"/>
        <v>0</v>
      </c>
      <c r="G32" s="3" t="e">
        <f t="shared" si="8"/>
        <v>#DIV/0!</v>
      </c>
      <c r="I32" t="e">
        <f t="shared" si="9"/>
        <v>#DIV/0!</v>
      </c>
    </row>
  </sheetData>
  <printOptions headings="0" gridLines="0" horizontalCentered="0" verticalCentered="0"/>
  <pageMargins left="0.70069444444444484" right="0.70069444444444484" top="0.75208333333333299" bottom="0.75208333333333299" header="0.51181102362204689" footer="0.5118110236220468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ONLYOFFICE/8.2.0.143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15</cp:revision>
  <dcterms:modified xsi:type="dcterms:W3CDTF">2024-12-04T03:59:07Z</dcterms:modified>
</cp:coreProperties>
</file>