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urso Admnistração\"/>
    </mc:Choice>
  </mc:AlternateContent>
  <xr:revisionPtr revIDLastSave="0" documentId="8_{A98D1E80-F096-4E97-B40B-904562E89B9F}" xr6:coauthVersionLast="47" xr6:coauthVersionMax="47" xr10:uidLastSave="{00000000-0000-0000-0000-000000000000}"/>
  <bookViews>
    <workbookView xWindow="14295" yWindow="0" windowWidth="14610" windowHeight="15585" tabRatio="101" xr2:uid="{37641755-DB4F-427D-8604-1B29AF5028D3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7" i="1"/>
  <c r="D37" i="1" s="1"/>
  <c r="C38" i="1"/>
  <c r="D38" i="1" s="1"/>
  <c r="C39" i="1"/>
  <c r="D39" i="1" s="1"/>
  <c r="C40" i="1"/>
  <c r="D40" i="1" s="1"/>
  <c r="C41" i="1"/>
  <c r="D41" i="1" s="1"/>
  <c r="C36" i="1"/>
  <c r="D36" i="1" s="1"/>
  <c r="G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5" i="1"/>
  <c r="D25" i="1" s="1"/>
  <c r="C26" i="1"/>
  <c r="D26" i="1" s="1"/>
  <c r="C27" i="1"/>
  <c r="D27" i="1" s="1"/>
  <c r="C28" i="1"/>
  <c r="D28" i="1" s="1"/>
  <c r="C24" i="1"/>
  <c r="D24" i="1" s="1"/>
  <c r="D42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<sst xmlns="http://schemas.openxmlformats.org/spreadsheetml/2006/main" count="71" uniqueCount="34">
  <si>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</si>
  <si>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</si>
  <si>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</si>
  <si>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</si>
  <si>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</si>
  <si>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</si>
  <si>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</si>
  <si>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</si>
  <si>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</si>
  <si>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</si>
  <si>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</si>
  <si>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</si>
  <si>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</si>
  <si>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</si>
  <si>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</si>
  <si>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Sugestão de investimento</t>
  </si>
  <si>
    <t>CONFIGURAÇÕES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</si>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</sst>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indexed="64"/>
      </right>
      <top/>
      <bottom style="medium">
        <color theme="1" tint="0.499984740745262"/>
      </bottom>
      <diagonal/>
    </border>
    <border>
      <left style="medium">
        <color indexed="64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64"/>
      </left>
      <right style="medium">
        <color theme="1" tint="0.499984740745262"/>
      </right>
      <top style="medium">
        <color theme="1" tint="0.499984740745262"/>
      </top>
      <bottom style="medium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indexed="64"/>
      </bottom>
      <diagonal/>
    </border>
    <border>
      <left style="medium">
        <color theme="1" tint="0.499984740745262"/>
      </left>
      <right style="medium">
        <color indexed="64"/>
      </right>
      <top style="medium">
        <color theme="1" tint="0.499984740745262"/>
      </top>
      <bottom style="medium">
        <color indexed="64"/>
      </bottom>
      <diagonal/>
    </border>
    <border>
      <left style="medium">
        <color theme="1" tint="0.499984740745262"/>
      </left>
      <right style="medium">
        <color indexed="64"/>
      </right>
      <top style="thin">
        <color theme="0" tint="-0.34998626667073579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indexed="64"/>
      </right>
      <top style="medium">
        <color theme="0" tint="-0.24994659260841701"/>
      </top>
      <bottom style="medium">
        <color theme="1" tint="0.499984740745262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2" fillId="0" borderId="0" xfId="0" applyFont="1"/>
    <xf numFmtId="0" fontId="4" fillId="2" borderId="2" xfId="0" applyFont="1" applyFill="1" applyBorder="1" applyAlignment="1">
      <alignment vertical="center"/>
    </xf>
    <xf numFmtId="0" fontId="6" fillId="3" borderId="7" xfId="0" applyFont="1" applyFill="1" applyBorder="1"/>
    <xf numFmtId="8" fontId="0" fillId="3" borderId="8" xfId="0" applyNumberFormat="1" applyFill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0" fontId="6" fillId="3" borderId="10" xfId="0" applyFont="1" applyFill="1" applyBorder="1"/>
    <xf numFmtId="8" fontId="0" fillId="3" borderId="11" xfId="0" applyNumberFormat="1" applyFill="1" applyBorder="1" applyAlignment="1">
      <alignment horizontal="center"/>
    </xf>
    <xf numFmtId="8" fontId="0" fillId="3" borderId="12" xfId="0" applyNumberFormat="1" applyFill="1" applyBorder="1" applyAlignment="1">
      <alignment horizontal="center"/>
    </xf>
    <xf numFmtId="0" fontId="6" fillId="3" borderId="13" xfId="0" applyFont="1" applyFill="1" applyBorder="1"/>
    <xf numFmtId="8" fontId="0" fillId="3" borderId="14" xfId="0" applyNumberFormat="1" applyFill="1" applyBorder="1" applyAlignment="1">
      <alignment horizontal="center"/>
    </xf>
    <xf numFmtId="8" fontId="0" fillId="3" borderId="15" xfId="0" applyNumberForma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0" fontId="1" fillId="0" borderId="12" xfId="0" applyNumberFormat="1" applyFont="1" applyBorder="1" applyAlignment="1">
      <alignment horizontal="center"/>
    </xf>
    <xf numFmtId="8" fontId="1" fillId="3" borderId="12" xfId="0" applyNumberFormat="1" applyFont="1" applyFill="1" applyBorder="1" applyAlignment="1">
      <alignment horizontal="center"/>
    </xf>
    <xf numFmtId="8" fontId="1" fillId="3" borderId="15" xfId="0" applyNumberFormat="1" applyFon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9" fillId="5" borderId="0" xfId="2"/>
    <xf numFmtId="0" fontId="0" fillId="6" borderId="0" xfId="0" applyFill="1"/>
    <xf numFmtId="0" fontId="0" fillId="0" borderId="0" xfId="0" applyAlignment="1">
      <alignment horizontal="center"/>
    </xf>
    <xf numFmtId="0" fontId="9" fillId="5" borderId="0" xfId="2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/>
    </xf>
    <xf numFmtId="164" fontId="1" fillId="6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9" fillId="5" borderId="0" xfId="1" applyFont="1" applyFill="1"/>
    <xf numFmtId="0" fontId="0" fillId="3" borderId="0" xfId="0" applyFill="1"/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12-457B-8091-84FFB397C5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D12-457B-8091-84FFB397C5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12-457B-8091-84FFB397C5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D12-457B-8091-84FFB397C5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12-457B-8091-84FFB397C5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D12-457B-8091-84FFB397C5C3}"/>
              </c:ext>
            </c:extLst>
          </c:dPt>
          <c:dLbls>
            <c:dLbl>
              <c:idx val="0"/>
              <c:layout>
                <c:manualLayout>
                  <c:x val="-4.6106736657917761E-4"/>
                  <c:y val="6.87383347914843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12-457B-8091-84FFB397C5C3}"/>
                </c:ext>
              </c:extLst>
            </c:dLbl>
            <c:dLbl>
              <c:idx val="1"/>
              <c:layout>
                <c:manualLayout>
                  <c:x val="1.9562445319335084E-2"/>
                  <c:y val="-4.16520851560221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12-457B-8091-84FFB397C5C3}"/>
                </c:ext>
              </c:extLst>
            </c:dLbl>
            <c:dLbl>
              <c:idx val="2"/>
              <c:layout>
                <c:manualLayout>
                  <c:x val="2.1891732283464568E-2"/>
                  <c:y val="2.723826188393117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12-457B-8091-84FFB397C5C3}"/>
                </c:ext>
              </c:extLst>
            </c:dLbl>
            <c:dLbl>
              <c:idx val="3"/>
              <c:layout>
                <c:manualLayout>
                  <c:x val="3.0154855643044619E-2"/>
                  <c:y val="2.17388451443569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12-457B-8091-84FFB397C5C3}"/>
                </c:ext>
              </c:extLst>
            </c:dLbl>
            <c:dLbl>
              <c:idx val="4"/>
              <c:layout>
                <c:manualLayout>
                  <c:x val="1.4843503937007873E-2"/>
                  <c:y val="1.5217811315252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05555555555554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D12-457B-8091-84FFB397C5C3}"/>
                </c:ext>
              </c:extLst>
            </c:dLbl>
            <c:dLbl>
              <c:idx val="5"/>
              <c:layout>
                <c:manualLayout>
                  <c:x val="1.5990157480315011E-2"/>
                  <c:y val="2.892643627879848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12-457B-8091-84FFB397C5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Planilha1!$D$36:$D$41</c:f>
              <c:numCache>
                <c:formatCode>"R$"\ #,##0.00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16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2-457B-8091-84FFB397C5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546805</xdr:colOff>
      <xdr:row>1</xdr:row>
      <xdr:rowOff>123471</xdr:rowOff>
    </xdr:from>
    <xdr:to>
      <xdr:col>3</xdr:col>
      <xdr:colOff>881943</xdr:colOff>
      <xdr:row>9</xdr:row>
      <xdr:rowOff>52917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60FCD5F-D476-2662-68A0-D326E80C84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647" b="15686"/>
        <a:stretch>
          <a:fillRect/>
        </a:stretch>
      </xdr:blipFill>
      <xdr:spPr>
        <a:xfrm>
          <a:off x="546805" y="317499"/>
          <a:ext cx="5944305" cy="1481668"/>
        </a:xfrm>
        <a:prstGeom prst="rect">
          <a:avLst/>
        </a:prstGeom>
      </xdr:spPr>
    </xdr:pic>
    <xdr:clientData/>
  </xdr:twoCellAnchor>
  <xdr:twoCellAnchor>
    <xdr:from>
      <xdr:col>1</xdr:col>
      <xdr:colOff>543485</xdr:colOff>
      <xdr:row>44</xdr:row>
      <xdr:rowOff>6724</xdr:rowOff>
    </xdr:from>
    <xdr:to>
      <xdr:col>3</xdr:col>
      <xdr:colOff>128868</xdr:colOff>
      <xdr:row>58</xdr:row>
      <xdr:rowOff>82924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DE64CEF-1790-1A4D-A917-F8CE10E1A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8679-8C5B-4AE4-99FE-F6341FB0A09A}">
  <dimension ref="A10:H70"/>
  <sheetViews>
    <sheetView showGridLines="0" showRowColHeaders="0" tabSelected="1" zoomScale="85" zoomScaleNormal="85" workbookViewId="0">
      <selection activeCell="D48" sqref="D48"/>
    </sheetView>
  </sheetViews>
  <sheetFormatPr defaultColWidth="0" defaultRowHeight="15" x14ac:dyDescent="0.25"/>
  <cols>
    <col min="1" max="1" width="9.140625" customWidth="1"/>
    <col min="2" max="2" width="49.42578125" customWidth="1"/>
    <col min="3" max="3" width="25.42578125" customWidth="1"/>
    <col min="4" max="4" width="13.7109375" customWidth="1"/>
    <col min="5" max="5" width="6.140625" customWidth="1"/>
    <col min="6" max="6" width="2.5703125" customWidth="1"/>
    <col min="7" max="7" width="4.7109375" customWidth="1"/>
    <col min="8" max="8" width="6" customWidth="1"/>
    <col min="9" max="11" width="9.140625" hidden="1" customWidth="1"/>
    <col min="12" max="16384" width="9.140625" hidden="1"/>
  </cols>
  <sheetData>
    <row r="10" spans="2:4" ht="15.75" thickBot="1" x14ac:dyDescent="0.3"/>
    <row r="11" spans="2:4" ht="19.5" thickBot="1" x14ac:dyDescent="0.3">
      <c r="B11" s="21" t="s">
        <v>16</v>
      </c>
      <c r="C11" s="22"/>
      <c r="D11" s="23"/>
    </row>
    <row r="12" spans="2:4" ht="16.5" thickBot="1" x14ac:dyDescent="0.3">
      <c r="B12" s="33" t="s">
        <v>14</v>
      </c>
      <c r="C12" s="34"/>
      <c r="D12" s="18">
        <v>2000</v>
      </c>
    </row>
    <row r="13" spans="2:4" ht="16.5" thickBot="1" x14ac:dyDescent="0.3">
      <c r="B13" s="35" t="s">
        <v>13</v>
      </c>
      <c r="C13" s="36"/>
      <c r="D13" s="19">
        <v>6.0000000000000001E-3</v>
      </c>
    </row>
    <row r="14" spans="2:4" ht="16.5" thickBot="1" x14ac:dyDescent="0.3">
      <c r="B14" s="37" t="s">
        <v>15</v>
      </c>
      <c r="C14" s="38"/>
      <c r="D14" s="20">
        <f>Salario*30%</f>
        <v>600</v>
      </c>
    </row>
    <row r="15" spans="2:4" ht="15.75" thickBot="1" x14ac:dyDescent="0.3"/>
    <row r="16" spans="2:4" ht="35.25" customHeight="1" x14ac:dyDescent="0.25">
      <c r="B16" s="30" t="s">
        <v>5</v>
      </c>
      <c r="C16" s="31"/>
      <c r="D16" s="32"/>
    </row>
    <row r="17" spans="1:5" ht="16.5" thickBot="1" x14ac:dyDescent="0.3">
      <c r="B17" s="24" t="s">
        <v>0</v>
      </c>
      <c r="C17" s="25"/>
      <c r="D17" s="13">
        <v>200</v>
      </c>
    </row>
    <row r="18" spans="1:5" ht="16.5" thickBot="1" x14ac:dyDescent="0.3">
      <c r="B18" s="26" t="s">
        <v>1</v>
      </c>
      <c r="C18" s="27"/>
      <c r="D18" s="14">
        <v>5</v>
      </c>
    </row>
    <row r="19" spans="1:5" ht="16.5" thickBot="1" x14ac:dyDescent="0.3">
      <c r="B19" s="26" t="s">
        <v>2</v>
      </c>
      <c r="C19" s="27"/>
      <c r="D19" s="15">
        <v>1.0789999999999999E-2</v>
      </c>
    </row>
    <row r="20" spans="1:5" ht="16.5" thickBot="1" x14ac:dyDescent="0.3">
      <c r="B20" s="28" t="s">
        <v>3</v>
      </c>
      <c r="C20" s="29"/>
      <c r="D20" s="16">
        <f>FV(Taxa_mensal,Qtd_Anos*12,Aporte*-1)</f>
        <v>16755.382799697527</v>
      </c>
    </row>
    <row r="21" spans="1:5" ht="16.5" thickBot="1" x14ac:dyDescent="0.3">
      <c r="B21" s="41" t="s">
        <v>4</v>
      </c>
      <c r="C21" s="42"/>
      <c r="D21" s="17">
        <f>Patrimonio*Rendimento_Carteira</f>
        <v>100.53229679818516</v>
      </c>
    </row>
    <row r="22" spans="1:5" ht="15.75" thickBot="1" x14ac:dyDescent="0.3"/>
    <row r="23" spans="1:5" ht="21" x14ac:dyDescent="0.25">
      <c r="B23" s="39" t="s">
        <v>11</v>
      </c>
      <c r="C23" s="40"/>
      <c r="D23" s="3" t="s">
        <v>12</v>
      </c>
    </row>
    <row r="24" spans="1:5" ht="16.5" thickBot="1" x14ac:dyDescent="0.3">
      <c r="A24" s="2">
        <v>2</v>
      </c>
      <c r="B24" s="4" t="s">
        <v>6</v>
      </c>
      <c r="C24" s="5">
        <f>FV($D$19,$A24*12,$D$17*-1)</f>
        <v>5445.5254595290435</v>
      </c>
      <c r="D24" s="6">
        <f>C24*Rendimento_Carteira</f>
        <v>32.673152757174265</v>
      </c>
      <c r="E24" s="1"/>
    </row>
    <row r="25" spans="1:5" ht="16.5" thickBot="1" x14ac:dyDescent="0.3">
      <c r="A25" s="2">
        <v>5</v>
      </c>
      <c r="B25" s="7" t="s">
        <v>7</v>
      </c>
      <c r="C25" s="8">
        <f>FV($D$19,$A25*12,$D$17*-1)</f>
        <v>16755.382799697527</v>
      </c>
      <c r="D25" s="9">
        <f>C25*Rendimento_Carteira</f>
        <v>100.53229679818516</v>
      </c>
    </row>
    <row r="26" spans="1:5" ht="16.5" thickBot="1" x14ac:dyDescent="0.3">
      <c r="A26" s="2">
        <v>10</v>
      </c>
      <c r="B26" s="7" t="s">
        <v>8</v>
      </c>
      <c r="C26" s="8">
        <f>FV($D$19,$A26*12,$D$17*-1)</f>
        <v>48656.842506034438</v>
      </c>
      <c r="D26" s="9">
        <f>C26*Rendimento_Carteira</f>
        <v>291.94105503620665</v>
      </c>
    </row>
    <row r="27" spans="1:5" ht="16.5" thickBot="1" x14ac:dyDescent="0.3">
      <c r="A27" s="2">
        <v>20</v>
      </c>
      <c r="B27" s="7" t="s">
        <v>9</v>
      </c>
      <c r="C27" s="8">
        <f>FV($D$19,$A27*12,$D$17*-1)</f>
        <v>225039.68001941612</v>
      </c>
      <c r="D27" s="9">
        <f>C27*Rendimento_Carteira</f>
        <v>1350.2380801164968</v>
      </c>
    </row>
    <row r="28" spans="1:5" ht="16.5" thickBot="1" x14ac:dyDescent="0.3">
      <c r="A28" s="2">
        <v>30</v>
      </c>
      <c r="B28" s="10" t="s">
        <v>10</v>
      </c>
      <c r="C28" s="11">
        <f>FV($D$19,$A28*12,$D$17*-1)</f>
        <v>864433.93100094295</v>
      </c>
      <c r="D28" s="12">
        <f>C28*Rendimento_Carteira</f>
        <v>5186.6035860056581</v>
      </c>
    </row>
    <row r="32" spans="1:5" x14ac:dyDescent="0.25">
      <c r="B32" s="43" t="s">
        <v>19</v>
      </c>
      <c r="C32" s="46" t="s">
        <v>32</v>
      </c>
      <c r="D32" s="43"/>
    </row>
    <row r="33" spans="2:4" x14ac:dyDescent="0.25">
      <c r="B33" s="52" t="s">
        <v>18</v>
      </c>
      <c r="C33" s="53">
        <f>Aporte</f>
        <v>200</v>
      </c>
      <c r="D33" s="59"/>
    </row>
    <row r="35" spans="2:4" x14ac:dyDescent="0.25">
      <c r="B35" s="50" t="s">
        <v>20</v>
      </c>
      <c r="C35" s="50" t="s">
        <v>21</v>
      </c>
      <c r="D35" s="50" t="s">
        <v>22</v>
      </c>
    </row>
    <row r="36" spans="2:4" x14ac:dyDescent="0.25">
      <c r="B36" s="45" t="s">
        <v>23</v>
      </c>
      <c r="C36" s="48">
        <f>VLOOKUP($C$32&amp;"-"&amp;B36,Planilha2!$A:$D,4,FALSE)</f>
        <v>0.32</v>
      </c>
      <c r="D36" s="49">
        <f>$C$33*C36</f>
        <v>64</v>
      </c>
    </row>
    <row r="37" spans="2:4" x14ac:dyDescent="0.25">
      <c r="B37" s="45" t="s">
        <v>24</v>
      </c>
      <c r="C37" s="48">
        <f>VLOOKUP($C$32&amp;"-"&amp;B37,Planilha2!$A:$D,4,FALSE)</f>
        <v>0.35</v>
      </c>
      <c r="D37" s="49">
        <f t="shared" ref="D37:D41" si="0">$C$33*C37</f>
        <v>70</v>
      </c>
    </row>
    <row r="38" spans="2:4" x14ac:dyDescent="0.25">
      <c r="B38" s="45" t="s">
        <v>25</v>
      </c>
      <c r="C38" s="48">
        <f>VLOOKUP($C$32&amp;"-"&amp;B38,Planilha2!$A:$D,4,FALSE)</f>
        <v>0.08</v>
      </c>
      <c r="D38" s="49">
        <f t="shared" si="0"/>
        <v>16</v>
      </c>
    </row>
    <row r="39" spans="2:4" x14ac:dyDescent="0.25">
      <c r="B39" s="45" t="s">
        <v>26</v>
      </c>
      <c r="C39" s="48">
        <f>VLOOKUP($C$32&amp;"-"&amp;B39,Planilha2!$A:$D,4,FALSE)</f>
        <v>0.05</v>
      </c>
      <c r="D39" s="49">
        <f t="shared" si="0"/>
        <v>10</v>
      </c>
    </row>
    <row r="40" spans="2:4" x14ac:dyDescent="0.25">
      <c r="B40" s="45" t="s">
        <v>27</v>
      </c>
      <c r="C40" s="48">
        <f>VLOOKUP($C$32&amp;"-"&amp;B40,Planilha2!$A:$D,4,FALSE)</f>
        <v>0.1</v>
      </c>
      <c r="D40" s="49">
        <f t="shared" si="0"/>
        <v>20</v>
      </c>
    </row>
    <row r="41" spans="2:4" x14ac:dyDescent="0.25">
      <c r="B41" s="45" t="s">
        <v>28</v>
      </c>
      <c r="C41" s="48">
        <f>VLOOKUP($C$32&amp;"-"&amp;B41,Planilha2!$A:$D,4,FALSE)</f>
        <v>0.1</v>
      </c>
      <c r="D41" s="49">
        <f t="shared" si="0"/>
        <v>20</v>
      </c>
    </row>
    <row r="42" spans="2:4" x14ac:dyDescent="0.25">
      <c r="B42" s="44"/>
      <c r="C42" s="44"/>
      <c r="D42" s="51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</sheetData>
  <mergeCells count="11">
    <mergeCell ref="B23:C23"/>
    <mergeCell ref="B21:C21"/>
    <mergeCell ref="B11:D11"/>
    <mergeCell ref="B17:C17"/>
    <mergeCell ref="B18:C18"/>
    <mergeCell ref="B19:C19"/>
    <mergeCell ref="B20:C20"/>
    <mergeCell ref="B16:D16"/>
    <mergeCell ref="B12:C12"/>
    <mergeCell ref="B13:C13"/>
    <mergeCell ref="B14:C14"/>
  </mergeCells>
  <dataValidations count="1">
    <dataValidation type="list" allowBlank="1" showInputMessage="1" showErrorMessage="1" sqref="C32" xr:uid="{81349477-E55E-4D0B-B61D-58B087E2943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D92E-B5E3-4D75-8E32-1C5C7AA2E34B}">
  <dimension ref="A2:G21"/>
  <sheetViews>
    <sheetView workbookViewId="0">
      <selection activeCell="D13" sqref="D13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6" max="6" width="16.85546875" bestFit="1" customWidth="1"/>
  </cols>
  <sheetData>
    <row r="2" spans="1:7" x14ac:dyDescent="0.25">
      <c r="A2" t="s">
        <v>31</v>
      </c>
      <c r="B2" t="s">
        <v>19</v>
      </c>
      <c r="C2" s="50" t="s">
        <v>20</v>
      </c>
      <c r="D2" t="s">
        <v>30</v>
      </c>
    </row>
    <row r="3" spans="1:7" x14ac:dyDescent="0.25">
      <c r="A3" t="str">
        <f>B3&amp;"-"&amp;C3</f>
        <v>Conservador-PAPEL</v>
      </c>
      <c r="B3" t="s">
        <v>29</v>
      </c>
      <c r="C3" s="45" t="s">
        <v>23</v>
      </c>
      <c r="D3" s="54">
        <v>0.3</v>
      </c>
      <c r="G3" t="s">
        <v>30</v>
      </c>
    </row>
    <row r="4" spans="1:7" x14ac:dyDescent="0.25">
      <c r="A4" t="str">
        <f t="shared" ref="A4:A20" si="0">B4&amp;"-"&amp;C4</f>
        <v>Conservador-TIJOLO</v>
      </c>
      <c r="B4" t="s">
        <v>29</v>
      </c>
      <c r="C4" s="45" t="s">
        <v>24</v>
      </c>
      <c r="D4" s="54">
        <v>0.5</v>
      </c>
      <c r="F4" s="43" t="s">
        <v>33</v>
      </c>
      <c r="G4" s="58">
        <f>VLOOKUP(F4,$A:$D,4,FALSE)</f>
        <v>0.35</v>
      </c>
    </row>
    <row r="5" spans="1:7" x14ac:dyDescent="0.25">
      <c r="A5" t="str">
        <f t="shared" si="0"/>
        <v>Conservador-HÍBRIDOS</v>
      </c>
      <c r="B5" t="s">
        <v>29</v>
      </c>
      <c r="C5" s="45" t="s">
        <v>25</v>
      </c>
      <c r="D5" s="54">
        <v>0.1</v>
      </c>
    </row>
    <row r="6" spans="1:7" x14ac:dyDescent="0.25">
      <c r="A6" t="str">
        <f t="shared" si="0"/>
        <v>Conservador-FOFs</v>
      </c>
      <c r="B6" t="s">
        <v>29</v>
      </c>
      <c r="C6" s="45" t="s">
        <v>26</v>
      </c>
      <c r="D6" s="54">
        <v>0.1</v>
      </c>
    </row>
    <row r="7" spans="1:7" x14ac:dyDescent="0.25">
      <c r="A7" t="str">
        <f t="shared" si="0"/>
        <v>Conservador-DESENVOLVIMENTO</v>
      </c>
      <c r="B7" t="s">
        <v>29</v>
      </c>
      <c r="C7" s="45" t="s">
        <v>27</v>
      </c>
      <c r="D7" s="54">
        <v>0</v>
      </c>
    </row>
    <row r="8" spans="1:7" x14ac:dyDescent="0.25">
      <c r="A8" t="str">
        <f t="shared" si="0"/>
        <v>Conservador-HOTELARIAS</v>
      </c>
      <c r="B8" t="s">
        <v>29</v>
      </c>
      <c r="C8" s="45" t="s">
        <v>28</v>
      </c>
      <c r="D8" s="54">
        <v>0</v>
      </c>
    </row>
    <row r="9" spans="1:7" x14ac:dyDescent="0.25">
      <c r="A9" s="55" t="str">
        <f t="shared" si="0"/>
        <v>Moderado-PAPEL</v>
      </c>
      <c r="B9" s="55" t="s">
        <v>32</v>
      </c>
      <c r="C9" s="56" t="s">
        <v>23</v>
      </c>
      <c r="D9" s="57">
        <v>0.32</v>
      </c>
    </row>
    <row r="10" spans="1:7" x14ac:dyDescent="0.25">
      <c r="A10" t="str">
        <f t="shared" si="0"/>
        <v>Moderado-TIJOLO</v>
      </c>
      <c r="B10" t="s">
        <v>32</v>
      </c>
      <c r="C10" s="45" t="s">
        <v>24</v>
      </c>
      <c r="D10" s="47">
        <v>0.35</v>
      </c>
    </row>
    <row r="11" spans="1:7" x14ac:dyDescent="0.25">
      <c r="A11" t="str">
        <f t="shared" si="0"/>
        <v>Moderado-HÍBRIDOS</v>
      </c>
      <c r="B11" t="s">
        <v>32</v>
      </c>
      <c r="C11" s="45" t="s">
        <v>25</v>
      </c>
      <c r="D11" s="47">
        <v>0.08</v>
      </c>
    </row>
    <row r="12" spans="1:7" x14ac:dyDescent="0.25">
      <c r="A12" t="str">
        <f t="shared" si="0"/>
        <v>Moderado-FOFs</v>
      </c>
      <c r="B12" t="s">
        <v>32</v>
      </c>
      <c r="C12" s="45" t="s">
        <v>26</v>
      </c>
      <c r="D12" s="47">
        <v>0.05</v>
      </c>
    </row>
    <row r="13" spans="1:7" x14ac:dyDescent="0.25">
      <c r="A13" t="str">
        <f t="shared" si="0"/>
        <v>Moderado-DESENVOLVIMENTO</v>
      </c>
      <c r="B13" t="s">
        <v>32</v>
      </c>
      <c r="C13" s="45" t="s">
        <v>27</v>
      </c>
      <c r="D13" s="47">
        <v>0.1</v>
      </c>
    </row>
    <row r="14" spans="1:7" x14ac:dyDescent="0.25">
      <c r="A14" t="str">
        <f t="shared" si="0"/>
        <v>Moderado-HOTELARIAS</v>
      </c>
      <c r="B14" t="s">
        <v>32</v>
      </c>
      <c r="C14" s="45" t="s">
        <v>28</v>
      </c>
      <c r="D14" s="47">
        <v>0.1</v>
      </c>
    </row>
    <row r="15" spans="1:7" x14ac:dyDescent="0.25">
      <c r="A15" s="55" t="str">
        <f t="shared" si="0"/>
        <v>Agressivo-PAPEL</v>
      </c>
      <c r="B15" s="55" t="s">
        <v>17</v>
      </c>
      <c r="C15" s="56" t="s">
        <v>23</v>
      </c>
      <c r="D15" s="57">
        <v>0.5</v>
      </c>
    </row>
    <row r="16" spans="1:7" x14ac:dyDescent="0.25">
      <c r="A16" t="str">
        <f t="shared" si="0"/>
        <v>Agressivo-TIJOLO</v>
      </c>
      <c r="B16" t="s">
        <v>17</v>
      </c>
      <c r="C16" s="45" t="s">
        <v>24</v>
      </c>
      <c r="D16" s="47">
        <v>0.1</v>
      </c>
    </row>
    <row r="17" spans="1:4" x14ac:dyDescent="0.25">
      <c r="A17" t="str">
        <f t="shared" si="0"/>
        <v>Agressivo-HÍBRIDOS</v>
      </c>
      <c r="B17" t="s">
        <v>17</v>
      </c>
      <c r="C17" s="45" t="s">
        <v>25</v>
      </c>
      <c r="D17" s="47">
        <v>0.05</v>
      </c>
    </row>
    <row r="18" spans="1:4" x14ac:dyDescent="0.25">
      <c r="A18" t="str">
        <f t="shared" si="0"/>
        <v>Agressivo-FOFs</v>
      </c>
      <c r="B18" t="s">
        <v>17</v>
      </c>
      <c r="C18" s="45" t="s">
        <v>26</v>
      </c>
      <c r="D18" s="47">
        <v>0.05</v>
      </c>
    </row>
    <row r="19" spans="1:4" x14ac:dyDescent="0.25">
      <c r="A19" t="str">
        <f t="shared" si="0"/>
        <v>Agressivo-DESENVOLVIMENTO</v>
      </c>
      <c r="B19" t="s">
        <v>17</v>
      </c>
      <c r="C19" s="45" t="s">
        <v>27</v>
      </c>
      <c r="D19" s="47">
        <v>0.2</v>
      </c>
    </row>
    <row r="20" spans="1:4" x14ac:dyDescent="0.25">
      <c r="A20" t="str">
        <f t="shared" si="0"/>
        <v>Agressivo-HOTELARIAS</v>
      </c>
      <c r="B20" t="s">
        <v>17</v>
      </c>
      <c r="C20" s="45" t="s">
        <v>28</v>
      </c>
      <c r="D20" s="47">
        <v>0.1</v>
      </c>
    </row>
    <row r="21" spans="1:4" x14ac:dyDescent="0.25">
      <c r="D21" s="4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Roberta Teixeira de Castro</dc:creator>
  <cp:lastModifiedBy>Sara Roberta Teixeira de Castro</cp:lastModifiedBy>
  <dcterms:created xsi:type="dcterms:W3CDTF">2025-06-10T12:27:42Z</dcterms:created>
  <dcterms:modified xsi:type="dcterms:W3CDTF">2025-06-12T23:30:50Z</dcterms:modified>
</cp:coreProperties>
</file>