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8_{F7262862-9F82-4BBA-8414-564D1FA894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est. contas 2020 até junho " sheetId="8" r:id="rId1"/>
    <sheet name="Prest Contas Franca 2019 SITE " sheetId="1" r:id="rId2"/>
  </sheets>
  <definedNames>
    <definedName name="_xlnm._FilterDatabase" localSheetId="1" hidden="1">'Prest Contas Franca 2019 SITE '!$A$4:$I$337</definedName>
    <definedName name="_xlnm._FilterDatabase" localSheetId="0" hidden="1">'prest. contas 2020 até junho '!$A$4:$I$321</definedName>
    <definedName name="_xlnm.Print_Area" localSheetId="1">'Prest Contas Franca 2019 SITE '!$A$2:$I$322</definedName>
    <definedName name="_xlnm.Print_Area" localSheetId="0">'prest. contas 2020 até junho '!$A$2:$I$306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8" l="1"/>
  <c r="H182" i="8" l="1"/>
  <c r="H169" i="8"/>
  <c r="H160" i="8"/>
  <c r="H151" i="8"/>
  <c r="H144" i="8"/>
  <c r="H151" i="1" l="1"/>
  <c r="H281" i="1" l="1"/>
  <c r="H12" i="1"/>
  <c r="H293" i="1"/>
  <c r="H244" i="1"/>
  <c r="H142" i="1"/>
  <c r="H139" i="1"/>
  <c r="H301" i="1" l="1"/>
  <c r="H22" i="1"/>
  <c r="H149" i="1"/>
  <c r="H269" i="1"/>
  <c r="H297" i="1"/>
  <c r="H181" i="1"/>
  <c r="H11" i="1"/>
  <c r="H124" i="1"/>
  <c r="H207" i="1"/>
  <c r="H161" i="1"/>
  <c r="H172" i="1" l="1"/>
  <c r="H28" i="1"/>
  <c r="H53" i="1"/>
  <c r="H248" i="1"/>
  <c r="H187" i="1" l="1"/>
  <c r="H228" i="1"/>
  <c r="H231" i="1"/>
  <c r="H313" i="1"/>
  <c r="H30" i="1"/>
  <c r="H122" i="1" l="1"/>
  <c r="H14" i="1"/>
  <c r="H287" i="1" l="1"/>
  <c r="H163" i="1" l="1"/>
  <c r="H241" i="1" l="1"/>
  <c r="H242" i="1"/>
  <c r="H194" i="1" l="1"/>
  <c r="H249" i="1" l="1"/>
  <c r="H171" i="1" l="1"/>
  <c r="H302" i="1" l="1"/>
  <c r="H117" i="1" l="1"/>
  <c r="H78" i="1" l="1"/>
  <c r="H75" i="1"/>
  <c r="H69" i="1"/>
  <c r="H73" i="1"/>
  <c r="H71" i="1" l="1"/>
  <c r="H67" i="1" l="1"/>
  <c r="H65" i="1"/>
  <c r="H63" i="1" l="1"/>
  <c r="H62" i="1"/>
  <c r="H60" i="1"/>
  <c r="H58" i="1"/>
  <c r="H57" i="1"/>
  <c r="H51" i="1"/>
  <c r="H44" i="1"/>
  <c r="H45" i="1"/>
  <c r="H43" i="1"/>
  <c r="H41" i="1"/>
  <c r="H39" i="1"/>
  <c r="H38" i="1"/>
  <c r="H35" i="1"/>
  <c r="H37" i="1"/>
  <c r="H33" i="1" l="1"/>
  <c r="H31" i="1"/>
  <c r="H5" i="1"/>
  <c r="H20" i="1" l="1"/>
</calcChain>
</file>

<file path=xl/sharedStrings.xml><?xml version="1.0" encoding="utf-8"?>
<sst xmlns="http://schemas.openxmlformats.org/spreadsheetml/2006/main" count="2349" uniqueCount="806">
  <si>
    <t xml:space="preserve">Serviços Médicos </t>
  </si>
  <si>
    <t>Neuroprime Clinica Médica S/S</t>
  </si>
  <si>
    <t>Renato Cunha Serviços Médicos Ltda</t>
  </si>
  <si>
    <t>Clinica Médica Colibri Ltda</t>
  </si>
  <si>
    <t>FJG Serviços Médicos - Eireli</t>
  </si>
  <si>
    <t>Prestação de Serviços Médicos em Radiologia e Diagnósticos por Imagem</t>
  </si>
  <si>
    <t>Prestação de serviços médicos em cardiologia e urologia.</t>
  </si>
  <si>
    <t>Prestação de serviços médicos em neuroe cirurgia vascular e oftalmo.</t>
  </si>
  <si>
    <t>Prestação de serviços médicos emmastologia e  cirurgia geral.</t>
  </si>
  <si>
    <t>Prestação de serviços médicos ortopedia</t>
  </si>
  <si>
    <t>Prestação de serviços médicos em Oftalmologia</t>
  </si>
  <si>
    <t>Prestação de serviços médicos Cirurgia Vascular</t>
  </si>
  <si>
    <t>Prestação de serviços médicos em Otorrinolaringologia</t>
  </si>
  <si>
    <t>Prestação de serviços médicos neurologia</t>
  </si>
  <si>
    <t>Prestação de serviços médicos urologia</t>
  </si>
  <si>
    <t>Prestação de serviços médicos em anestesia</t>
  </si>
  <si>
    <t>Prestação de serviços médicos em Urologia</t>
  </si>
  <si>
    <t>Prestação de serviços médicos em Pneumologia</t>
  </si>
  <si>
    <t>Prestação de serviços médicos em Cardiologia</t>
  </si>
  <si>
    <t xml:space="preserve">Prestação de serviços médicos em Cardiologia </t>
  </si>
  <si>
    <t>Prestação de serviços médicos em Reumatologia</t>
  </si>
  <si>
    <t>Prestação de serviços médicos em Ginecologia</t>
  </si>
  <si>
    <t xml:space="preserve">Prestação de serviços médicos Cardiologia </t>
  </si>
  <si>
    <t>Prestação de serviços médicos em Dermatologia</t>
  </si>
  <si>
    <t>Prestação de serviços médicos em Psiquiatria</t>
  </si>
  <si>
    <t>Prestação de serviços médicos em Ortopedia</t>
  </si>
  <si>
    <t>Prestação de serviços médicos em Proctologia</t>
  </si>
  <si>
    <t>Prestação de serviços médicos em Neurologia</t>
  </si>
  <si>
    <t>Prestação de serviços médicos em Cirurgia Geral</t>
  </si>
  <si>
    <t>Prestação de serviços médicos em Endocrinologia</t>
  </si>
  <si>
    <t>Prestação de serviços médicos em Cirurgia Vascular</t>
  </si>
  <si>
    <t>Prestação de serviços médicos em Anestesia</t>
  </si>
  <si>
    <t>Prestação de Serviços Médicos em Ultrassonografia</t>
  </si>
  <si>
    <t>Prestação de Serviços Médicos em Ciruria Geral</t>
  </si>
  <si>
    <t>Prestação de Serviços Médicos em Nefrologia</t>
  </si>
  <si>
    <t>Mensal</t>
  </si>
  <si>
    <t>Prestação de serviços médicos Oftalmologia</t>
  </si>
  <si>
    <t>-</t>
  </si>
  <si>
    <t>Prestação de serviços médicos e Cardiologia</t>
  </si>
  <si>
    <t>Acacias Clinica Ltda</t>
  </si>
  <si>
    <t>Almeida Lopes Serviços Médicos S/S Ltda</t>
  </si>
  <si>
    <t>Andre Pereira Castro</t>
  </si>
  <si>
    <t>B &amp; M Servicos Medicos Ltda</t>
  </si>
  <si>
    <t>Baptista E Mattos Servicos Medicos Ltda ­ Me</t>
  </si>
  <si>
    <t>Bruna Do Valle Silva Eireli Me</t>
  </si>
  <si>
    <t>Bugner Servicos Medicos Ltda</t>
  </si>
  <si>
    <t>C&amp;J Clinica Medica Ltda</t>
  </si>
  <si>
    <t>Centro De Oftalmologia Especializada</t>
  </si>
  <si>
    <t>Centro Reproducao Humana E De Cirurgia Plastica</t>
  </si>
  <si>
    <t>Cervi Assistencia Medica Ltda</t>
  </si>
  <si>
    <t>Clinica Barufi Ltda</t>
  </si>
  <si>
    <t>Clinica De Anestesiologia Dr Rafael Vieira Alves</t>
  </si>
  <si>
    <t>Clinica De Cardiologia Dr Carlos Alves Pereira - Eireli</t>
  </si>
  <si>
    <t>Clinica De Coloproctologia De Franca Ss Ltda</t>
  </si>
  <si>
    <t>Clinica De Dor E Anestesiologia Ltda</t>
  </si>
  <si>
    <t>Clinica De Medicina Interna E Intensiva Ltda</t>
  </si>
  <si>
    <t>Clínica De Saúde Alonso Y Alonso Soc Simples</t>
  </si>
  <si>
    <t>Clinica Dr. Ivan Silveira Ltda - Me</t>
  </si>
  <si>
    <t>Clinica Dra. Maria Dulce Ltda - Me</t>
  </si>
  <si>
    <t>Clinica E Cirurgia Francana Ltda</t>
  </si>
  <si>
    <t>Clinica Medica Frejuello &amp; Morais Ltda - Me</t>
  </si>
  <si>
    <t>Clinica Medica Leli Ltda</t>
  </si>
  <si>
    <t>Clínica Médica Ochsendorf Ltda</t>
  </si>
  <si>
    <t>Clinica Medica Santa Gianna S. S.</t>
  </si>
  <si>
    <t>Clinica Medica Unicard Ltda</t>
  </si>
  <si>
    <t>Clinica Medica Visage Ltda - Me</t>
  </si>
  <si>
    <t>Clinica Medica Vision Sound Ltda</t>
  </si>
  <si>
    <t>Clinica Oftfisio Ltda</t>
  </si>
  <si>
    <t>Clinica Oncologica E De Imagem S/S Ltda</t>
  </si>
  <si>
    <t>Clinica Pneumoderm Servicos De Saude S/S Limitada</t>
  </si>
  <si>
    <t>Clinica Urologica S/C Ltda</t>
  </si>
  <si>
    <t>Cossi Clinica Medica Ltda</t>
  </si>
  <si>
    <t>Daniela Ramiceli</t>
  </si>
  <si>
    <t>De Los Reyes Serviços Médicos Ltda</t>
  </si>
  <si>
    <t>Doctor`S Rp Servicos Medicos Ltda</t>
  </si>
  <si>
    <t>Druzzili &amp; Pelizaro Servicos Medicos S/S Ltda</t>
  </si>
  <si>
    <t>Elite Servicos Medicos Ltda</t>
  </si>
  <si>
    <t>Faleiros E Faleiros Ltda</t>
  </si>
  <si>
    <t>Favaris &amp; Dardengo Servicos Medicos Ltda</t>
  </si>
  <si>
    <t>Ferlin &amp; Ferlin Endocrinologia Ltda</t>
  </si>
  <si>
    <t>Gabriel Bordonal Servicos Medicos Eireli</t>
  </si>
  <si>
    <t>Herculano Roberto Ricordi Barbosa</t>
  </si>
  <si>
    <t>Instituto Francano De Especialidades Medicas Ltda</t>
  </si>
  <si>
    <t>Instituto Mente, Cerebro E Emocoes Ltda</t>
  </si>
  <si>
    <t>Joceli Rodrigues Da Silva</t>
  </si>
  <si>
    <t>Juliana Gasparina Gaspar Ribeiro</t>
  </si>
  <si>
    <t>Jundifran Servicos Medicos Ltda</t>
  </si>
  <si>
    <t>Lage E Ulhoa Servicos Medicos Ltda</t>
  </si>
  <si>
    <t>Louredo - Assistência Médica Eireli</t>
  </si>
  <si>
    <t>M M Figueiredo Servicos Medicos Ltda</t>
  </si>
  <si>
    <t>Marins &amp; Silva Filho Clínica Médica Ltda - Me</t>
  </si>
  <si>
    <t>Melo &amp; Lassie S/S Ltda Me</t>
  </si>
  <si>
    <t>Oftalmoclinica Horus - Eireli</t>
  </si>
  <si>
    <t>Otogin Servicos Medicos Ltda</t>
  </si>
  <si>
    <t>Pleine Sante Clinica Médica De Diálise Eireli Epp</t>
  </si>
  <si>
    <t>Pucci E Green Servicos Medicos Ltda</t>
  </si>
  <si>
    <t>Pulicano Servicos De Radiologia Ltda</t>
  </si>
  <si>
    <t>R.C.B. Rodrigues Eireli</t>
  </si>
  <si>
    <t>Rh Clinica Medica Ltda</t>
  </si>
  <si>
    <t>Ridu Clinica Medica Ltda</t>
  </si>
  <si>
    <t>Rinoclin - Clinica De Otorrinolaringologia Ltda</t>
  </si>
  <si>
    <t>Rocha E Torres Clinica Médica Ltda - Me</t>
  </si>
  <si>
    <t>Rubly &amp; Oliveira Ltda - Me</t>
  </si>
  <si>
    <t>Seafra-Servico De Anestesiologia De Franca Ltda</t>
  </si>
  <si>
    <t>Silveira &amp; Thome Clinica Medica S. S.</t>
  </si>
  <si>
    <t>T &amp; M Cardio Servicos Medicos Ltda</t>
  </si>
  <si>
    <t>Uroderm Clinica E Cirurgica Ltda</t>
  </si>
  <si>
    <t>V. Reis Anestesiologia Ltda</t>
  </si>
  <si>
    <t>Zanovello Clinica Medica Ltda - Me</t>
  </si>
  <si>
    <t xml:space="preserve">Açoforte Seguranca e Vigilancia Ltda </t>
  </si>
  <si>
    <t xml:space="preserve">Serviços de Vigilancia </t>
  </si>
  <si>
    <t xml:space="preserve">Serviços de Vigilância Noturno armada e um posto para domingos e feriados </t>
  </si>
  <si>
    <t>Associação Religiosa e
Beneficiente Jesus Maria e
José</t>
  </si>
  <si>
    <t>Locação</t>
  </si>
  <si>
    <t xml:space="preserve"> 27/09/2011</t>
  </si>
  <si>
    <t>Locação de Terreno para Estacionamento dos Médicos</t>
  </si>
  <si>
    <t>Cirurgica Mafra Ltda</t>
  </si>
  <si>
    <t>Compra e venda /Comodato</t>
  </si>
  <si>
    <t xml:space="preserve"> 02/05/2011  </t>
  </si>
  <si>
    <t>Compra e venda de no mínimo 8 caixas de
teste de glicemia optium XCEED com 100 unidades.</t>
  </si>
  <si>
    <t>Elevadores Atlas Schindler
S/A</t>
  </si>
  <si>
    <t xml:space="preserve">Prestação de serviços 
</t>
  </si>
  <si>
    <t xml:space="preserve"> 04/02/2011 </t>
  </si>
  <si>
    <t>Prestação de serviços técnicos
especializados de manutenção preventiva e
corretiva para elevadores, incluindo aplicação de
peças, pela contratada ao cliente.</t>
  </si>
  <si>
    <t xml:space="preserve">Fernanda A S Krepiscki </t>
  </si>
  <si>
    <t>Prestação de Serviços</t>
  </si>
  <si>
    <t xml:space="preserve"> 01/07/2015 </t>
  </si>
  <si>
    <t xml:space="preserve">Fundação Santa Casa de Misericordia de Franca </t>
  </si>
  <si>
    <t xml:space="preserve"> 01/01/2011 </t>
  </si>
  <si>
    <t xml:space="preserve">Prestação de Serviços para  Analises Clinicas </t>
  </si>
  <si>
    <t>Konimagem Comercial Ltda</t>
  </si>
  <si>
    <t xml:space="preserve">Contrato de compra e venda / Comodato </t>
  </si>
  <si>
    <t xml:space="preserve"> 11/07/2011 </t>
  </si>
  <si>
    <t>Valor garnatido para compra de filmes para radiologia e mamografia</t>
  </si>
  <si>
    <t>Senior Noroeste Paulista Sistemas de Gestão Ltda</t>
  </si>
  <si>
    <t xml:space="preserve">Licença de uso </t>
  </si>
  <si>
    <t xml:space="preserve"> 12/03/2011 </t>
  </si>
  <si>
    <t xml:space="preserve">Licença de uso, atualização de software Gestão de Pessoas e suporte técnico </t>
  </si>
  <si>
    <t>Marvic Moto-Taxi Service
S/C Ltda ME</t>
  </si>
  <si>
    <t xml:space="preserve">Prestação de serviços </t>
  </si>
  <si>
    <t xml:space="preserve"> 01/11/2011 </t>
  </si>
  <si>
    <t xml:space="preserve">Prestação de serviços de Moto - taxi para entregas de documentos de uma forma economica e rápida
</t>
  </si>
  <si>
    <t>Planisa Planejamento e
Organização de Instituições
de Saúde</t>
  </si>
  <si>
    <t xml:space="preserve">Administrativo </t>
  </si>
  <si>
    <t xml:space="preserve">Prestação de serviços de consultoria para gestão de custos hospitalares
</t>
  </si>
  <si>
    <t>Sapra Landauer Serviço de
Acessoria e Proteção
Radiológica L</t>
  </si>
  <si>
    <t>Serviços Radioproteção</t>
  </si>
  <si>
    <t>Dosimetria Pessoal TLD/OSL</t>
  </si>
  <si>
    <t>Stericycle Gestão Ambiental Ltda</t>
  </si>
  <si>
    <t xml:space="preserve"> Prestação de serviços </t>
  </si>
  <si>
    <t>Coelho &amp; Coelho Serviços Informática Ltda</t>
  </si>
  <si>
    <t>Locação de equipamentos</t>
  </si>
  <si>
    <t xml:space="preserve"> 01/05/2010 </t>
  </si>
  <si>
    <t>Locação de equipamentos para impressão, cópia, fac-simples e scanner</t>
  </si>
  <si>
    <t>Cooperativa de Taxi Centertaxi</t>
  </si>
  <si>
    <t xml:space="preserve"> Prestação de serviços  </t>
  </si>
  <si>
    <t>Contrato de prestação de serviço profissional e corridas de taxi, restrita para colaboradores na cidade de Franca</t>
  </si>
  <si>
    <t>Ecomed Comercio de Produtos Médicos Ltda</t>
  </si>
  <si>
    <t xml:space="preserve"> 01/04/2011 </t>
  </si>
  <si>
    <t>Compra e venda de produtos Médicos - Agulhas de Instrumento de Biopsia Pormag I Ultra 2.5</t>
  </si>
  <si>
    <t>Ecol Comércio e Serviços em Ar Condicionado Ltda -ME</t>
  </si>
  <si>
    <t xml:space="preserve"> Prestação de serviços</t>
  </si>
  <si>
    <t xml:space="preserve"> 28/02/2011 </t>
  </si>
  <si>
    <t>Jose Rogério Gonçalves ME</t>
  </si>
  <si>
    <t xml:space="preserve"> 20/12/2011 </t>
  </si>
  <si>
    <t>Manutenção preventiva e corretiva em aparelho de Autoclave ORTOSSÍNTESE</t>
  </si>
  <si>
    <t>T.H.A. Scott Armazenagem e Gerenciamento de Documentos Ltda Me</t>
  </si>
  <si>
    <t>Contrato de prestação de serviços de armazenagem e gerenciamento de documentos</t>
  </si>
  <si>
    <t>Zafalon Soluções Hospitalares Ltda</t>
  </si>
  <si>
    <t xml:space="preserve"> 30/06/2017 </t>
  </si>
  <si>
    <t>Prestação de serviços de manutenção preventiva na autoclave CISA</t>
  </si>
  <si>
    <t>Cia Distribuidora de Motores Cummins</t>
  </si>
  <si>
    <t xml:space="preserve"> 01/05/2011 </t>
  </si>
  <si>
    <t>Prestação de serviços preventiva  e/ou corretiva do Gerador de Energia</t>
  </si>
  <si>
    <t>Patologia Soares Ltda</t>
  </si>
  <si>
    <t>Serviços de Analise de Anatomo Patologica</t>
  </si>
  <si>
    <t>Novartis Biociências S.A</t>
  </si>
  <si>
    <t xml:space="preserve"> 01/06/2013 </t>
  </si>
  <si>
    <t>Manutenção Preventiva e Corretiva no equipamento  - Microscópio Leica M220</t>
  </si>
  <si>
    <t>Manutenção Preventiva e Corretiva no equipamento  - Facoemulsificador Laurente</t>
  </si>
  <si>
    <t>Pixeon Medical Sistems S.A Comercio e Desenvolvimento de Software</t>
  </si>
  <si>
    <t xml:space="preserve"> 17/07/2013</t>
  </si>
  <si>
    <t>Contrato de Manutenção Preventiva e Corretiva do Sistema PACS Aurora</t>
  </si>
  <si>
    <t>Philips Clinical Informatics - Sistemas de Informação Ltda</t>
  </si>
  <si>
    <t xml:space="preserve"> 10/08/2011 </t>
  </si>
  <si>
    <t xml:space="preserve"> Licença para uso do TASY - Sistema de Gestão Hospitalar para Fudação Santa Casa de Misericórdia de Franca e Ame Franca.</t>
  </si>
  <si>
    <t>Repelimp</t>
  </si>
  <si>
    <t xml:space="preserve"> 01/06/2014 </t>
  </si>
  <si>
    <t xml:space="preserve">Unimed Franca </t>
  </si>
  <si>
    <t>Plano Saude</t>
  </si>
  <si>
    <t>Oximed Tecnologia em Esterilização</t>
  </si>
  <si>
    <t>Esterilização a óxido de Etileno</t>
  </si>
  <si>
    <t xml:space="preserve"> 01/11/2016 </t>
  </si>
  <si>
    <t xml:space="preserve">  02/04/2012 </t>
  </si>
  <si>
    <t xml:space="preserve">Licenças de Sistemas de Informacao </t>
  </si>
  <si>
    <t>Prestação de serviços de desinsetização e desratização, exceto controle de aves e
descupinização.</t>
  </si>
  <si>
    <t>Convênio Médico para Colaboradores</t>
  </si>
  <si>
    <t>MRG Servicos Medicos Ltda</t>
  </si>
  <si>
    <t>PRFJ Servicos Medicos Ss Ltda</t>
  </si>
  <si>
    <t xml:space="preserve">Prestacao de Serviço </t>
  </si>
  <si>
    <t>Prestador de Serviço  para Diretor técnico</t>
  </si>
  <si>
    <t>JL Pedro Servicos Medicos Ltda Epp</t>
  </si>
  <si>
    <t xml:space="preserve">F.G.J dos Santos Clinica Médica Eireli-EPP </t>
  </si>
  <si>
    <t>Prestação de Serviço</t>
  </si>
  <si>
    <t>Prestação de serviços para Infectologista</t>
  </si>
  <si>
    <t xml:space="preserve">Mensal </t>
  </si>
  <si>
    <t>RELAÇÃO DOS CONTRATOS - AME FRANCA 2019</t>
  </si>
  <si>
    <t>BFB ORTOPEDIA E TRAUMATOLOGIA - EIRELI</t>
  </si>
  <si>
    <t>BARROS E DO CARMOS LTDA</t>
  </si>
  <si>
    <t xml:space="preserve">Prestação de Serviços Tercerizado - Biometria </t>
  </si>
  <si>
    <t xml:space="preserve">Centro Médico e Odontológico Visiodonto EIRELI </t>
  </si>
  <si>
    <t>Clinica De Anestesiologia B.L. S/S Ltda - Me</t>
  </si>
  <si>
    <t>CLINICA DERMATOLOGICA LH LTDA</t>
  </si>
  <si>
    <t>Clinica Medica Dra. Angelica Araujo Martins Ltda</t>
  </si>
  <si>
    <t>Clinica Saúde Feminina LTDA</t>
  </si>
  <si>
    <t>ENG CLIN - ASSESSORIA EM SEGURANCA DO TRABALHO</t>
  </si>
  <si>
    <t>GD Pelizaro Ortopedia Eireli - Me</t>
  </si>
  <si>
    <t>GJ Barao Clinica Medica Ltda</t>
  </si>
  <si>
    <t>MATER-CLIN-FRANCA-CLINICA DE GINECOLOGIA E OBST</t>
  </si>
  <si>
    <t>Murata &amp; Pincelli Servicos Medicos Ltda</t>
  </si>
  <si>
    <t>MIYASAKA SERVICOS MEDICOS S/S LTDA</t>
  </si>
  <si>
    <t xml:space="preserve">Prestação de serviços médicos em Neurologia </t>
  </si>
  <si>
    <t>MONTEIRO E BARBOSA SERVIÇOS MEDICOS LTDA</t>
  </si>
  <si>
    <t xml:space="preserve">OLIVEIRA &amp; MEIRELES SERVIÇOS MEDICOS S/S </t>
  </si>
  <si>
    <t>PIMENTA SERVIÇOS MEDICOS LTDA</t>
  </si>
  <si>
    <t xml:space="preserve">UNIDADE DE FISIOTERAPIA E REEDUCAÇÃO POSTURAL GLOBAL DRA. ANGELA FERREIRA S/S LTDA </t>
  </si>
  <si>
    <t>WANIS &amp; MIGANI SERVIÇOS MEDICOS S/S LTDA</t>
  </si>
  <si>
    <t>JORDAN DA SILVA MIYASAKA</t>
  </si>
  <si>
    <t xml:space="preserve">Syspro-data Sistema de Processamento </t>
  </si>
  <si>
    <t xml:space="preserve">Benefícios de Vale Alimentação </t>
  </si>
  <si>
    <t>Alcafé Café LTDA</t>
  </si>
  <si>
    <t xml:space="preserve">Locação de maquina de café </t>
  </si>
  <si>
    <t xml:space="preserve">Contrato de locação de maquina de café </t>
  </si>
  <si>
    <t>Contrato para a administração de Cestas de alimentação, concedido no denominado Cartão Sysprodata</t>
  </si>
  <si>
    <t xml:space="preserve">Samenho Sociedade Individual de Advocacia </t>
  </si>
  <si>
    <t xml:space="preserve">Serviços de assessoria jurídica </t>
  </si>
  <si>
    <t xml:space="preserve">Contrato de assessoria jurídica </t>
  </si>
  <si>
    <t>LOJA DORAMA</t>
  </si>
  <si>
    <t>Serviços de correio</t>
  </si>
  <si>
    <t>ALGAR MULTIMIDIA S/A</t>
  </si>
  <si>
    <t xml:space="preserve">Comunicação Multimídia </t>
  </si>
  <si>
    <t xml:space="preserve">Prestação de serviços para comunicação de multimídia </t>
  </si>
  <si>
    <t>Arcontemp Ar Condicionado e elétrica LTDA</t>
  </si>
  <si>
    <t>Prestação de serviços de manutenção preventiva do sistema de climatização do centro cirúrgico.</t>
  </si>
  <si>
    <t xml:space="preserve">Imex Medical Comercio e Locação Ltda </t>
  </si>
  <si>
    <t>Prestação de serviço em manutenção</t>
  </si>
  <si>
    <t xml:space="preserve">Manutenção preventiva e/ou corretiva de equipamentos. </t>
  </si>
  <si>
    <t xml:space="preserve">ESCOLA DE EDUCAÇÃO INFANTIL CONSTANCE KAMIL LTDA - ME </t>
  </si>
  <si>
    <t>Serviços educacionais para as crianças de 0 (zero) à 6 (seis) anos, filhos de funcionários.</t>
  </si>
  <si>
    <t xml:space="preserve">Prestação de serviços educacionais </t>
  </si>
  <si>
    <t>AMAZONAS INDUSTRIA E COMERCIO LTDA</t>
  </si>
  <si>
    <t>Concessão da utilização das dependências da sede social da "ADCA" pelos funcionários da instituição associada.</t>
  </si>
  <si>
    <t xml:space="preserve">UNIK S.A </t>
  </si>
  <si>
    <t xml:space="preserve">Recreação de Funcionários </t>
  </si>
  <si>
    <t>Prestação de serviços de correio</t>
  </si>
  <si>
    <t>Remoção Terrestre de Pacientes com ambulância</t>
  </si>
  <si>
    <t>Hospital Regional S/A</t>
  </si>
  <si>
    <t>30/03/219</t>
  </si>
  <si>
    <t>Rescindido</t>
  </si>
  <si>
    <t>Ativo</t>
  </si>
  <si>
    <t>31/2/2020</t>
  </si>
  <si>
    <t>Contrato de prestação de serviços de manut. preventiva e corretiva dos equipamentos que compõem o sistema de ar condicionado</t>
  </si>
  <si>
    <t xml:space="preserve"> Coleta, tratamento, disposição final para resíduos de serviços de saúde, classificados, coforme a Resolução Conama 358/05 e RDC 306/04 da Anvisados grupos A, B e E.</t>
  </si>
  <si>
    <t xml:space="preserve">Prestação de Serviços de Administração  de Cartões e Contas de Pagamento (Beneficio para o colaborador - para desconto em folha de pagto) </t>
  </si>
  <si>
    <t>CÓDIGO</t>
  </si>
  <si>
    <t>CONTRATADO</t>
  </si>
  <si>
    <t>TIPO</t>
  </si>
  <si>
    <t>DATA ASSINATURA CONTRATO</t>
  </si>
  <si>
    <t>VR. PAGO EXERCICIO</t>
  </si>
  <si>
    <t>OBJETIVO</t>
  </si>
  <si>
    <t>VIGÊNCIA</t>
  </si>
  <si>
    <t>COND. PAGTO</t>
  </si>
  <si>
    <t>STATUS</t>
  </si>
  <si>
    <t>RELAÇÃO CONTRATO FRANCA 2019</t>
  </si>
  <si>
    <t>Br Hommed Comercio de Materiais Médicos Ltda</t>
  </si>
  <si>
    <t>Serviços de Telemedicina</t>
  </si>
  <si>
    <t xml:space="preserve">Serviços de Instalação e Configuração em Telemedicina </t>
  </si>
  <si>
    <t>CLB Rosa Serviços Médicos</t>
  </si>
  <si>
    <t>Serviços Médicos de Matriciamento</t>
  </si>
  <si>
    <t>Prestação de serviços de Assistência Médica de apoio Matricial</t>
  </si>
  <si>
    <t>Escola Infantil Mundo Mágico de Franca Ltda</t>
  </si>
  <si>
    <t>Montanari Pedigoni Sociedade Individual de Advocacia</t>
  </si>
  <si>
    <t>Prestação de Assessoria Jurídica</t>
  </si>
  <si>
    <t>OCULONEST CLINICA MEDICA LTDA</t>
  </si>
  <si>
    <t>Serviços Médicos</t>
  </si>
  <si>
    <t xml:space="preserve">Prestação de serviços de diretoria clinica </t>
  </si>
  <si>
    <t>São Francisco Sistemas de Saúde Sociedade Empresaria Ltda</t>
  </si>
  <si>
    <t xml:space="preserve">Serviços de Plano de Saúde para os funcionários </t>
  </si>
  <si>
    <t>Simery Ladeira Serviços Medicos Ltda</t>
  </si>
  <si>
    <t>Prestação de Serviços Medicos em Nefrologia</t>
  </si>
  <si>
    <t>RELAÇÃO CONTRATO FRANCA 2020</t>
  </si>
  <si>
    <t>TKTL Informatica Ltda Me</t>
  </si>
  <si>
    <t>Prestação de serviços</t>
  </si>
  <si>
    <t>Prestação de serviço de software</t>
  </si>
  <si>
    <t>Encerrado</t>
  </si>
  <si>
    <t>Plano Saúde para coloboradores</t>
  </si>
  <si>
    <t>Alcon Brasil Cuidados com a Saúde Ltda</t>
  </si>
  <si>
    <t>CNPJ</t>
  </si>
  <si>
    <t xml:space="preserve">COMPOSIÇÃO DO QUADRO SOCIETÁRIO </t>
  </si>
  <si>
    <t xml:space="preserve">CPF DOS SÓCIOS </t>
  </si>
  <si>
    <t>Mauro Cervi Junior</t>
  </si>
  <si>
    <t>Paula Márcia Alves Vidal Cervi</t>
  </si>
  <si>
    <t>Mauro Terao</t>
  </si>
  <si>
    <t>Pedro Saad Farah</t>
  </si>
  <si>
    <t>José Reinaldo Nogueira</t>
  </si>
  <si>
    <t>Cláudia Ribeiro Barbosa</t>
  </si>
  <si>
    <t>Alberto Carraro Fernandes</t>
  </si>
  <si>
    <t>Thales Bittar Carraro</t>
  </si>
  <si>
    <t>José Osiel de Almeida</t>
  </si>
  <si>
    <t>José Ricardo Lopes</t>
  </si>
  <si>
    <t>Pessoa Fisica</t>
  </si>
  <si>
    <t>Letfallah Perez Badra</t>
  </si>
  <si>
    <t>Bruno Zanotelli Monnerat</t>
  </si>
  <si>
    <t>Carlos Alberto Baptista</t>
  </si>
  <si>
    <t>Thaisa Mourão Vasconcelos de Mattos</t>
  </si>
  <si>
    <t>Alan Barros de Alencar</t>
  </si>
  <si>
    <t>Andre do Carmo Nascimento</t>
  </si>
  <si>
    <t>Bruno Finoti Barini</t>
  </si>
  <si>
    <t>Phillipe Bugner</t>
  </si>
  <si>
    <t>Ana Luisa Paço Bugner</t>
  </si>
  <si>
    <t>João Paulos Essado de Figueiredo</t>
  </si>
  <si>
    <t>Raquel Cerdeira Jorge de Figueiredo</t>
  </si>
  <si>
    <t>Bruna Melchior Silva</t>
  </si>
  <si>
    <t>594.244.278-91</t>
  </si>
  <si>
    <t>Fabio Ramos Neri</t>
  </si>
  <si>
    <t xml:space="preserve">Hamilcar Dourado Pucci </t>
  </si>
  <si>
    <t>Paulo Pucci Junior</t>
  </si>
  <si>
    <t>Saulo Pucci Bueno</t>
  </si>
  <si>
    <t>Tarcisio Benedito Silveira</t>
  </si>
  <si>
    <t>Thomaz Licursi Neto</t>
  </si>
  <si>
    <t>Maria Aparecida dos Santos Pereira</t>
  </si>
  <si>
    <t>Orlando Rogerio Antoniazzi Azevedo</t>
  </si>
  <si>
    <t>Bruna do Valle Silva</t>
  </si>
  <si>
    <t>Gleilton Carlos Mendonça da Silva</t>
  </si>
  <si>
    <t>Alexan Icibaci</t>
  </si>
  <si>
    <t>Cezar Antonio Fontes</t>
  </si>
  <si>
    <t>Euripedes Jose Florentino Motta</t>
  </si>
  <si>
    <t>Ligia Berteli Fontes</t>
  </si>
  <si>
    <t>Rafael Berteli Fontes</t>
  </si>
  <si>
    <t>Rita de Cassia Fuga Berteli Fontes</t>
  </si>
  <si>
    <t>Marcos Tiago Cervi</t>
  </si>
  <si>
    <t>Maria Luisa Cervi Uzun</t>
  </si>
  <si>
    <t>Aparecido Sonsin</t>
  </si>
  <si>
    <t>João Henrique Chaman</t>
  </si>
  <si>
    <t>Carlos Alberto Mafra Terra</t>
  </si>
  <si>
    <t>Consolação Goulart Terra</t>
  </si>
  <si>
    <t>Renato Tadeu Barufi</t>
  </si>
  <si>
    <t>Bruno Farah Alvarenga</t>
  </si>
  <si>
    <t>Lais Campos Bittercourt</t>
  </si>
  <si>
    <t>Rafael Vieira Alves</t>
  </si>
  <si>
    <t>Thais Sanfelice João</t>
  </si>
  <si>
    <t>Carlos Alves Pereira</t>
  </si>
  <si>
    <t>Eduardo Guerra Barbosa Sandoval</t>
  </si>
  <si>
    <t>Monica Agel Mitri Sandoval</t>
  </si>
  <si>
    <t>Kamel Salih Charanek</t>
  </si>
  <si>
    <t xml:space="preserve">Edson Teixeira Pinto de Abreu </t>
  </si>
  <si>
    <t>Pedro Ernesto Faggioni</t>
  </si>
  <si>
    <t>Cairo Faraco Alonso y Alonso</t>
  </si>
  <si>
    <t>Janine Garcia Leal Alonso y Alonso</t>
  </si>
  <si>
    <t>Larissa Harumi Tanaka</t>
  </si>
  <si>
    <t>Nancy Yuriko Maiká Tanaka</t>
  </si>
  <si>
    <t>Ivan Lucio da Silveira</t>
  </si>
  <si>
    <t>Gilceamar Aparecida Teixeira Silveira</t>
  </si>
  <si>
    <t>Thais Seco Arantes</t>
  </si>
  <si>
    <t>Maria Dulce Florido Seco</t>
  </si>
  <si>
    <t>Anilu Seco Arantes</t>
  </si>
  <si>
    <t>Eduardo Rigitano Dall'oca</t>
  </si>
  <si>
    <t>Andreza Regina de Brito</t>
  </si>
  <si>
    <t>Alexandre Alberto Alves Demeterco</t>
  </si>
  <si>
    <t>Camila Carrara Yassuda</t>
  </si>
  <si>
    <t>Antonio Sérgio Cardoso Telles</t>
  </si>
  <si>
    <t>Maurício Silveira Telles</t>
  </si>
  <si>
    <t>Davi Bruxelas de Freitas</t>
  </si>
  <si>
    <t>Marcos Bruxelas de Freitas Junior</t>
  </si>
  <si>
    <t xml:space="preserve">Marcos Bruxelas de Freitas </t>
  </si>
  <si>
    <t>Aline Ramos de Almeida</t>
  </si>
  <si>
    <t>Flavio Expedito de Morais Frejuello</t>
  </si>
  <si>
    <t>Marilia de Morais Frejuello Rocca</t>
  </si>
  <si>
    <t>Renata de Oliveira Taveira</t>
  </si>
  <si>
    <t>Alessandra Gaspar Giurlani Leli</t>
  </si>
  <si>
    <t>Luiz Fernando Leli</t>
  </si>
  <si>
    <t>Silvia Maria Leli</t>
  </si>
  <si>
    <t>Fauzer Cury Ochsendorf</t>
  </si>
  <si>
    <t>Bruna Lima Daher</t>
  </si>
  <si>
    <t>Ciro Macedo Camarota</t>
  </si>
  <si>
    <t>Ricardo Bovo Junqueira</t>
  </si>
  <si>
    <t>Frederico Figueiredo Marques</t>
  </si>
  <si>
    <t>César Foroni Casas</t>
  </si>
  <si>
    <t>Daniela Fagundes da Silveira Casas</t>
  </si>
  <si>
    <t>Carlos Alexandre Ferreira de Oliveira</t>
  </si>
  <si>
    <t>Claudia Ariani de Oliveira</t>
  </si>
  <si>
    <t>Jaqueline Taveira Bueno</t>
  </si>
  <si>
    <t>Vitor Hiroto Matsuzaki</t>
  </si>
  <si>
    <t>Marcelo de Paula Lima</t>
  </si>
  <si>
    <t>Cirilo Haddad Silveira</t>
  </si>
  <si>
    <t>Thais Haddad Silveira</t>
  </si>
  <si>
    <t>02.762.727/0001-31</t>
  </si>
  <si>
    <t>Mariana Oliveira Gonzaga</t>
  </si>
  <si>
    <t>381.281.868-09</t>
  </si>
  <si>
    <t>Natalia Oliveira Gonzaga</t>
  </si>
  <si>
    <t>407.397.208-13</t>
  </si>
  <si>
    <t>Zainer Renato Gonzaga</t>
  </si>
  <si>
    <t>042.444.208-60</t>
  </si>
  <si>
    <t>56.891.971/0001-23</t>
  </si>
  <si>
    <t>Walter Antonio de Oliveira Filho</t>
  </si>
  <si>
    <t>Aluizio Andrade da Cunha</t>
  </si>
  <si>
    <t>00.635.312/0001-71</t>
  </si>
  <si>
    <t xml:space="preserve">Aires Antonio Coelho Junior </t>
  </si>
  <si>
    <t>071.573.468-77</t>
  </si>
  <si>
    <t>Marcia Regina Leite Coelho</t>
  </si>
  <si>
    <t>082.758.658-24</t>
  </si>
  <si>
    <t>05.766.500/0001-52</t>
  </si>
  <si>
    <t>Gerson Seara da Silva</t>
  </si>
  <si>
    <t>160.041.591-15</t>
  </si>
  <si>
    <t>Ednaldo Lombardi Sidinei</t>
  </si>
  <si>
    <t>147.158.368-66</t>
  </si>
  <si>
    <t>Jose Euripedes Moura</t>
  </si>
  <si>
    <t>414.770.659-20</t>
  </si>
  <si>
    <t>Luciana Nascimento Cossi</t>
  </si>
  <si>
    <t>367.368.438-80</t>
  </si>
  <si>
    <t>016.312.808-13</t>
  </si>
  <si>
    <t>Lucio Cossi Filho</t>
  </si>
  <si>
    <t>Maria Celia Nascimento Cossi</t>
  </si>
  <si>
    <t>071.648.508-79</t>
  </si>
  <si>
    <t>Maria Gabriela Nascimento Cossi</t>
  </si>
  <si>
    <t>368.756.158-51</t>
  </si>
  <si>
    <t>Pessoa Fisíca</t>
  </si>
  <si>
    <t>03.969.598/0001-10</t>
  </si>
  <si>
    <t>Santiago Edmundo de Los Reyes Cuesta</t>
  </si>
  <si>
    <t>Esteban de Figueiredo de Los Reys</t>
  </si>
  <si>
    <t>24.166.625/0001-96</t>
  </si>
  <si>
    <t>Ivan Zarinello Ferezin</t>
  </si>
  <si>
    <t>361.828.988-01</t>
  </si>
  <si>
    <t>Leonardo Marques Calazans</t>
  </si>
  <si>
    <t>016.849.005-65</t>
  </si>
  <si>
    <t>Rafael Marques Calazans</t>
  </si>
  <si>
    <t>016.849.035-80,</t>
  </si>
  <si>
    <t>016.849.035-80</t>
  </si>
  <si>
    <t>14.663.563/0001-74</t>
  </si>
  <si>
    <t>Leonardo Druzzili Pelizaro</t>
  </si>
  <si>
    <t>Rafael Druzzili Pelizaro</t>
  </si>
  <si>
    <t>07.310.856/0001-02</t>
  </si>
  <si>
    <t>Daniel Aloisio Ribeiro Pereira</t>
  </si>
  <si>
    <t>356.106.798-00</t>
  </si>
  <si>
    <t>29.992.682/0001-48</t>
  </si>
  <si>
    <t>Alec Flinte</t>
  </si>
  <si>
    <t>Derek Flinte Kircher</t>
  </si>
  <si>
    <t>00.028.986/0055-09</t>
  </si>
  <si>
    <t>Adriana Duarte de Carvalho</t>
  </si>
  <si>
    <t>045.339.837-58</t>
  </si>
  <si>
    <t>Andre Piccinin Gualda</t>
  </si>
  <si>
    <t>256.180.928-59</t>
  </si>
  <si>
    <t>Carlos Augusto Junior</t>
  </si>
  <si>
    <t>171.475.888-51</t>
  </si>
  <si>
    <t>21.487.713/0001-00</t>
  </si>
  <si>
    <t>Leonardo Neves Santana</t>
  </si>
  <si>
    <t>Priscila Elias Baccelli</t>
  </si>
  <si>
    <t>19.224.802/0001-03</t>
  </si>
  <si>
    <t>Lara Cristina Silveira Leonardi</t>
  </si>
  <si>
    <t>Vitoria Silveira Leonardi</t>
  </si>
  <si>
    <t>01.025.148/0001-43</t>
  </si>
  <si>
    <t>Irmã Vilas Boas de Freitas</t>
  </si>
  <si>
    <t>Victoria Vilas Boas Salomão Avelar</t>
  </si>
  <si>
    <t>28.337.633/0001-09</t>
  </si>
  <si>
    <t>Fernanda Gomes Junqueira dos Santos</t>
  </si>
  <si>
    <t>310.907.228-93</t>
  </si>
  <si>
    <t>02.381.527/0001-39</t>
  </si>
  <si>
    <t>Edi da Silva Gandolfi</t>
  </si>
  <si>
    <t>167.131.678-96</t>
  </si>
  <si>
    <t>Elaine Cristina Gandolfi</t>
  </si>
  <si>
    <t>156.281.568-76</t>
  </si>
  <si>
    <t>10.440.673/0001-16</t>
  </si>
  <si>
    <t>Paulo Sérgio Faleiros</t>
  </si>
  <si>
    <t xml:space="preserve">Paulo Antônio de Morais Faleiros </t>
  </si>
  <si>
    <t>Junia Maria de Morais Faleiros Navarro</t>
  </si>
  <si>
    <t>Fabio Henrique Rodrigues Navarro</t>
  </si>
  <si>
    <t>Maria Clara de Morais Faleiros</t>
  </si>
  <si>
    <t>22.191.239/0001-29</t>
  </si>
  <si>
    <t>José Wilson de Souza Favaris</t>
  </si>
  <si>
    <t>Juliana Giacomin Dardengo</t>
  </si>
  <si>
    <t>20.944.246/0001-29</t>
  </si>
  <si>
    <t>Gustavo Zanelatto Ferlin</t>
  </si>
  <si>
    <t>Talita Rodrigues Gonçalves Ferlin</t>
  </si>
  <si>
    <t>20.042.457/0001-76</t>
  </si>
  <si>
    <t>Fernanda Aparecida Severino Krepiscki</t>
  </si>
  <si>
    <t>304.488.238-96</t>
  </si>
  <si>
    <t>24.722.899/0001-14</t>
  </si>
  <si>
    <t>Fabio Jose Gazaffi</t>
  </si>
  <si>
    <t xml:space="preserve">Tony Graciano </t>
  </si>
  <si>
    <t>47.969.134/0001-89</t>
  </si>
  <si>
    <t>341.225.086-49</t>
  </si>
  <si>
    <t>28.047.672/0001-71</t>
  </si>
  <si>
    <t>Gabriel Bordonal Luro Costa</t>
  </si>
  <si>
    <t>22.688.118/0001-97</t>
  </si>
  <si>
    <t>Eduardo Druzzili Pelizaro</t>
  </si>
  <si>
    <t>432.538.298-47</t>
  </si>
  <si>
    <t>Gabriel Druzzili Pelizaro</t>
  </si>
  <si>
    <t>338.076.788-32</t>
  </si>
  <si>
    <t>12.403.940/0001-00</t>
  </si>
  <si>
    <t>Francine Paula Rodrigues Pavan</t>
  </si>
  <si>
    <t>196.303.088-51</t>
  </si>
  <si>
    <t>Gustavo Trajano de Freitas Barão</t>
  </si>
  <si>
    <t>295.373.418-01</t>
  </si>
  <si>
    <t>Juliana Coutinho Faria Barão</t>
  </si>
  <si>
    <t>277.481.328-01</t>
  </si>
  <si>
    <t xml:space="preserve">Herculano Roberto Ricordi Barbosa </t>
  </si>
  <si>
    <t>68.392.604/0001-64</t>
  </si>
  <si>
    <t>Marcelo Alves da Cruz</t>
  </si>
  <si>
    <t>150.805.438-09</t>
  </si>
  <si>
    <t>12.255.403/0001-60</t>
  </si>
  <si>
    <t>Edison Bianchi</t>
  </si>
  <si>
    <t>Marcus Daniel Fracanela</t>
  </si>
  <si>
    <t>08.862.474/0001-54</t>
  </si>
  <si>
    <t>Karine Angelica Cintra</t>
  </si>
  <si>
    <t>Rodrigo Tavares Silva</t>
  </si>
  <si>
    <t>Eduardo Maniglia Puccinelli</t>
  </si>
  <si>
    <t>Kelly Luisa Cintra de Figueiredo</t>
  </si>
  <si>
    <t>Caio Tavares Silva</t>
  </si>
  <si>
    <t>24.314.363/0001-60</t>
  </si>
  <si>
    <t>Manuela do Val Rocha</t>
  </si>
  <si>
    <t>Francisco Luís Coelho Rocha</t>
  </si>
  <si>
    <t>08.861.547/0001-93</t>
  </si>
  <si>
    <t>Jose Pedro Sobrinho</t>
  </si>
  <si>
    <t>Lilian Mirandola Dias Pedro</t>
  </si>
  <si>
    <t>Joceli Rodrigues da Silva</t>
  </si>
  <si>
    <t>Jordan da Silva Miyasaka</t>
  </si>
  <si>
    <t>67.493.643/0001-95</t>
  </si>
  <si>
    <t>Jose Rogerio Gonçalves</t>
  </si>
  <si>
    <t>100.202.998-85</t>
  </si>
  <si>
    <t>30.235.985/0001-03</t>
  </si>
  <si>
    <t>312.254.098-37</t>
  </si>
  <si>
    <t>12.489.468/0001-70</t>
  </si>
  <si>
    <t>Amilcar Faria de Andrade</t>
  </si>
  <si>
    <t>58.598.368/0001-83</t>
  </si>
  <si>
    <t>Dario Livrari</t>
  </si>
  <si>
    <t>Decio Livari</t>
  </si>
  <si>
    <t>082.014.378-29</t>
  </si>
  <si>
    <t>012.817.908-26</t>
  </si>
  <si>
    <t>28.233.918/0001-08</t>
  </si>
  <si>
    <t>Paulo Henrique Oliveira Lage</t>
  </si>
  <si>
    <t>Camila Paula Batista Ulhoa</t>
  </si>
  <si>
    <t>47.965.728/0001-11</t>
  </si>
  <si>
    <t>Ligia Teresinha Silva Garcia Pedigoni</t>
  </si>
  <si>
    <t>042.433.068-77</t>
  </si>
  <si>
    <t>Luiz Haroldo Pedigoni</t>
  </si>
  <si>
    <t>048.933.788-05</t>
  </si>
  <si>
    <t>Rafael Garcia Pedigoni</t>
  </si>
  <si>
    <t>317.441.938-7</t>
  </si>
  <si>
    <t>23.900.040/0001-95</t>
  </si>
  <si>
    <t>Alessandro Rocha Loudedo</t>
  </si>
  <si>
    <t>807.692.841-91</t>
  </si>
  <si>
    <t>Leonardo Dias Magalhães da Silva</t>
  </si>
  <si>
    <t>308.161.828-25</t>
  </si>
  <si>
    <t>Normando de Andrade</t>
  </si>
  <si>
    <t>744.343.148-15</t>
  </si>
  <si>
    <t>19.579.084/0001-98</t>
  </si>
  <si>
    <t>Mateus Rodrigues Alves de Figueiredo</t>
  </si>
  <si>
    <t>Mário de Figueiredo Neto</t>
  </si>
  <si>
    <t>Maria Virginia Thomazini</t>
  </si>
  <si>
    <t>25.407.570/0001-21</t>
  </si>
  <si>
    <t>Murilo Humberto Tobias Marins</t>
  </si>
  <si>
    <t>Antonio Adnor da Silva Filho</t>
  </si>
  <si>
    <t>Gabriela Pagano de Oliveira Gonçalves da Silva</t>
  </si>
  <si>
    <t>Raphael Fyseris</t>
  </si>
  <si>
    <t>02.830.260/0001-10</t>
  </si>
  <si>
    <t>Márcio Henrique Giron Haber</t>
  </si>
  <si>
    <t>Ricardo Massuo Meiwa</t>
  </si>
  <si>
    <t>Murilo Meiwa</t>
  </si>
  <si>
    <t>Henrique Lopes Haber</t>
  </si>
  <si>
    <t xml:space="preserve">Marvi Pettersen </t>
  </si>
  <si>
    <t>Victor Pettersen</t>
  </si>
  <si>
    <t>27.343.031/0001-00</t>
  </si>
  <si>
    <t>Luiz de Melo Santos Neto</t>
  </si>
  <si>
    <t>Cristina Nascimento Lassie</t>
  </si>
  <si>
    <t>Leandro Vinicius de Souza</t>
  </si>
  <si>
    <t>Ana Maria do Nascimento Lassie</t>
  </si>
  <si>
    <t>32.902.593/0001-78</t>
  </si>
  <si>
    <t>Vanessa Bueno Vieira de Carvalho</t>
  </si>
  <si>
    <t>24.237.353/0001-78</t>
  </si>
  <si>
    <t>332.979.898-07</t>
  </si>
  <si>
    <t>Maria Flávia Monteiro Henrique dos Santos</t>
  </si>
  <si>
    <t>370.660.678-00</t>
  </si>
  <si>
    <t>17.860.553/0001-17</t>
  </si>
  <si>
    <t>Gustavo Nero Mitsuushi</t>
  </si>
  <si>
    <t>Maria Rita Pucci Ferreira</t>
  </si>
  <si>
    <t>26.217.318/0001-12</t>
  </si>
  <si>
    <t>Mário Pincelli Netto</t>
  </si>
  <si>
    <t>Susan Mayumi Murata</t>
  </si>
  <si>
    <t>26.535.777/0001-44</t>
  </si>
  <si>
    <t>Rodrigo Nogueira Cardoso</t>
  </si>
  <si>
    <t>Guilherme Manzano da Silva Leite</t>
  </si>
  <si>
    <t>Camila de Aquino Cruz</t>
  </si>
  <si>
    <t>56.994.502/0001-30</t>
  </si>
  <si>
    <t>Aline Pereira Medici</t>
  </si>
  <si>
    <t>182.108.398-96</t>
  </si>
  <si>
    <t>Mohamed Metwally Abdelaziz Gad</t>
  </si>
  <si>
    <t>241.821.618-74</t>
  </si>
  <si>
    <t>Rafaela Frazão Kireeff</t>
  </si>
  <si>
    <t>016.792.507-52</t>
  </si>
  <si>
    <t>32.873.786/0001-48</t>
  </si>
  <si>
    <t xml:space="preserve">Alex Teles Vasconcelos </t>
  </si>
  <si>
    <t>889.837.492-53</t>
  </si>
  <si>
    <t>Pedro Bittencourt Freire de Macedo</t>
  </si>
  <si>
    <t>369.734.438-26</t>
  </si>
  <si>
    <t>Stephanie Marissa Trovati Chaves Martins</t>
  </si>
  <si>
    <t>406.890.318-23</t>
  </si>
  <si>
    <t>30.794.805/0001-15</t>
  </si>
  <si>
    <t>Izabele Catarine de Oliveira</t>
  </si>
  <si>
    <t>Mariana Nobrega Meireles Baptista</t>
  </si>
  <si>
    <t xml:space="preserve">Jaqueline Silva de Rezende </t>
  </si>
  <si>
    <t>18.903.530/0001-05</t>
  </si>
  <si>
    <t>José Dante Baboni Junior</t>
  </si>
  <si>
    <t>19.008.974/0001-40</t>
  </si>
  <si>
    <t>Adriano Braga</t>
  </si>
  <si>
    <t>217.933.828-75</t>
  </si>
  <si>
    <t>Francisco Leite dos Santos</t>
  </si>
  <si>
    <t>222.647.038-73</t>
  </si>
  <si>
    <t>Selvio Machado Simon</t>
  </si>
  <si>
    <t>264.683.188-90</t>
  </si>
  <si>
    <t>Mara Flauzina Longo</t>
  </si>
  <si>
    <t>002.598.198-67</t>
  </si>
  <si>
    <t>74.347.980/0001-30</t>
  </si>
  <si>
    <t>01.950.338/0001-77</t>
  </si>
  <si>
    <t>Leandro Camargo Mazzoni</t>
  </si>
  <si>
    <t xml:space="preserve">Victor Hugo Ferraz de Campos </t>
  </si>
  <si>
    <t>280.790.328-23</t>
  </si>
  <si>
    <t>031.200.978-28</t>
  </si>
  <si>
    <t>27.657.630/0001-90</t>
  </si>
  <si>
    <t>Adriano Faleiros Pimenta</t>
  </si>
  <si>
    <t>Thalita Leal Leite Pimenta</t>
  </si>
  <si>
    <t>PERENNE SERVICOS MEDICOS LTDA</t>
  </si>
  <si>
    <t>36.253.625/0001-02</t>
  </si>
  <si>
    <t>055.415.587-78</t>
  </si>
  <si>
    <t>Leilane Freiberger</t>
  </si>
  <si>
    <t>344.355.898-42</t>
  </si>
  <si>
    <t>Prestação de serviços médicos na especialidade de Neurologia</t>
  </si>
  <si>
    <t>05.662.773/0001-57</t>
  </si>
  <si>
    <t>Iomani Engelmann Gomes</t>
  </si>
  <si>
    <t>030.142.459-41</t>
  </si>
  <si>
    <t>58.921.792/0001-17</t>
  </si>
  <si>
    <t>Alessandra Haruko Koga</t>
  </si>
  <si>
    <t>Alessandra Vieira Machado</t>
  </si>
  <si>
    <t>Cristina Ramos Rodrigues</t>
  </si>
  <si>
    <t>Eduardo Luiz Agostini</t>
  </si>
  <si>
    <t>Flavia Neves de Matos</t>
  </si>
  <si>
    <t>Marcelo Tadeu Carnielo</t>
  </si>
  <si>
    <t>Maria Beatriz Nunes Pires</t>
  </si>
  <si>
    <t>Maria da Conceição das Neves de Matos</t>
  </si>
  <si>
    <t>Renata Neves de Matos Antunes</t>
  </si>
  <si>
    <t>Stevan Rech Haddad</t>
  </si>
  <si>
    <t>22.139.049/0001-62</t>
  </si>
  <si>
    <t>Cesar Augusto Almeida de Carvalho</t>
  </si>
  <si>
    <t>13.352.301/0001-26</t>
  </si>
  <si>
    <t>Priscila Delgado Faleiros</t>
  </si>
  <si>
    <t>Ronan Faleiros Junior</t>
  </si>
  <si>
    <t>04.023.506/0001-77</t>
  </si>
  <si>
    <t>Márcia Cristina Taveira Pucci Green</t>
  </si>
  <si>
    <t>Haroldo Green</t>
  </si>
  <si>
    <t>22.517.656/0001-19</t>
  </si>
  <si>
    <t>Alberto Pulicano Neto</t>
  </si>
  <si>
    <t>Luana Mara Maciel Machado Pulicano</t>
  </si>
  <si>
    <t>18.380.856/0001-03</t>
  </si>
  <si>
    <t>Renata Camila Barros Rodrigues</t>
  </si>
  <si>
    <t>18.127.305/0001-24</t>
  </si>
  <si>
    <t>Renato Barbosa Cunha</t>
  </si>
  <si>
    <t>Aline Fernanda da Silva Cunha</t>
  </si>
  <si>
    <t>11.239.839/0001-01</t>
  </si>
  <si>
    <t>Livia Oliveira Sad Jorge</t>
  </si>
  <si>
    <t>264.297.608-47</t>
  </si>
  <si>
    <t>Miguel Jorge Neto</t>
  </si>
  <si>
    <t>769.912.706-44</t>
  </si>
  <si>
    <t>13.214.870/0001-05</t>
  </si>
  <si>
    <t>Ricardo Barcelos Rached</t>
  </si>
  <si>
    <t>Eduardo Barcelos Rached</t>
  </si>
  <si>
    <t>19.868.923/0001-98</t>
  </si>
  <si>
    <t>Nubia de Souza e Silva</t>
  </si>
  <si>
    <t>Fabricio Nicula Cintra</t>
  </si>
  <si>
    <t>19.043.630/0001-71</t>
  </si>
  <si>
    <t>Henrique Migliori Rodrigues da Rocha</t>
  </si>
  <si>
    <t>Indira Torres Rodrigues da Rocha</t>
  </si>
  <si>
    <t>15.003.085/0001-39</t>
  </si>
  <si>
    <t>Laurence Dias de Oliveira</t>
  </si>
  <si>
    <t>298.487.978-31</t>
  </si>
  <si>
    <t>Thaila Cardoso Vidal Rubly</t>
  </si>
  <si>
    <t>359.025.888-80</t>
  </si>
  <si>
    <t>Thais Cardoso Vidal Rubly</t>
  </si>
  <si>
    <t>223.509.588-76</t>
  </si>
  <si>
    <t>Cinthia Samenho Silva</t>
  </si>
  <si>
    <t>28.540.327/0001-75</t>
  </si>
  <si>
    <t>354.405.868-57</t>
  </si>
  <si>
    <t>Alain Benvenuti</t>
  </si>
  <si>
    <t>688.408.020-53</t>
  </si>
  <si>
    <t>Bruno Cals de Oliveira</t>
  </si>
  <si>
    <t>997.554.913-68</t>
  </si>
  <si>
    <t>Gustavo Chaves Barros de Oliveira</t>
  </si>
  <si>
    <t>391.904.473-87</t>
  </si>
  <si>
    <t>01.613.433/0001-85</t>
  </si>
  <si>
    <t>50.429.810/0001-36</t>
  </si>
  <si>
    <t>Paulo Roberto Mascarenhas</t>
  </si>
  <si>
    <t>109.156.548-14</t>
  </si>
  <si>
    <t>Yvone Maria Mascarenhas Hornos</t>
  </si>
  <si>
    <t>019.906.318-43</t>
  </si>
  <si>
    <t>André Luis Reis</t>
  </si>
  <si>
    <t>Jairo Antônio de Andrade Menezes</t>
  </si>
  <si>
    <t>Rogério Pavani</t>
  </si>
  <si>
    <t>02.824.971/0001-81</t>
  </si>
  <si>
    <t>10.810.219/0001-00</t>
  </si>
  <si>
    <t>José Renato Silveira</t>
  </si>
  <si>
    <t>Carmen Sallum Thomé</t>
  </si>
  <si>
    <t>36.416.096/0001-10</t>
  </si>
  <si>
    <t>Simery de Oliveira Domingues Ladeira</t>
  </si>
  <si>
    <t>395.171.138-89</t>
  </si>
  <si>
    <t>10.673.394/0001-00</t>
  </si>
  <si>
    <t>Felipe Augusto Moreira Nunes</t>
  </si>
  <si>
    <t>396.201.738-05</t>
  </si>
  <si>
    <t>Gustavo Henrique Moreira Nunes</t>
  </si>
  <si>
    <t>388.366.408-18</t>
  </si>
  <si>
    <t>13.331.200/0001-79</t>
  </si>
  <si>
    <t>Guilherme Terra Correa</t>
  </si>
  <si>
    <t>013.774.086-71</t>
  </si>
  <si>
    <t>Ligia Ribeiro Moscardini</t>
  </si>
  <si>
    <t>322.776.148-31</t>
  </si>
  <si>
    <t>06.323.660/0001-90</t>
  </si>
  <si>
    <t>Antonio de Padua Scott Alves Ferreira</t>
  </si>
  <si>
    <t>205.492.948-48</t>
  </si>
  <si>
    <t>Ide Scott Alves Ferreira</t>
  </si>
  <si>
    <t>235.723.618-34</t>
  </si>
  <si>
    <t>01.960.090/0001-25</t>
  </si>
  <si>
    <t>Angela Maria Ferreira Giolo</t>
  </si>
  <si>
    <t>Stella Mariana Ferreira Giolo</t>
  </si>
  <si>
    <t>Carla Scandar de Souza</t>
  </si>
  <si>
    <t>Therezinha Scander Gomes</t>
  </si>
  <si>
    <t>45.309.606/0001-41</t>
  </si>
  <si>
    <t>Daniel Martiniano Haber</t>
  </si>
  <si>
    <t>298.471.118-12</t>
  </si>
  <si>
    <t>Marco Aurelio Dainezi</t>
  </si>
  <si>
    <t>098.356.918-51</t>
  </si>
  <si>
    <t>Paulo Sergio Faleiros</t>
  </si>
  <si>
    <t>125.134.156-04</t>
  </si>
  <si>
    <t>01.876.921/0001-85</t>
  </si>
  <si>
    <t>Rodolfo Chiaverini Neto</t>
  </si>
  <si>
    <t>Regina Helena Silva Oliveira</t>
  </si>
  <si>
    <t>30.419.825/0001-06</t>
  </si>
  <si>
    <t>Rafael Vieitez Reis</t>
  </si>
  <si>
    <t>223.600.158-42</t>
  </si>
  <si>
    <t>Virginia Vieitez Reis</t>
  </si>
  <si>
    <t>354.192.048-35</t>
  </si>
  <si>
    <t xml:space="preserve">Jean Carlos Borges </t>
  </si>
  <si>
    <t>Tulio Toledo Abi Saber</t>
  </si>
  <si>
    <t>Ana Paula Rodrigues Marques de Oliveira</t>
  </si>
  <si>
    <t>Renato Paschoareli</t>
  </si>
  <si>
    <t>Osvaldo César Carrijo</t>
  </si>
  <si>
    <t>Luis Antonio Andrade Lima</t>
  </si>
  <si>
    <t>Isabel Benedetti</t>
  </si>
  <si>
    <t>Manutenção Preventiva e Corretiva no equipamento  - Facoemulsificador Laurente Manutenção Preventiva e Corretiva no equipamento  - Microscópio Leica M220</t>
  </si>
  <si>
    <t>32.929.819/0004-77</t>
  </si>
  <si>
    <t>62.103.619/0005-02</t>
  </si>
  <si>
    <t>17.845.667/0001-98</t>
  </si>
  <si>
    <t>Giuliano Sant Anna</t>
  </si>
  <si>
    <t>634.144.490-72</t>
  </si>
  <si>
    <t>BFB SERVIÇOS MEDICOS LTDA</t>
  </si>
  <si>
    <t>35.959.446/0001-22</t>
  </si>
  <si>
    <t>Rafael Rodrigues da Cunha Barini</t>
  </si>
  <si>
    <t>07.432.270/0001-10</t>
  </si>
  <si>
    <t>Carlos Luis Botto Rosa</t>
  </si>
  <si>
    <t>Antônio Eustáquio Soares</t>
  </si>
  <si>
    <t>Cláudia Márcia Barra</t>
  </si>
  <si>
    <t>Jaqueline Lopes Soares</t>
  </si>
  <si>
    <t>João Joaquim Ferreira</t>
  </si>
  <si>
    <t>Epaminondas Gotardo Rocha Junior</t>
  </si>
  <si>
    <t>Cintia Soares Arbex</t>
  </si>
  <si>
    <t>Gabriela Ravagnani de Faria e Silva</t>
  </si>
  <si>
    <t>Luciana Maniglia Ravagnani</t>
  </si>
  <si>
    <t>10.725.203/0001-07</t>
  </si>
  <si>
    <t>CLINICA MEDICA MORAES E FERREIRA</t>
  </si>
  <si>
    <t>24.200.447/0001-72</t>
  </si>
  <si>
    <t>Andre Luiz Meles Ferreira</t>
  </si>
  <si>
    <t>Mariana Cristine Neto Moraes</t>
  </si>
  <si>
    <t>Carolina Wanis Ribeiro de Sousa</t>
  </si>
  <si>
    <t>Eduardo Migani Teixeira</t>
  </si>
  <si>
    <t>08.091.417/0001-19</t>
  </si>
  <si>
    <t>Gean Carlos Zafalon</t>
  </si>
  <si>
    <t>267.768.238-98</t>
  </si>
  <si>
    <t>Melissa Bernardino Maniezi Zafalon</t>
  </si>
  <si>
    <t>302.067.578-24</t>
  </si>
  <si>
    <t>22.067.873/0001-54</t>
  </si>
  <si>
    <t>Willey Gonçalves Zanovello</t>
  </si>
  <si>
    <t>Iara Rebelato Gea Zanovello</t>
  </si>
  <si>
    <t>Ana Beatriz Gonçalves Zanovello</t>
  </si>
  <si>
    <t>406.937.238-58</t>
  </si>
  <si>
    <t>Flávia Berdu Montanari Pedigoni</t>
  </si>
  <si>
    <t>56.994.502/0015-35</t>
  </si>
  <si>
    <t>Mohamed MetWally Abdelaziz Gad</t>
  </si>
  <si>
    <t>57.715.013/0001-64</t>
  </si>
  <si>
    <t xml:space="preserve">Marcos gomes Figueira </t>
  </si>
  <si>
    <t xml:space="preserve">Eduardo Ruas Martins Batista </t>
  </si>
  <si>
    <t>Carlênio Bezerra Castelo Branco</t>
  </si>
  <si>
    <t>80.680.093/0001-81</t>
  </si>
  <si>
    <t>Alexandre Luna Menelau</t>
  </si>
  <si>
    <t>Roberto Torres Teixeira</t>
  </si>
  <si>
    <t>Miguel Henrique Gastão de Oliveira</t>
  </si>
  <si>
    <t>01.568.077/0015-20</t>
  </si>
  <si>
    <t>08.422.119/0001-64</t>
  </si>
  <si>
    <t>Marcelo Geraldi Velloso</t>
  </si>
  <si>
    <t>23.778.572/0001-00</t>
  </si>
  <si>
    <t xml:space="preserve">Marina Gonzales Ribas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</si>
</sst>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  <numFmt numFmtId="165" formatCode="&quot;R$&quot;\ #,##0.00"/>
    <numFmt numFmtId="166" formatCode="dd/mm/yy;@"/>
    <numFmt numFmtId="167" formatCode="&quot;&quot;000&quot;.&quot;000&quot;.&quot;000&quot;-&quot;00&quot;&quot;"/>
    <numFmt numFmtId="168" formatCode="&quot;&quot;00&quot;.&quot;000&quot;.&quot;000&quot;/&quot;0000\-0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45">
    <xf numFmtId="0" fontId="0" fillId="0" borderId="0"/>
    <xf numFmtId="44" fontId="5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5" fillId="10" borderId="8" applyNumberFormat="0" applyFont="0" applyAlignment="0" applyProtection="0"/>
    <xf numFmtId="0" fontId="20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2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34" borderId="0" applyNumberFormat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42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4" fontId="0" fillId="0" borderId="0" xfId="0" applyNumberFormat="1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 wrapText="1"/>
    </xf>
    <xf numFmtId="164" fontId="0" fillId="2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left" vertical="center" wrapText="1"/>
    </xf>
    <xf numFmtId="164" fontId="2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167" fontId="0" fillId="37" borderId="10" xfId="0" applyNumberFormat="1" applyFill="1" applyBorder="1" applyAlignment="1">
      <alignment horizontal="center" vertical="center" wrapText="1"/>
    </xf>
    <xf numFmtId="167" fontId="0" fillId="37" borderId="11" xfId="0" applyNumberFormat="1" applyFill="1" applyBorder="1" applyAlignment="1">
      <alignment horizontal="center" vertical="center" wrapText="1"/>
    </xf>
    <xf numFmtId="167" fontId="0" fillId="37" borderId="13" xfId="0" applyNumberFormat="1" applyFill="1" applyBorder="1" applyAlignment="1">
      <alignment horizontal="center" vertical="center" wrapText="1"/>
    </xf>
    <xf numFmtId="167" fontId="0" fillId="3" borderId="10" xfId="0" applyNumberFormat="1" applyFill="1" applyBorder="1" applyAlignment="1">
      <alignment horizontal="center" vertical="center" wrapText="1"/>
    </xf>
    <xf numFmtId="0" fontId="0" fillId="37" borderId="12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7" borderId="12" xfId="0" applyFont="1" applyFill="1" applyBorder="1" applyAlignment="1">
      <alignment horizontal="left" vertical="center" wrapText="1"/>
    </xf>
    <xf numFmtId="167" fontId="0" fillId="37" borderId="12" xfId="0" applyNumberFormat="1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167" fontId="0" fillId="3" borderId="12" xfId="0" applyNumberFormat="1" applyFont="1" applyFill="1" applyBorder="1" applyAlignment="1">
      <alignment horizontal="left" vertical="center" wrapText="1"/>
    </xf>
    <xf numFmtId="168" fontId="0" fillId="3" borderId="12" xfId="0" applyNumberFormat="1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/>
    </xf>
    <xf numFmtId="168" fontId="0" fillId="37" borderId="12" xfId="0" applyNumberFormat="1" applyFont="1" applyFill="1" applyBorder="1" applyAlignment="1">
      <alignment horizontal="left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ont="1" applyFill="1" applyBorder="1" applyAlignment="1">
      <alignment horizontal="center" vertical="center" wrapText="1"/>
    </xf>
    <xf numFmtId="0" fontId="0" fillId="37" borderId="10" xfId="0" applyFont="1" applyFill="1" applyBorder="1" applyAlignment="1">
      <alignment horizontal="left" vertical="center" wrapText="1"/>
    </xf>
    <xf numFmtId="0" fontId="0" fillId="37" borderId="11" xfId="0" applyFont="1" applyFill="1" applyBorder="1" applyAlignment="1">
      <alignment horizontal="left" vertical="center" wrapText="1"/>
    </xf>
    <xf numFmtId="0" fontId="0" fillId="37" borderId="13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7" borderId="11" xfId="0" applyFill="1" applyBorder="1" applyAlignment="1">
      <alignment horizontal="left" vertical="center" wrapText="1"/>
    </xf>
    <xf numFmtId="167" fontId="0" fillId="3" borderId="11" xfId="0" applyNumberFormat="1" applyFill="1" applyBorder="1" applyAlignment="1">
      <alignment horizontal="center" vertical="center" wrapText="1"/>
    </xf>
    <xf numFmtId="167" fontId="0" fillId="3" borderId="13" xfId="0" applyNumberFormat="1" applyFill="1" applyBorder="1" applyAlignment="1">
      <alignment horizontal="center" vertical="center" wrapText="1"/>
    </xf>
    <xf numFmtId="167" fontId="0" fillId="3" borderId="13" xfId="0" applyNumberFormat="1" applyFill="1" applyBorder="1" applyAlignment="1">
      <alignment horizontal="center" vertical="center"/>
    </xf>
    <xf numFmtId="167" fontId="0" fillId="37" borderId="10" xfId="0" applyNumberFormat="1" applyFont="1" applyFill="1" applyBorder="1" applyAlignment="1">
      <alignment horizontal="center" vertical="center" wrapText="1"/>
    </xf>
    <xf numFmtId="167" fontId="0" fillId="37" borderId="11" xfId="0" applyNumberFormat="1" applyFont="1" applyFill="1" applyBorder="1" applyAlignment="1">
      <alignment horizontal="center" vertical="center" wrapText="1"/>
    </xf>
    <xf numFmtId="167" fontId="0" fillId="37" borderId="13" xfId="0" applyNumberFormat="1" applyFont="1" applyFill="1" applyBorder="1" applyAlignment="1">
      <alignment horizontal="center" vertical="center" wrapText="1"/>
    </xf>
    <xf numFmtId="167" fontId="0" fillId="37" borderId="12" xfId="0" applyNumberFormat="1" applyFont="1" applyFill="1" applyBorder="1" applyAlignment="1">
      <alignment horizontal="center" vertical="center" wrapText="1"/>
    </xf>
    <xf numFmtId="167" fontId="0" fillId="3" borderId="12" xfId="0" applyNumberFormat="1" applyFon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left" vertical="center"/>
    </xf>
    <xf numFmtId="0" fontId="0" fillId="37" borderId="10" xfId="0" applyFill="1" applyBorder="1" applyAlignment="1">
      <alignment horizontal="left" vertical="center"/>
    </xf>
    <xf numFmtId="0" fontId="27" fillId="35" borderId="12" xfId="0" applyFont="1" applyFill="1" applyBorder="1" applyAlignment="1">
      <alignment horizontal="center" vertical="center" wrapText="1"/>
    </xf>
    <xf numFmtId="168" fontId="27" fillId="36" borderId="12" xfId="0" applyNumberFormat="1" applyFont="1" applyFill="1" applyBorder="1" applyAlignment="1">
      <alignment horizontal="center" vertical="center" wrapText="1"/>
    </xf>
    <xf numFmtId="0" fontId="27" fillId="36" borderId="12" xfId="0" applyFont="1" applyFill="1" applyBorder="1" applyAlignment="1">
      <alignment horizontal="center" vertical="center" wrapText="1"/>
    </xf>
    <xf numFmtId="164" fontId="27" fillId="36" borderId="12" xfId="0" applyNumberFormat="1" applyFont="1" applyFill="1" applyBorder="1" applyAlignment="1">
      <alignment horizontal="center" vertical="center" wrapText="1"/>
    </xf>
    <xf numFmtId="166" fontId="27" fillId="36" borderId="12" xfId="0" applyNumberFormat="1" applyFont="1" applyFill="1" applyBorder="1" applyAlignment="1">
      <alignment horizontal="center" vertical="center" wrapText="1"/>
    </xf>
    <xf numFmtId="14" fontId="0" fillId="37" borderId="12" xfId="0" applyNumberFormat="1" applyFont="1" applyFill="1" applyBorder="1" applyAlignment="1">
      <alignment horizontal="center" vertical="center" wrapText="1"/>
    </xf>
    <xf numFmtId="164" fontId="0" fillId="37" borderId="12" xfId="0" applyNumberFormat="1" applyFont="1" applyFill="1" applyBorder="1" applyAlignment="1">
      <alignment horizontal="left" vertical="center" wrapText="1"/>
    </xf>
    <xf numFmtId="165" fontId="0" fillId="37" borderId="12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vertical="center"/>
    </xf>
    <xf numFmtId="0" fontId="0" fillId="37" borderId="12" xfId="0" applyFont="1" applyFill="1" applyBorder="1" applyAlignment="1">
      <alignment horizontal="center" vertical="center" wrapText="1"/>
    </xf>
    <xf numFmtId="14" fontId="0" fillId="37" borderId="12" xfId="0" applyNumberFormat="1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14" fontId="0" fillId="3" borderId="12" xfId="0" applyNumberFormat="1" applyFont="1" applyFill="1" applyBorder="1" applyAlignment="1">
      <alignment horizontal="center" vertical="center" wrapText="1"/>
    </xf>
    <xf numFmtId="164" fontId="0" fillId="3" borderId="12" xfId="0" applyNumberFormat="1" applyFont="1" applyFill="1" applyBorder="1" applyAlignment="1">
      <alignment horizontal="left" vertical="center" wrapText="1"/>
    </xf>
    <xf numFmtId="165" fontId="0" fillId="3" borderId="12" xfId="0" applyNumberFormat="1" applyFont="1" applyFill="1" applyBorder="1" applyAlignment="1">
      <alignment horizontal="center" vertical="center" wrapText="1"/>
    </xf>
    <xf numFmtId="0" fontId="1" fillId="37" borderId="12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14" fontId="0" fillId="3" borderId="12" xfId="0" applyNumberFormat="1" applyFill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37" borderId="12" xfId="0" applyFont="1" applyFill="1" applyBorder="1" applyAlignment="1">
      <alignment horizontal="left" vertical="center" wrapText="1"/>
    </xf>
    <xf numFmtId="0" fontId="0" fillId="37" borderId="12" xfId="0" applyFill="1" applyBorder="1" applyAlignment="1">
      <alignment vertical="center"/>
    </xf>
    <xf numFmtId="0" fontId="0" fillId="37" borderId="12" xfId="0" applyFill="1" applyBorder="1" applyAlignment="1">
      <alignment horizontal="center" vertical="center" wrapText="1"/>
    </xf>
    <xf numFmtId="165" fontId="0" fillId="37" borderId="12" xfId="0" applyNumberFormat="1" applyFont="1" applyFill="1" applyBorder="1" applyAlignment="1">
      <alignment horizontal="center" vertical="center" wrapText="1"/>
    </xf>
    <xf numFmtId="0" fontId="6" fillId="37" borderId="12" xfId="0" applyFont="1" applyFill="1" applyBorder="1" applyAlignment="1">
      <alignment horizontal="left" vertical="center" wrapText="1"/>
    </xf>
    <xf numFmtId="14" fontId="0" fillId="3" borderId="12" xfId="0" applyNumberFormat="1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left" vertical="center" wrapText="1"/>
    </xf>
    <xf numFmtId="167" fontId="6" fillId="3" borderId="12" xfId="0" applyNumberFormat="1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165" fontId="0" fillId="3" borderId="12" xfId="0" applyNumberFormat="1" applyFont="1" applyFill="1" applyBorder="1" applyAlignment="1">
      <alignment horizontal="center" vertical="center" wrapText="1"/>
    </xf>
    <xf numFmtId="0" fontId="1" fillId="37" borderId="12" xfId="0" applyFont="1" applyFill="1" applyBorder="1" applyAlignment="1">
      <alignment horizontal="left" vertical="center" wrapText="1"/>
    </xf>
    <xf numFmtId="0" fontId="26" fillId="37" borderId="12" xfId="0" applyFont="1" applyFill="1" applyBorder="1" applyAlignment="1">
      <alignment horizontal="left" vertical="center" wrapText="1"/>
    </xf>
    <xf numFmtId="167" fontId="6" fillId="37" borderId="12" xfId="0" applyNumberFormat="1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167" fontId="1" fillId="3" borderId="12" xfId="0" applyNumberFormat="1" applyFont="1" applyFill="1" applyBorder="1" applyAlignment="1">
      <alignment horizontal="left" vertical="center" wrapText="1"/>
    </xf>
    <xf numFmtId="168" fontId="0" fillId="37" borderId="12" xfId="0" applyNumberFormat="1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0" fillId="3" borderId="10" xfId="0" applyFill="1" applyBorder="1" applyAlignment="1">
      <alignment vertical="center"/>
    </xf>
    <xf numFmtId="167" fontId="0" fillId="3" borderId="13" xfId="0" applyNumberFormat="1" applyFont="1" applyFill="1" applyBorder="1" applyAlignment="1">
      <alignment horizontal="left" vertical="center" wrapText="1"/>
    </xf>
    <xf numFmtId="0" fontId="0" fillId="37" borderId="10" xfId="0" applyFill="1" applyBorder="1" applyAlignment="1">
      <alignment vertical="center"/>
    </xf>
    <xf numFmtId="0" fontId="0" fillId="37" borderId="11" xfId="0" applyFill="1" applyBorder="1" applyAlignment="1">
      <alignment vertical="center"/>
    </xf>
    <xf numFmtId="0" fontId="6" fillId="37" borderId="13" xfId="0" applyFont="1" applyFill="1" applyBorder="1" applyAlignment="1">
      <alignment horizontal="left" vertical="center" wrapText="1"/>
    </xf>
    <xf numFmtId="0" fontId="6" fillId="37" borderId="13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 wrapText="1"/>
    </xf>
    <xf numFmtId="167" fontId="0" fillId="3" borderId="10" xfId="0" applyNumberFormat="1" applyFont="1" applyFill="1" applyBorder="1" applyAlignment="1">
      <alignment horizontal="left" vertical="center" wrapText="1"/>
    </xf>
    <xf numFmtId="0" fontId="26" fillId="3" borderId="13" xfId="0" applyFont="1" applyFill="1" applyBorder="1" applyAlignment="1">
      <alignment horizontal="left" vertical="center" wrapText="1"/>
    </xf>
    <xf numFmtId="167" fontId="6" fillId="3" borderId="13" xfId="0" applyNumberFormat="1" applyFont="1" applyFill="1" applyBorder="1" applyAlignment="1">
      <alignment horizontal="left" vertical="center" wrapText="1"/>
    </xf>
    <xf numFmtId="0" fontId="0" fillId="3" borderId="11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1" xfId="0" applyFont="1" applyFill="1" applyBorder="1" applyAlignment="1">
      <alignment horizontal="center" vertical="center" wrapText="1"/>
    </xf>
    <xf numFmtId="0" fontId="1" fillId="37" borderId="10" xfId="0" applyFont="1" applyFill="1" applyBorder="1" applyAlignment="1">
      <alignment horizontal="left" vertical="center" wrapText="1"/>
    </xf>
    <xf numFmtId="0" fontId="26" fillId="37" borderId="11" xfId="0" applyFont="1" applyFill="1" applyBorder="1" applyAlignment="1">
      <alignment horizontal="left" vertical="center" wrapText="1"/>
    </xf>
    <xf numFmtId="0" fontId="6" fillId="37" borderId="11" xfId="0" applyFont="1" applyFill="1" applyBorder="1" applyAlignment="1">
      <alignment vertical="center"/>
    </xf>
    <xf numFmtId="0" fontId="1" fillId="37" borderId="11" xfId="0" applyFont="1" applyFill="1" applyBorder="1" applyAlignment="1">
      <alignment horizontal="left" vertical="center" wrapText="1"/>
    </xf>
    <xf numFmtId="0" fontId="1" fillId="37" borderId="13" xfId="0" applyFont="1" applyFill="1" applyBorder="1" applyAlignment="1">
      <alignment horizontal="left" vertical="center" wrapText="1"/>
    </xf>
    <xf numFmtId="0" fontId="0" fillId="37" borderId="13" xfId="0" applyFill="1" applyBorder="1" applyAlignment="1">
      <alignment vertical="center"/>
    </xf>
    <xf numFmtId="0" fontId="26" fillId="37" borderId="10" xfId="0" applyFont="1" applyFill="1" applyBorder="1" applyAlignment="1">
      <alignment horizontal="left" vertical="center" wrapText="1"/>
    </xf>
    <xf numFmtId="167" fontId="6" fillId="37" borderId="10" xfId="0" applyNumberFormat="1" applyFont="1" applyFill="1" applyBorder="1" applyAlignment="1">
      <alignment horizontal="left" vertical="center" wrapText="1"/>
    </xf>
    <xf numFmtId="167" fontId="0" fillId="37" borderId="13" xfId="0" applyNumberFormat="1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vertical="center"/>
    </xf>
    <xf numFmtId="0" fontId="6" fillId="37" borderId="10" xfId="0" applyFont="1" applyFill="1" applyBorder="1" applyAlignment="1">
      <alignment horizontal="left" vertical="center" wrapText="1"/>
    </xf>
    <xf numFmtId="0" fontId="26" fillId="3" borderId="10" xfId="0" applyFont="1" applyFill="1" applyBorder="1" applyAlignment="1">
      <alignment horizontal="left" vertical="center" wrapText="1"/>
    </xf>
    <xf numFmtId="167" fontId="6" fillId="3" borderId="10" xfId="0" applyNumberFormat="1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167" fontId="0" fillId="37" borderId="10" xfId="0" applyNumberFormat="1" applyFont="1" applyFill="1" applyBorder="1" applyAlignment="1">
      <alignment horizontal="left" vertical="center" wrapText="1"/>
    </xf>
    <xf numFmtId="167" fontId="0" fillId="3" borderId="11" xfId="0" applyNumberFormat="1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  <xf numFmtId="167" fontId="6" fillId="3" borderId="11" xfId="0" applyNumberFormat="1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vertical="center"/>
    </xf>
    <xf numFmtId="0" fontId="26" fillId="3" borderId="11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7" borderId="10" xfId="0" applyFont="1" applyFill="1" applyBorder="1" applyAlignment="1">
      <alignment vertical="center"/>
    </xf>
    <xf numFmtId="167" fontId="26" fillId="3" borderId="10" xfId="0" applyNumberFormat="1" applyFont="1" applyFill="1" applyBorder="1" applyAlignment="1">
      <alignment horizontal="left" vertical="center" wrapText="1"/>
    </xf>
    <xf numFmtId="167" fontId="1" fillId="3" borderId="11" xfId="0" applyNumberFormat="1" applyFont="1" applyFill="1" applyBorder="1" applyAlignment="1">
      <alignment horizontal="left" vertical="center" wrapText="1"/>
    </xf>
    <xf numFmtId="167" fontId="26" fillId="3" borderId="13" xfId="0" applyNumberFormat="1" applyFont="1" applyFill="1" applyBorder="1" applyAlignment="1">
      <alignment horizontal="left" vertical="center" wrapText="1"/>
    </xf>
    <xf numFmtId="167" fontId="0" fillId="37" borderId="11" xfId="0" applyNumberFormat="1" applyFont="1" applyFill="1" applyBorder="1" applyAlignment="1">
      <alignment horizontal="left" vertical="center" wrapText="1"/>
    </xf>
    <xf numFmtId="0" fontId="6" fillId="37" borderId="11" xfId="0" applyFont="1" applyFill="1" applyBorder="1" applyAlignment="1">
      <alignment horizontal="left" vertical="center" wrapText="1"/>
    </xf>
    <xf numFmtId="167" fontId="6" fillId="37" borderId="11" xfId="0" applyNumberFormat="1" applyFont="1" applyFill="1" applyBorder="1" applyAlignment="1">
      <alignment horizontal="left" vertical="center" wrapText="1"/>
    </xf>
    <xf numFmtId="0" fontId="26" fillId="37" borderId="13" xfId="0" applyFont="1" applyFill="1" applyBorder="1" applyAlignment="1">
      <alignment horizontal="left" vertical="center" wrapText="1"/>
    </xf>
    <xf numFmtId="167" fontId="6" fillId="37" borderId="13" xfId="0" applyNumberFormat="1" applyFont="1" applyFill="1" applyBorder="1" applyAlignment="1">
      <alignment horizontal="left" vertical="center" wrapText="1"/>
    </xf>
    <xf numFmtId="167" fontId="26" fillId="37" borderId="12" xfId="0" applyNumberFormat="1" applyFont="1" applyFill="1" applyBorder="1" applyAlignment="1">
      <alignment horizontal="left" vertical="center" wrapText="1"/>
    </xf>
    <xf numFmtId="0" fontId="2" fillId="37" borderId="12" xfId="0" applyFont="1" applyFill="1" applyBorder="1" applyAlignment="1">
      <alignment horizontal="left" vertical="center" wrapText="1"/>
    </xf>
    <xf numFmtId="167" fontId="2" fillId="37" borderId="12" xfId="0" applyNumberFormat="1" applyFont="1" applyFill="1" applyBorder="1" applyAlignment="1">
      <alignment horizontal="left" vertical="center" wrapText="1"/>
    </xf>
    <xf numFmtId="0" fontId="1" fillId="37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horizontal="left" vertical="center" wrapText="1"/>
    </xf>
    <xf numFmtId="167" fontId="2" fillId="3" borderId="12" xfId="0" applyNumberFormat="1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 wrapText="1"/>
    </xf>
    <xf numFmtId="168" fontId="2" fillId="3" borderId="12" xfId="0" applyNumberFormat="1" applyFont="1" applyFill="1" applyBorder="1" applyAlignment="1">
      <alignment horizontal="left" vertical="center" wrapText="1"/>
    </xf>
    <xf numFmtId="14" fontId="2" fillId="3" borderId="12" xfId="0" applyNumberFormat="1" applyFont="1" applyFill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left" vertical="center" wrapText="1"/>
    </xf>
    <xf numFmtId="165" fontId="2" fillId="3" borderId="12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left" vertical="center"/>
    </xf>
    <xf numFmtId="168" fontId="0" fillId="3" borderId="12" xfId="0" applyNumberFormat="1" applyFont="1" applyFill="1" applyBorder="1" applyAlignment="1">
      <alignment horizontal="left" vertical="center" wrapText="1"/>
    </xf>
    <xf numFmtId="0" fontId="2" fillId="37" borderId="10" xfId="0" applyFont="1" applyFill="1" applyBorder="1" applyAlignment="1">
      <alignment horizontal="left" vertical="center" wrapText="1"/>
    </xf>
    <xf numFmtId="167" fontId="0" fillId="37" borderId="10" xfId="0" applyNumberFormat="1" applyFont="1" applyFill="1" applyBorder="1" applyAlignment="1">
      <alignment horizontal="left" vertical="center"/>
    </xf>
    <xf numFmtId="167" fontId="0" fillId="37" borderId="11" xfId="0" applyNumberFormat="1" applyFont="1" applyFill="1" applyBorder="1" applyAlignment="1">
      <alignment horizontal="left" vertical="center"/>
    </xf>
    <xf numFmtId="167" fontId="0" fillId="37" borderId="13" xfId="0" applyNumberFormat="1" applyFont="1" applyFill="1" applyBorder="1" applyAlignment="1">
      <alignment horizontal="left" vertical="center"/>
    </xf>
    <xf numFmtId="0" fontId="28" fillId="3" borderId="10" xfId="0" applyFont="1" applyFill="1" applyBorder="1" applyAlignment="1">
      <alignment horizontal="left" vertical="center" wrapText="1"/>
    </xf>
    <xf numFmtId="167" fontId="28" fillId="3" borderId="10" xfId="0" applyNumberFormat="1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167" fontId="2" fillId="3" borderId="13" xfId="0" applyNumberFormat="1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167" fontId="2" fillId="3" borderId="10" xfId="0" applyNumberFormat="1" applyFont="1" applyFill="1" applyBorder="1" applyAlignment="1">
      <alignment horizontal="left" vertical="center" wrapText="1"/>
    </xf>
    <xf numFmtId="0" fontId="28" fillId="3" borderId="13" xfId="0" applyFont="1" applyFill="1" applyBorder="1" applyAlignment="1">
      <alignment horizontal="left" vertical="center" wrapText="1"/>
    </xf>
    <xf numFmtId="167" fontId="28" fillId="3" borderId="13" xfId="0" applyNumberFormat="1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8" fillId="3" borderId="10" xfId="0" applyFont="1" applyFill="1" applyBorder="1" applyAlignment="1">
      <alignment vertical="center"/>
    </xf>
    <xf numFmtId="0" fontId="28" fillId="3" borderId="13" xfId="0" applyFont="1" applyFill="1" applyBorder="1" applyAlignment="1">
      <alignment vertical="center"/>
    </xf>
    <xf numFmtId="168" fontId="1" fillId="37" borderId="12" xfId="0" applyNumberFormat="1" applyFont="1" applyFill="1" applyBorder="1" applyAlignment="1">
      <alignment horizontal="left" vertical="center" wrapText="1"/>
    </xf>
    <xf numFmtId="168" fontId="0" fillId="3" borderId="13" xfId="0" applyNumberFormat="1" applyFont="1" applyFill="1" applyBorder="1" applyAlignment="1">
      <alignment vertical="center" wrapText="1"/>
    </xf>
    <xf numFmtId="167" fontId="6" fillId="3" borderId="11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167" fontId="6" fillId="37" borderId="11" xfId="0" applyNumberFormat="1" applyFont="1" applyFill="1" applyBorder="1" applyAlignment="1">
      <alignment horizontal="center" vertical="center" wrapText="1"/>
    </xf>
    <xf numFmtId="167" fontId="0" fillId="3" borderId="11" xfId="0" applyNumberFormat="1" applyFont="1" applyFill="1" applyBorder="1" applyAlignment="1">
      <alignment horizontal="center" vertical="center" wrapText="1"/>
    </xf>
    <xf numFmtId="167" fontId="26" fillId="37" borderId="10" xfId="0" applyNumberFormat="1" applyFont="1" applyFill="1" applyBorder="1" applyAlignment="1">
      <alignment horizontal="left" vertical="center" wrapText="1"/>
    </xf>
    <xf numFmtId="167" fontId="1" fillId="37" borderId="13" xfId="0" applyNumberFormat="1" applyFont="1" applyFill="1" applyBorder="1" applyAlignment="1">
      <alignment horizontal="left" vertical="center" wrapText="1"/>
    </xf>
    <xf numFmtId="167" fontId="2" fillId="3" borderId="11" xfId="0" applyNumberFormat="1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vertical="center"/>
    </xf>
    <xf numFmtId="0" fontId="1" fillId="37" borderId="0" xfId="0" applyFont="1" applyFill="1" applyAlignment="1">
      <alignment horizontal="left" vertical="center" wrapText="1"/>
    </xf>
    <xf numFmtId="167" fontId="0" fillId="37" borderId="0" xfId="0" applyNumberFormat="1" applyFill="1" applyAlignment="1">
      <alignment horizontal="left" vertical="center" wrapText="1"/>
    </xf>
    <xf numFmtId="167" fontId="0" fillId="3" borderId="10" xfId="0" applyNumberFormat="1" applyFill="1" applyBorder="1" applyAlignment="1">
      <alignment horizontal="left" vertical="center" wrapText="1"/>
    </xf>
    <xf numFmtId="167" fontId="0" fillId="3" borderId="13" xfId="0" applyNumberFormat="1" applyFill="1" applyBorder="1" applyAlignment="1">
      <alignment horizontal="left" vertical="center" wrapText="1"/>
    </xf>
    <xf numFmtId="0" fontId="0" fillId="37" borderId="13" xfId="0" applyFill="1" applyBorder="1" applyAlignment="1">
      <alignment vertical="center" wrapText="1"/>
    </xf>
    <xf numFmtId="0" fontId="6" fillId="37" borderId="10" xfId="0" applyFont="1" applyFill="1" applyBorder="1" applyAlignment="1">
      <alignment vertical="center" wrapText="1"/>
    </xf>
    <xf numFmtId="167" fontId="0" fillId="3" borderId="11" xfId="0" applyNumberFormat="1" applyFill="1" applyBorder="1" applyAlignment="1">
      <alignment horizontal="left" vertical="center" wrapText="1"/>
    </xf>
    <xf numFmtId="167" fontId="0" fillId="37" borderId="11" xfId="0" applyNumberForma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/>
    </xf>
    <xf numFmtId="14" fontId="0" fillId="3" borderId="10" xfId="0" applyNumberFormat="1" applyFont="1" applyFill="1" applyBorder="1" applyAlignment="1">
      <alignment horizontal="center" vertical="center" wrapText="1"/>
    </xf>
    <xf numFmtId="14" fontId="0" fillId="3" borderId="13" xfId="0" applyNumberFormat="1" applyFont="1" applyFill="1" applyBorder="1" applyAlignment="1">
      <alignment horizontal="center" vertical="center" wrapText="1"/>
    </xf>
    <xf numFmtId="164" fontId="0" fillId="3" borderId="10" xfId="0" applyNumberFormat="1" applyFont="1" applyFill="1" applyBorder="1" applyAlignment="1">
      <alignment horizontal="center" vertical="center" wrapText="1"/>
    </xf>
    <xf numFmtId="164" fontId="0" fillId="3" borderId="13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4" fontId="0" fillId="3" borderId="11" xfId="0" applyNumberFormat="1" applyFont="1" applyFill="1" applyBorder="1" applyAlignment="1">
      <alignment horizontal="center" vertical="center" wrapText="1"/>
    </xf>
    <xf numFmtId="164" fontId="0" fillId="3" borderId="11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165" fontId="0" fillId="3" borderId="10" xfId="0" applyNumberFormat="1" applyFont="1" applyFill="1" applyBorder="1" applyAlignment="1">
      <alignment horizontal="center" vertical="center" wrapText="1"/>
    </xf>
    <xf numFmtId="165" fontId="0" fillId="3" borderId="11" xfId="0" applyNumberFormat="1" applyFont="1" applyFill="1" applyBorder="1" applyAlignment="1">
      <alignment horizontal="center" vertical="center" wrapText="1"/>
    </xf>
    <xf numFmtId="165" fontId="0" fillId="3" borderId="13" xfId="0" applyNumberFormat="1" applyFont="1" applyFill="1" applyBorder="1" applyAlignment="1">
      <alignment horizontal="center" vertical="center" wrapText="1"/>
    </xf>
    <xf numFmtId="0" fontId="0" fillId="37" borderId="10" xfId="0" applyFont="1" applyFill="1" applyBorder="1" applyAlignment="1">
      <alignment horizontal="center" vertical="center" wrapText="1"/>
    </xf>
    <xf numFmtId="0" fontId="0" fillId="37" borderId="13" xfId="0" applyFont="1" applyFill="1" applyBorder="1" applyAlignment="1">
      <alignment horizontal="center" vertical="center" wrapText="1"/>
    </xf>
    <xf numFmtId="168" fontId="0" fillId="3" borderId="10" xfId="0" applyNumberFormat="1" applyFill="1" applyBorder="1" applyAlignment="1">
      <alignment horizontal="center" vertical="center" wrapText="1"/>
    </xf>
    <xf numFmtId="168" fontId="0" fillId="3" borderId="11" xfId="0" applyNumberForma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0" xfId="0" applyFont="1" applyFill="1" applyBorder="1" applyAlignment="1">
      <alignment horizontal="left" vertical="center" wrapText="1"/>
    </xf>
    <xf numFmtId="0" fontId="0" fillId="37" borderId="13" xfId="0" applyFont="1" applyFill="1" applyBorder="1" applyAlignment="1">
      <alignment horizontal="left" vertical="center" wrapText="1"/>
    </xf>
    <xf numFmtId="14" fontId="0" fillId="37" borderId="10" xfId="0" applyNumberFormat="1" applyFont="1" applyFill="1" applyBorder="1" applyAlignment="1">
      <alignment horizontal="center" vertical="center" wrapText="1"/>
    </xf>
    <xf numFmtId="14" fontId="0" fillId="37" borderId="13" xfId="0" applyNumberFormat="1" applyFont="1" applyFill="1" applyBorder="1" applyAlignment="1">
      <alignment horizontal="center" vertical="center" wrapText="1"/>
    </xf>
    <xf numFmtId="164" fontId="0" fillId="37" borderId="10" xfId="0" applyNumberFormat="1" applyFont="1" applyFill="1" applyBorder="1" applyAlignment="1">
      <alignment horizontal="center" vertical="center" wrapText="1"/>
    </xf>
    <xf numFmtId="164" fontId="0" fillId="37" borderId="13" xfId="0" applyNumberFormat="1" applyFon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5" fontId="0" fillId="37" borderId="10" xfId="0" applyNumberFormat="1" applyFont="1" applyFill="1" applyBorder="1" applyAlignment="1">
      <alignment horizontal="center" vertical="center" wrapText="1"/>
    </xf>
    <xf numFmtId="165" fontId="0" fillId="37" borderId="13" xfId="0" applyNumberFormat="1" applyFont="1" applyFill="1" applyBorder="1" applyAlignment="1">
      <alignment horizontal="center" vertical="center" wrapText="1"/>
    </xf>
    <xf numFmtId="168" fontId="0" fillId="3" borderId="13" xfId="0" applyNumberForma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168" fontId="2" fillId="3" borderId="12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68" fontId="0" fillId="3" borderId="12" xfId="0" applyNumberFormat="1" applyFont="1" applyFill="1" applyBorder="1" applyAlignment="1">
      <alignment vertical="center" wrapText="1"/>
    </xf>
    <xf numFmtId="168" fontId="1" fillId="37" borderId="10" xfId="0" applyNumberFormat="1" applyFont="1" applyFill="1" applyBorder="1" applyAlignment="1">
      <alignment horizontal="center" vertical="center" wrapText="1"/>
    </xf>
    <xf numFmtId="168" fontId="1" fillId="37" borderId="13" xfId="0" applyNumberFormat="1" applyFont="1" applyFill="1" applyBorder="1" applyAlignment="1">
      <alignment horizontal="center" vertical="center" wrapText="1"/>
    </xf>
    <xf numFmtId="0" fontId="1" fillId="37" borderId="10" xfId="0" applyFont="1" applyFill="1" applyBorder="1" applyAlignment="1">
      <alignment horizontal="center" vertical="center" wrapText="1"/>
    </xf>
    <xf numFmtId="0" fontId="1" fillId="37" borderId="13" xfId="0" applyFont="1" applyFill="1" applyBorder="1" applyAlignment="1">
      <alignment horizontal="center" vertical="center" wrapText="1"/>
    </xf>
    <xf numFmtId="168" fontId="0" fillId="37" borderId="12" xfId="0" applyNumberFormat="1" applyFont="1" applyFill="1" applyBorder="1" applyAlignment="1">
      <alignment horizontal="center" vertical="center" wrapText="1"/>
    </xf>
    <xf numFmtId="0" fontId="0" fillId="37" borderId="11" xfId="0" applyFont="1" applyFill="1" applyBorder="1" applyAlignment="1">
      <alignment horizontal="center" vertical="center" wrapText="1"/>
    </xf>
    <xf numFmtId="168" fontId="0" fillId="37" borderId="10" xfId="0" applyNumberFormat="1" applyFont="1" applyFill="1" applyBorder="1" applyAlignment="1">
      <alignment horizontal="center" vertical="center" wrapText="1"/>
    </xf>
    <xf numFmtId="168" fontId="0" fillId="37" borderId="11" xfId="0" applyNumberFormat="1" applyFont="1" applyFill="1" applyBorder="1" applyAlignment="1">
      <alignment horizontal="center" vertical="center" wrapText="1"/>
    </xf>
    <xf numFmtId="168" fontId="0" fillId="37" borderId="13" xfId="0" applyNumberFormat="1" applyFont="1" applyFill="1" applyBorder="1" applyAlignment="1">
      <alignment horizontal="center" vertical="center" wrapText="1"/>
    </xf>
    <xf numFmtId="0" fontId="1" fillId="37" borderId="11" xfId="0" applyFont="1" applyFill="1" applyBorder="1" applyAlignment="1">
      <alignment horizontal="center" vertical="center" wrapText="1"/>
    </xf>
    <xf numFmtId="14" fontId="0" fillId="37" borderId="11" xfId="0" applyNumberFormat="1" applyFont="1" applyFill="1" applyBorder="1" applyAlignment="1">
      <alignment horizontal="center" vertical="center" wrapText="1"/>
    </xf>
    <xf numFmtId="164" fontId="0" fillId="37" borderId="11" xfId="0" applyNumberFormat="1" applyFont="1" applyFill="1" applyBorder="1" applyAlignment="1">
      <alignment horizontal="center" vertical="center" wrapText="1"/>
    </xf>
    <xf numFmtId="168" fontId="0" fillId="3" borderId="10" xfId="0" applyNumberFormat="1" applyFont="1" applyFill="1" applyBorder="1" applyAlignment="1">
      <alignment horizontal="center" vertical="center" wrapText="1"/>
    </xf>
    <xf numFmtId="168" fontId="0" fillId="3" borderId="13" xfId="0" applyNumberFormat="1" applyFont="1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165" fontId="0" fillId="37" borderId="11" xfId="0" applyNumberFormat="1" applyFont="1" applyFill="1" applyBorder="1" applyAlignment="1">
      <alignment horizontal="center" vertical="center" wrapText="1"/>
    </xf>
    <xf numFmtId="168" fontId="0" fillId="3" borderId="11" xfId="0" applyNumberFormat="1" applyFont="1" applyFill="1" applyBorder="1" applyAlignment="1">
      <alignment horizontal="center" vertical="center" wrapText="1"/>
    </xf>
    <xf numFmtId="168" fontId="0" fillId="3" borderId="12" xfId="0" applyNumberFormat="1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168" fontId="0" fillId="3" borderId="12" xfId="0" applyNumberFormat="1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center" wrapText="1"/>
    </xf>
    <xf numFmtId="14" fontId="0" fillId="3" borderId="12" xfId="0" applyNumberFormat="1" applyFont="1" applyFill="1" applyBorder="1" applyAlignment="1">
      <alignment horizontal="center" vertical="center" wrapText="1"/>
    </xf>
    <xf numFmtId="164" fontId="0" fillId="3" borderId="12" xfId="0" applyNumberFormat="1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/>
    </xf>
    <xf numFmtId="0" fontId="0" fillId="37" borderId="12" xfId="0" applyFont="1" applyFill="1" applyBorder="1" applyAlignment="1">
      <alignment horizontal="left" vertical="center" wrapText="1"/>
    </xf>
    <xf numFmtId="0" fontId="0" fillId="37" borderId="12" xfId="0" applyFont="1" applyFill="1" applyBorder="1" applyAlignment="1">
      <alignment horizontal="center" vertical="center" wrapText="1"/>
    </xf>
    <xf numFmtId="164" fontId="0" fillId="37" borderId="12" xfId="0" applyNumberFormat="1" applyFont="1" applyFill="1" applyBorder="1" applyAlignment="1">
      <alignment horizontal="center" vertical="center" wrapText="1"/>
    </xf>
    <xf numFmtId="165" fontId="0" fillId="37" borderId="12" xfId="0" applyNumberFormat="1" applyFont="1" applyFill="1" applyBorder="1" applyAlignment="1">
      <alignment horizontal="center" vertical="center" wrapText="1"/>
    </xf>
    <xf numFmtId="0" fontId="1" fillId="37" borderId="12" xfId="0" applyFont="1" applyFill="1" applyBorder="1" applyAlignment="1">
      <alignment horizontal="left" vertical="center" wrapText="1"/>
    </xf>
    <xf numFmtId="168" fontId="0" fillId="3" borderId="12" xfId="0" applyNumberForma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left" vertical="center" wrapText="1"/>
    </xf>
    <xf numFmtId="14" fontId="0" fillId="37" borderId="12" xfId="0" applyNumberFormat="1" applyFont="1" applyFill="1" applyBorder="1" applyAlignment="1">
      <alignment horizontal="center" vertical="center"/>
    </xf>
    <xf numFmtId="0" fontId="0" fillId="37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5" fontId="0" fillId="3" borderId="12" xfId="0" applyNumberFormat="1" applyFont="1" applyFill="1" applyBorder="1" applyAlignment="1">
      <alignment horizontal="center" vertical="center" wrapText="1"/>
    </xf>
    <xf numFmtId="0" fontId="1" fillId="37" borderId="12" xfId="0" applyFont="1" applyFill="1" applyBorder="1" applyAlignment="1">
      <alignment horizontal="center" vertical="center" wrapText="1"/>
    </xf>
    <xf numFmtId="168" fontId="0" fillId="37" borderId="12" xfId="0" applyNumberFormat="1" applyFont="1" applyFill="1" applyBorder="1" applyAlignment="1">
      <alignment horizontal="left" vertical="center" wrapText="1"/>
    </xf>
    <xf numFmtId="168" fontId="0" fillId="37" borderId="12" xfId="0" applyNumberForma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4" fontId="25" fillId="37" borderId="12" xfId="0" applyNumberFormat="1" applyFont="1" applyFill="1" applyBorder="1" applyAlignment="1">
      <alignment horizontal="center" vertical="center" wrapText="1"/>
    </xf>
    <xf numFmtId="14" fontId="0" fillId="3" borderId="12" xfId="0" applyNumberFormat="1" applyFont="1" applyFill="1" applyBorder="1" applyAlignment="1">
      <alignment horizontal="center" vertical="center"/>
    </xf>
    <xf numFmtId="164" fontId="0" fillId="3" borderId="12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25" fillId="37" borderId="12" xfId="0" applyFont="1" applyFill="1" applyBorder="1" applyAlignment="1">
      <alignment horizontal="center" vertical="center" wrapText="1"/>
    </xf>
    <xf numFmtId="164" fontId="25" fillId="37" borderId="12" xfId="0" applyNumberFormat="1" applyFont="1" applyFill="1" applyBorder="1" applyAlignment="1">
      <alignment horizontal="center" vertical="center" wrapText="1"/>
    </xf>
    <xf numFmtId="164" fontId="2" fillId="37" borderId="12" xfId="0" applyNumberFormat="1" applyFont="1" applyFill="1" applyBorder="1" applyAlignment="1">
      <alignment horizontal="center" vertical="center" wrapText="1"/>
    </xf>
    <xf numFmtId="168" fontId="0" fillId="37" borderId="10" xfId="0" applyNumberFormat="1" applyFill="1" applyBorder="1" applyAlignment="1">
      <alignment horizontal="center" vertical="center" wrapText="1"/>
    </xf>
    <xf numFmtId="168" fontId="0" fillId="37" borderId="11" xfId="0" applyNumberFormat="1" applyFill="1" applyBorder="1" applyAlignment="1">
      <alignment horizontal="center" vertical="center" wrapText="1"/>
    </xf>
    <xf numFmtId="0" fontId="0" fillId="37" borderId="15" xfId="0" applyFont="1" applyFill="1" applyBorder="1" applyAlignment="1">
      <alignment horizontal="center" vertical="center" wrapText="1"/>
    </xf>
    <xf numFmtId="0" fontId="0" fillId="37" borderId="16" xfId="0" applyFont="1" applyFill="1" applyBorder="1" applyAlignment="1">
      <alignment horizontal="center" vertical="center" wrapText="1"/>
    </xf>
    <xf numFmtId="0" fontId="0" fillId="37" borderId="14" xfId="0" applyFont="1" applyFill="1" applyBorder="1" applyAlignment="1">
      <alignment horizontal="center" vertical="center" wrapText="1"/>
    </xf>
    <xf numFmtId="0" fontId="0" fillId="37" borderId="17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8" fontId="0" fillId="37" borderId="0" xfId="0" applyNumberFormat="1" applyFill="1" applyAlignment="1">
      <alignment horizontal="center" vertical="center" wrapText="1"/>
    </xf>
    <xf numFmtId="168" fontId="0" fillId="3" borderId="12" xfId="0" applyNumberFormat="1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14" fontId="2" fillId="3" borderId="12" xfId="0" applyNumberFormat="1" applyFont="1" applyFill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 wrapText="1"/>
    </xf>
    <xf numFmtId="165" fontId="2" fillId="3" borderId="12" xfId="0" applyNumberFormat="1" applyFont="1" applyFill="1" applyBorder="1" applyAlignment="1">
      <alignment horizontal="center" vertical="center" wrapText="1"/>
    </xf>
    <xf numFmtId="168" fontId="1" fillId="37" borderId="12" xfId="0" applyNumberFormat="1" applyFont="1" applyFill="1" applyBorder="1" applyAlignment="1">
      <alignment horizontal="center" vertical="center" wrapText="1"/>
    </xf>
    <xf numFmtId="164" fontId="0" fillId="37" borderId="12" xfId="0" applyNumberFormat="1" applyFont="1" applyFill="1" applyBorder="1" applyAlignment="1">
      <alignment horizontal="center" vertical="center"/>
    </xf>
    <xf numFmtId="0" fontId="2" fillId="37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37" borderId="12" xfId="0" applyFill="1" applyBorder="1" applyAlignment="1">
      <alignment horizontal="left" vertical="center" wrapText="1"/>
    </xf>
    <xf numFmtId="168" fontId="0" fillId="37" borderId="12" xfId="0" applyNumberFormat="1" applyFont="1" applyFill="1" applyBorder="1" applyAlignment="1">
      <alignment vertical="center" wrapText="1"/>
    </xf>
  </cellXfs>
  <cellStyles count="45">
    <cellStyle name="20% - Ênfase1" xfId="18" builtinId="30" customBuiltin="1"/>
    <cellStyle name="20% - Ênfase2" xfId="21" builtinId="34" customBuiltin="1"/>
    <cellStyle name="20% - Ênfase3" xfId="24" builtinId="38" customBuiltin="1"/>
    <cellStyle name="20% - Ênfase4" xfId="27" builtinId="42" customBuiltin="1"/>
    <cellStyle name="20% - Ênfase5" xfId="30" builtinId="46" customBuiltin="1"/>
    <cellStyle name="20% - Ênfase6" xfId="33" builtinId="50" customBuiltin="1"/>
    <cellStyle name="40% - Ênfase1" xfId="19" builtinId="31" customBuiltin="1"/>
    <cellStyle name="40% - Ênfase2" xfId="22" builtinId="35" customBuiltin="1"/>
    <cellStyle name="40% - Ênfase3" xfId="25" builtinId="39" customBuiltin="1"/>
    <cellStyle name="40% - Ênfase4" xfId="28" builtinId="43" customBuiltin="1"/>
    <cellStyle name="40% - Ênfase5" xfId="31" builtinId="47" customBuiltin="1"/>
    <cellStyle name="40% - Ênfase6" xfId="34" builtinId="51" customBuiltin="1"/>
    <cellStyle name="60% - Ênfase1 2" xfId="37" xr:uid="{00000000-0005-0000-0000-00000C000000}"/>
    <cellStyle name="60% - Ênfase2 2" xfId="38" xr:uid="{00000000-0005-0000-0000-00000D000000}"/>
    <cellStyle name="60% - Ênfase3 2" xfId="39" xr:uid="{00000000-0005-0000-0000-00000E000000}"/>
    <cellStyle name="60% - Ênfase4 2" xfId="40" xr:uid="{00000000-0005-0000-0000-00000F000000}"/>
    <cellStyle name="60% - Ênfase5 2" xfId="41" xr:uid="{00000000-0005-0000-0000-000010000000}"/>
    <cellStyle name="60% - Ênfase6 2" xfId="42" xr:uid="{00000000-0005-0000-0000-000011000000}"/>
    <cellStyle name="Bom" xfId="6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7" builtinId="29" customBuiltin="1"/>
    <cellStyle name="Ênfase2" xfId="20" builtinId="33" customBuiltin="1"/>
    <cellStyle name="Ênfase3" xfId="23" builtinId="37" customBuiltin="1"/>
    <cellStyle name="Ênfase4" xfId="26" builtinId="41" customBuiltin="1"/>
    <cellStyle name="Ênfase5" xfId="29" builtinId="45" customBuiltin="1"/>
    <cellStyle name="Ênfase6" xfId="32" builtinId="49" customBuiltin="1"/>
    <cellStyle name="Entrada" xfId="8" builtinId="20" customBuiltin="1"/>
    <cellStyle name="Moeda" xfId="1" builtinId="4"/>
    <cellStyle name="Moeda 2" xfId="43" xr:uid="{3A99C138-39DD-4570-9552-D8F70D5DFA0D}"/>
    <cellStyle name="Moeda 3" xfId="44" xr:uid="{C4DF523E-83BB-4018-A78E-648E62405500}"/>
    <cellStyle name="Neutro 2" xfId="36" xr:uid="{00000000-0005-0000-0000-00001F000000}"/>
    <cellStyle name="Normal" xfId="0" builtinId="0"/>
    <cellStyle name="Nota" xfId="14" builtinId="10" customBuiltin="1"/>
    <cellStyle name="Ruim" xfId="7" builtinId="27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ítulo 5" xfId="35" xr:uid="{00000000-0005-0000-0000-000029000000}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2</xdr:col>
      <xdr:colOff>219075</xdr:colOff>
      <xdr:row>1</xdr:row>
      <xdr:rowOff>790575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CCADD8-73B3-48CB-95B3-8C76C41709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71450"/>
          <a:ext cx="2095500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466725</xdr:colOff>
      <xdr:row>1</xdr:row>
      <xdr:rowOff>47626</xdr:rowOff>
    </xdr:from>
    <xdr:to>
      <xdr:col>5</xdr:col>
      <xdr:colOff>504824</xdr:colOff>
      <xdr:row>1</xdr:row>
      <xdr:rowOff>828676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1207EE-DCBB-47D0-B082-B0CDE9C773E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47626"/>
          <a:ext cx="237172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142950</xdr:colOff>
      <xdr:row>1</xdr:row>
      <xdr:rowOff>85724</xdr:rowOff>
    </xdr:from>
    <xdr:to>
      <xdr:col>8</xdr:col>
      <xdr:colOff>92025</xdr:colOff>
      <xdr:row>1</xdr:row>
      <xdr:rowOff>720089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EE38F7EC-2F4E-4AF2-9E7D-B8AF9CC5A1F6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450" y="85724"/>
          <a:ext cx="2016000" cy="634365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</xdr:row>
      <xdr:rowOff>1276349</xdr:rowOff>
    </xdr:from>
    <xdr:to>
      <xdr:col>9</xdr:col>
      <xdr:colOff>0</xdr:colOff>
      <xdr:row>1</xdr:row>
      <xdr:rowOff>1285875</xdr:rowOff>
    </xdr:to>
    <xdr:sp macro="" textlink="">
      <xdr:nvSpPr>
        <xdr:cNvPr id="5" name="Conector reto 11">
          <a:extLst>
            <a:ext uri="{FF2B5EF4-FFF2-40B4-BE49-F238E27FC236}">
              <a16:creationId xmlns:a16="http://schemas.microsoft.com/office/drawing/2014/main" id="{DAF97791-83EB-4C5F-9D72-7C202D15E682}"/>
            </a:ext>
          </a:extLst>
        </xdr:cNvPr>
        <xdr:cNvSpPr>
          <a:spLocks/>
        </xdr:cNvSpPr>
      </xdr:nvSpPr>
      <xdr:spPr bwMode="auto">
        <a:xfrm flipV="1">
          <a:off x="28575" y="952499"/>
          <a:ext cx="10677525" cy="1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2</xdr:col>
      <xdr:colOff>209550</xdr:colOff>
      <xdr:row>1</xdr:row>
      <xdr:rowOff>790575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F0C8D7-6C2C-4D05-B78D-311E1B86C88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71450"/>
          <a:ext cx="2095500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466725</xdr:colOff>
      <xdr:row>1</xdr:row>
      <xdr:rowOff>47626</xdr:rowOff>
    </xdr:from>
    <xdr:to>
      <xdr:col>5</xdr:col>
      <xdr:colOff>447675</xdr:colOff>
      <xdr:row>1</xdr:row>
      <xdr:rowOff>828676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EF55E5-8F40-43BE-B083-3DAFFA27397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47626"/>
          <a:ext cx="237172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142950</xdr:colOff>
      <xdr:row>1</xdr:row>
      <xdr:rowOff>85724</xdr:rowOff>
    </xdr:from>
    <xdr:to>
      <xdr:col>8</xdr:col>
      <xdr:colOff>82500</xdr:colOff>
      <xdr:row>1</xdr:row>
      <xdr:rowOff>720089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9632DDFF-E4E9-4870-9548-1AA963854DCC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450" y="85724"/>
          <a:ext cx="2016000" cy="634365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</xdr:row>
      <xdr:rowOff>1276349</xdr:rowOff>
    </xdr:from>
    <xdr:to>
      <xdr:col>9</xdr:col>
      <xdr:colOff>0</xdr:colOff>
      <xdr:row>1</xdr:row>
      <xdr:rowOff>1285875</xdr:rowOff>
    </xdr:to>
    <xdr:sp macro="" textlink="">
      <xdr:nvSpPr>
        <xdr:cNvPr id="1025" name="Conector reto 11">
          <a:extLst>
            <a:ext uri="{FF2B5EF4-FFF2-40B4-BE49-F238E27FC236}">
              <a16:creationId xmlns:a16="http://schemas.microsoft.com/office/drawing/2014/main" id="{688FDCA4-C368-4471-ACB6-4B3C203FF0AB}"/>
            </a:ext>
          </a:extLst>
        </xdr:cNvPr>
        <xdr:cNvSpPr>
          <a:spLocks/>
        </xdr:cNvSpPr>
      </xdr:nvSpPr>
      <xdr:spPr bwMode="auto">
        <a:xfrm flipV="1">
          <a:off x="28575" y="1276349"/>
          <a:ext cx="9801225" cy="9526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7"/>
  <sheetViews>
    <sheetView showGridLines="0" tabSelected="1" topLeftCell="A278" zoomScale="85" zoomScaleNormal="85" workbookViewId="0">
      <selection activeCell="C284" sqref="C284"/>
    </sheetView>
  </sheetViews>
  <sheetFormatPr defaultRowHeight="15" x14ac:dyDescent="0.25"/>
  <cols>
    <col min="1" max="1" width="9.28515625" style="36" customWidth="1"/>
    <col min="2" max="2" width="28.140625" style="1" customWidth="1"/>
    <col min="3" max="3" width="19.85546875" style="1" customWidth="1"/>
    <col min="4" max="4" width="16.85546875" style="1" customWidth="1"/>
    <col min="5" max="5" width="18.140625" style="17" customWidth="1"/>
    <col min="6" max="6" width="28.5703125" style="36" customWidth="1"/>
    <col min="7" max="7" width="12.42578125" style="21" customWidth="1"/>
    <col min="8" max="8" width="18.5703125" style="21" customWidth="1"/>
    <col min="9" max="9" width="20.42578125" style="36" customWidth="1"/>
    <col min="10" max="10" width="16" style="1" customWidth="1"/>
    <col min="11" max="11" width="9.140625" style="1"/>
    <col min="12" max="12" width="12" style="1" customWidth="1"/>
    <col min="13" max="16384" width="9.140625" style="1"/>
  </cols>
  <sheetData>
    <row r="1" spans="1:15" s="3" customFormat="1" ht="20.25" hidden="1" customHeight="1" x14ac:dyDescent="0.25">
      <c r="A1" s="310" t="s">
        <v>206</v>
      </c>
      <c r="B1" s="310"/>
      <c r="C1" s="310"/>
      <c r="D1" s="310"/>
      <c r="E1" s="310"/>
      <c r="F1" s="310"/>
      <c r="G1" s="310"/>
      <c r="H1" s="310"/>
      <c r="I1" s="310"/>
    </row>
    <row r="2" spans="1:15" s="26" customFormat="1" ht="75" customHeight="1" x14ac:dyDescent="0.25">
      <c r="A2" s="22"/>
      <c r="B2" s="22"/>
      <c r="C2" s="22"/>
      <c r="D2" s="22"/>
      <c r="E2" s="23"/>
      <c r="F2" s="22"/>
      <c r="G2" s="25"/>
      <c r="H2" s="25"/>
      <c r="I2" s="22"/>
    </row>
    <row r="3" spans="1:15" s="12" customFormat="1" ht="67.5" customHeight="1" x14ac:dyDescent="0.25">
      <c r="A3" s="311" t="s">
        <v>290</v>
      </c>
      <c r="B3" s="311"/>
      <c r="C3" s="311"/>
      <c r="D3" s="311"/>
      <c r="E3" s="311"/>
      <c r="F3" s="311"/>
      <c r="G3" s="311"/>
      <c r="H3" s="311"/>
      <c r="I3" s="311"/>
    </row>
    <row r="4" spans="1:15" s="4" customFormat="1" ht="68.099999999999994" customHeight="1" x14ac:dyDescent="0.25">
      <c r="A4" s="81" t="s">
        <v>264</v>
      </c>
      <c r="B4" s="81" t="s">
        <v>265</v>
      </c>
      <c r="C4" s="82" t="s">
        <v>297</v>
      </c>
      <c r="D4" s="83" t="s">
        <v>298</v>
      </c>
      <c r="E4" s="83" t="s">
        <v>299</v>
      </c>
      <c r="F4" s="83" t="s">
        <v>266</v>
      </c>
      <c r="G4" s="83" t="s">
        <v>267</v>
      </c>
      <c r="H4" s="84" t="s">
        <v>268</v>
      </c>
      <c r="I4" s="83" t="s">
        <v>269</v>
      </c>
      <c r="J4" s="85" t="s">
        <v>270</v>
      </c>
      <c r="K4" s="83" t="s">
        <v>271</v>
      </c>
      <c r="L4" s="83" t="s">
        <v>272</v>
      </c>
      <c r="M4" s="27"/>
      <c r="N4" s="27"/>
      <c r="O4" s="27"/>
    </row>
    <row r="5" spans="1:15" s="8" customFormat="1" ht="75.75" customHeight="1" x14ac:dyDescent="0.25">
      <c r="A5" s="59"/>
      <c r="B5" s="50" t="s">
        <v>109</v>
      </c>
      <c r="C5" s="57">
        <v>7447264000137</v>
      </c>
      <c r="D5" s="50" t="s">
        <v>324</v>
      </c>
      <c r="E5" s="51">
        <v>31692171860</v>
      </c>
      <c r="F5" s="59" t="s">
        <v>110</v>
      </c>
      <c r="G5" s="86">
        <v>41988</v>
      </c>
      <c r="H5" s="87">
        <v>80702.850000000006</v>
      </c>
      <c r="I5" s="58" t="s">
        <v>111</v>
      </c>
      <c r="J5" s="86">
        <v>43997</v>
      </c>
      <c r="K5" s="88" t="s">
        <v>35</v>
      </c>
      <c r="L5" s="59" t="s">
        <v>259</v>
      </c>
    </row>
    <row r="6" spans="1:15" s="8" customFormat="1" ht="68.099999999999994" customHeight="1" x14ac:dyDescent="0.25">
      <c r="A6" s="286"/>
      <c r="B6" s="286" t="s">
        <v>230</v>
      </c>
      <c r="C6" s="285">
        <v>55417919000177</v>
      </c>
      <c r="D6" s="121" t="s">
        <v>306</v>
      </c>
      <c r="E6" s="122" t="s">
        <v>323</v>
      </c>
      <c r="F6" s="286" t="s">
        <v>231</v>
      </c>
      <c r="G6" s="314">
        <v>43342</v>
      </c>
      <c r="H6" s="315">
        <v>450</v>
      </c>
      <c r="I6" s="286" t="s">
        <v>232</v>
      </c>
      <c r="J6" s="314">
        <v>44196</v>
      </c>
      <c r="K6" s="316" t="s">
        <v>35</v>
      </c>
      <c r="L6" s="286" t="s">
        <v>259</v>
      </c>
    </row>
    <row r="7" spans="1:15" s="8" customFormat="1" ht="30.75" customHeight="1" x14ac:dyDescent="0.25">
      <c r="A7" s="286"/>
      <c r="B7" s="286"/>
      <c r="C7" s="285"/>
      <c r="D7" s="64" t="s">
        <v>307</v>
      </c>
      <c r="E7" s="123">
        <v>30332711897</v>
      </c>
      <c r="F7" s="286"/>
      <c r="G7" s="314"/>
      <c r="H7" s="315"/>
      <c r="I7" s="286"/>
      <c r="J7" s="314"/>
      <c r="K7" s="316"/>
      <c r="L7" s="286"/>
    </row>
    <row r="8" spans="1:15" s="8" customFormat="1" ht="30" x14ac:dyDescent="0.25">
      <c r="A8" s="317"/>
      <c r="B8" s="296" t="s">
        <v>296</v>
      </c>
      <c r="C8" s="296" t="s">
        <v>755</v>
      </c>
      <c r="D8" s="66" t="s">
        <v>747</v>
      </c>
      <c r="E8" s="44">
        <v>66559154653</v>
      </c>
      <c r="F8" s="296" t="s">
        <v>203</v>
      </c>
      <c r="G8" s="313">
        <v>43865</v>
      </c>
      <c r="H8" s="318">
        <f>7528.47+19186.8</f>
        <v>26715.27</v>
      </c>
      <c r="I8" s="296" t="s">
        <v>754</v>
      </c>
      <c r="J8" s="313">
        <v>44230</v>
      </c>
      <c r="K8" s="290" t="s">
        <v>35</v>
      </c>
      <c r="L8" s="296" t="s">
        <v>259</v>
      </c>
    </row>
    <row r="9" spans="1:15" s="8" customFormat="1" ht="30" x14ac:dyDescent="0.25">
      <c r="A9" s="317"/>
      <c r="B9" s="296"/>
      <c r="C9" s="296"/>
      <c r="D9" s="70" t="s">
        <v>748</v>
      </c>
      <c r="E9" s="45">
        <v>3127738625</v>
      </c>
      <c r="F9" s="296"/>
      <c r="G9" s="313"/>
      <c r="H9" s="318"/>
      <c r="I9" s="296"/>
      <c r="J9" s="313"/>
      <c r="K9" s="290"/>
      <c r="L9" s="296"/>
    </row>
    <row r="10" spans="1:15" s="8" customFormat="1" ht="60" x14ac:dyDescent="0.25">
      <c r="A10" s="317"/>
      <c r="B10" s="296"/>
      <c r="C10" s="296"/>
      <c r="D10" s="70" t="s">
        <v>749</v>
      </c>
      <c r="E10" s="45">
        <v>69164703649</v>
      </c>
      <c r="F10" s="296"/>
      <c r="G10" s="313"/>
      <c r="H10" s="318"/>
      <c r="I10" s="296"/>
      <c r="J10" s="313"/>
      <c r="K10" s="290"/>
      <c r="L10" s="296"/>
    </row>
    <row r="11" spans="1:15" s="8" customFormat="1" ht="30" x14ac:dyDescent="0.25">
      <c r="A11" s="317"/>
      <c r="B11" s="296"/>
      <c r="C11" s="296"/>
      <c r="D11" s="70" t="s">
        <v>750</v>
      </c>
      <c r="E11" s="45">
        <v>14582182879</v>
      </c>
      <c r="F11" s="296"/>
      <c r="G11" s="313"/>
      <c r="H11" s="318"/>
      <c r="I11" s="296"/>
      <c r="J11" s="313"/>
      <c r="K11" s="290"/>
      <c r="L11" s="296"/>
    </row>
    <row r="12" spans="1:15" s="8" customFormat="1" ht="30" x14ac:dyDescent="0.25">
      <c r="A12" s="317"/>
      <c r="B12" s="296"/>
      <c r="C12" s="296"/>
      <c r="D12" s="70" t="s">
        <v>751</v>
      </c>
      <c r="E12" s="45">
        <v>21167230604</v>
      </c>
      <c r="F12" s="296"/>
      <c r="G12" s="313"/>
      <c r="H12" s="318"/>
      <c r="I12" s="296"/>
      <c r="J12" s="313"/>
      <c r="K12" s="290"/>
      <c r="L12" s="296"/>
    </row>
    <row r="13" spans="1:15" s="8" customFormat="1" ht="30" x14ac:dyDescent="0.25">
      <c r="A13" s="317"/>
      <c r="B13" s="296"/>
      <c r="C13" s="296"/>
      <c r="D13" s="67" t="s">
        <v>752</v>
      </c>
      <c r="E13" s="46">
        <v>1994650885</v>
      </c>
      <c r="F13" s="296"/>
      <c r="G13" s="313"/>
      <c r="H13" s="318"/>
      <c r="I13" s="296"/>
      <c r="J13" s="313"/>
      <c r="K13" s="290"/>
      <c r="L13" s="296"/>
    </row>
    <row r="14" spans="1:15" s="8" customFormat="1" ht="68.099999999999994" customHeight="1" x14ac:dyDescent="0.25">
      <c r="A14" s="224"/>
      <c r="B14" s="286" t="s">
        <v>239</v>
      </c>
      <c r="C14" s="287">
        <v>71208516011966</v>
      </c>
      <c r="D14" s="68" t="s">
        <v>747</v>
      </c>
      <c r="E14" s="47">
        <v>66559154653</v>
      </c>
      <c r="F14" s="224" t="s">
        <v>240</v>
      </c>
      <c r="G14" s="220">
        <v>42228</v>
      </c>
      <c r="H14" s="222">
        <v>47481.26</v>
      </c>
      <c r="I14" s="288" t="s">
        <v>241</v>
      </c>
      <c r="J14" s="220">
        <v>44196</v>
      </c>
      <c r="K14" s="235" t="s">
        <v>35</v>
      </c>
      <c r="L14" s="224" t="s">
        <v>259</v>
      </c>
    </row>
    <row r="15" spans="1:15" s="8" customFormat="1" ht="68.099999999999994" customHeight="1" x14ac:dyDescent="0.25">
      <c r="A15" s="226"/>
      <c r="B15" s="286"/>
      <c r="C15" s="287"/>
      <c r="D15" s="49" t="s">
        <v>748</v>
      </c>
      <c r="E15" s="71">
        <v>3127738625</v>
      </c>
      <c r="F15" s="226"/>
      <c r="G15" s="230"/>
      <c r="H15" s="231"/>
      <c r="I15" s="288"/>
      <c r="J15" s="230"/>
      <c r="K15" s="236"/>
      <c r="L15" s="226"/>
    </row>
    <row r="16" spans="1:15" s="8" customFormat="1" ht="68.099999999999994" customHeight="1" x14ac:dyDescent="0.25">
      <c r="A16" s="226"/>
      <c r="B16" s="286"/>
      <c r="C16" s="287"/>
      <c r="D16" s="49" t="s">
        <v>749</v>
      </c>
      <c r="E16" s="71">
        <v>69164703649</v>
      </c>
      <c r="F16" s="226"/>
      <c r="G16" s="230"/>
      <c r="H16" s="231"/>
      <c r="I16" s="288"/>
      <c r="J16" s="230"/>
      <c r="K16" s="236"/>
      <c r="L16" s="226"/>
    </row>
    <row r="17" spans="1:12" s="8" customFormat="1" ht="68.099999999999994" customHeight="1" x14ac:dyDescent="0.25">
      <c r="A17" s="226"/>
      <c r="B17" s="286"/>
      <c r="C17" s="287"/>
      <c r="D17" s="49" t="s">
        <v>750</v>
      </c>
      <c r="E17" s="71">
        <v>14582182879</v>
      </c>
      <c r="F17" s="226"/>
      <c r="G17" s="230"/>
      <c r="H17" s="231"/>
      <c r="I17" s="288"/>
      <c r="J17" s="230"/>
      <c r="K17" s="236"/>
      <c r="L17" s="226"/>
    </row>
    <row r="18" spans="1:12" s="8" customFormat="1" ht="68.099999999999994" customHeight="1" x14ac:dyDescent="0.25">
      <c r="A18" s="226"/>
      <c r="B18" s="286"/>
      <c r="C18" s="287"/>
      <c r="D18" s="49" t="s">
        <v>751</v>
      </c>
      <c r="E18" s="71">
        <v>21167230604</v>
      </c>
      <c r="F18" s="226"/>
      <c r="G18" s="230"/>
      <c r="H18" s="231"/>
      <c r="I18" s="288"/>
      <c r="J18" s="230"/>
      <c r="K18" s="236"/>
      <c r="L18" s="226"/>
    </row>
    <row r="19" spans="1:12" s="8" customFormat="1" ht="68.099999999999994" customHeight="1" x14ac:dyDescent="0.25">
      <c r="A19" s="225"/>
      <c r="B19" s="286"/>
      <c r="C19" s="287"/>
      <c r="D19" s="69" t="s">
        <v>752</v>
      </c>
      <c r="E19" s="72">
        <v>1994650885</v>
      </c>
      <c r="F19" s="225"/>
      <c r="G19" s="221"/>
      <c r="H19" s="223"/>
      <c r="I19" s="288"/>
      <c r="J19" s="221"/>
      <c r="K19" s="237"/>
      <c r="L19" s="225"/>
    </row>
    <row r="20" spans="1:12" s="8" customFormat="1" ht="68.099999999999994" customHeight="1" x14ac:dyDescent="0.25">
      <c r="A20" s="238"/>
      <c r="B20" s="270" t="s">
        <v>40</v>
      </c>
      <c r="C20" s="272">
        <v>19597375000109</v>
      </c>
      <c r="D20" s="141" t="s">
        <v>308</v>
      </c>
      <c r="E20" s="142">
        <v>43818404615</v>
      </c>
      <c r="F20" s="238" t="s">
        <v>0</v>
      </c>
      <c r="G20" s="252">
        <v>42737</v>
      </c>
      <c r="H20" s="254">
        <v>46933.98</v>
      </c>
      <c r="I20" s="238" t="s">
        <v>15</v>
      </c>
      <c r="J20" s="252">
        <v>44196</v>
      </c>
      <c r="K20" s="238" t="s">
        <v>35</v>
      </c>
      <c r="L20" s="238" t="s">
        <v>259</v>
      </c>
    </row>
    <row r="21" spans="1:12" s="8" customFormat="1" ht="68.099999999999994" customHeight="1" x14ac:dyDescent="0.25">
      <c r="A21" s="239"/>
      <c r="B21" s="271"/>
      <c r="C21" s="272"/>
      <c r="D21" s="139" t="s">
        <v>309</v>
      </c>
      <c r="E21" s="143">
        <v>8148150818</v>
      </c>
      <c r="F21" s="239"/>
      <c r="G21" s="253"/>
      <c r="H21" s="255"/>
      <c r="I21" s="239"/>
      <c r="J21" s="253"/>
      <c r="K21" s="239"/>
      <c r="L21" s="239"/>
    </row>
    <row r="22" spans="1:12" s="8" customFormat="1" ht="68.099999999999994" customHeight="1" x14ac:dyDescent="0.25">
      <c r="A22" s="93"/>
      <c r="B22" s="98" t="s">
        <v>41</v>
      </c>
      <c r="C22" s="118" t="s">
        <v>310</v>
      </c>
      <c r="D22" s="118" t="s">
        <v>37</v>
      </c>
      <c r="E22" s="118" t="s">
        <v>37</v>
      </c>
      <c r="F22" s="93" t="s">
        <v>0</v>
      </c>
      <c r="G22" s="94">
        <v>42737</v>
      </c>
      <c r="H22" s="95">
        <v>6830.97</v>
      </c>
      <c r="I22" s="93" t="s">
        <v>14</v>
      </c>
      <c r="J22" s="94">
        <v>44196</v>
      </c>
      <c r="K22" s="93" t="s">
        <v>35</v>
      </c>
      <c r="L22" s="93" t="s">
        <v>259</v>
      </c>
    </row>
    <row r="23" spans="1:12" s="8" customFormat="1" ht="68.099999999999994" customHeight="1" x14ac:dyDescent="0.25">
      <c r="A23" s="238"/>
      <c r="B23" s="238" t="s">
        <v>242</v>
      </c>
      <c r="C23" s="274">
        <v>573195000169</v>
      </c>
      <c r="D23" s="103" t="s">
        <v>330</v>
      </c>
      <c r="E23" s="51">
        <v>2569737844</v>
      </c>
      <c r="F23" s="238" t="s">
        <v>125</v>
      </c>
      <c r="G23" s="252">
        <v>42370</v>
      </c>
      <c r="H23" s="254">
        <v>11898.82</v>
      </c>
      <c r="I23" s="256" t="s">
        <v>243</v>
      </c>
      <c r="J23" s="252">
        <v>44196</v>
      </c>
      <c r="K23" s="258" t="s">
        <v>35</v>
      </c>
      <c r="L23" s="238" t="s">
        <v>259</v>
      </c>
    </row>
    <row r="24" spans="1:12" s="8" customFormat="1" ht="68.099999999999994" customHeight="1" x14ac:dyDescent="0.25">
      <c r="A24" s="239"/>
      <c r="B24" s="239"/>
      <c r="C24" s="276"/>
      <c r="D24" s="103" t="s">
        <v>331</v>
      </c>
      <c r="E24" s="51">
        <v>9832019869</v>
      </c>
      <c r="F24" s="239"/>
      <c r="G24" s="253"/>
      <c r="H24" s="255"/>
      <c r="I24" s="257"/>
      <c r="J24" s="253"/>
      <c r="K24" s="259"/>
      <c r="L24" s="239"/>
    </row>
    <row r="25" spans="1:12" s="8" customFormat="1" ht="68.099999999999994" customHeight="1" x14ac:dyDescent="0.25">
      <c r="A25" s="93"/>
      <c r="B25" s="52" t="s">
        <v>112</v>
      </c>
      <c r="C25" s="116" t="s">
        <v>756</v>
      </c>
      <c r="D25" s="116" t="s">
        <v>753</v>
      </c>
      <c r="E25" s="116">
        <v>9092100803</v>
      </c>
      <c r="F25" s="93" t="s">
        <v>113</v>
      </c>
      <c r="G25" s="94" t="s">
        <v>114</v>
      </c>
      <c r="H25" s="95">
        <v>6270.2</v>
      </c>
      <c r="I25" s="93" t="s">
        <v>115</v>
      </c>
      <c r="J25" s="94">
        <v>44196</v>
      </c>
      <c r="K25" s="96" t="s">
        <v>35</v>
      </c>
      <c r="L25" s="99" t="s">
        <v>259</v>
      </c>
    </row>
    <row r="26" spans="1:12" s="8" customFormat="1" ht="68.099999999999994" customHeight="1" x14ac:dyDescent="0.25">
      <c r="A26" s="59"/>
      <c r="B26" s="100" t="s">
        <v>274</v>
      </c>
      <c r="C26" s="100" t="s">
        <v>757</v>
      </c>
      <c r="D26" s="100" t="s">
        <v>758</v>
      </c>
      <c r="E26" s="100" t="s">
        <v>759</v>
      </c>
      <c r="F26" s="59" t="s">
        <v>275</v>
      </c>
      <c r="G26" s="86">
        <v>43923</v>
      </c>
      <c r="H26" s="87">
        <v>7500</v>
      </c>
      <c r="I26" s="59" t="s">
        <v>276</v>
      </c>
      <c r="J26" s="86">
        <v>44013</v>
      </c>
      <c r="K26" s="86" t="s">
        <v>35</v>
      </c>
      <c r="L26" s="101" t="s">
        <v>259</v>
      </c>
    </row>
    <row r="27" spans="1:12" s="8" customFormat="1" ht="68.099999999999994" customHeight="1" x14ac:dyDescent="0.25">
      <c r="A27" s="224"/>
      <c r="B27" s="224" t="s">
        <v>42</v>
      </c>
      <c r="C27" s="285">
        <v>19775749000139</v>
      </c>
      <c r="D27" s="63" t="s">
        <v>311</v>
      </c>
      <c r="E27" s="129">
        <v>4986287605</v>
      </c>
      <c r="F27" s="224" t="s">
        <v>0</v>
      </c>
      <c r="G27" s="220">
        <v>42737</v>
      </c>
      <c r="H27" s="222">
        <v>2493.04</v>
      </c>
      <c r="I27" s="232" t="s">
        <v>27</v>
      </c>
      <c r="J27" s="220">
        <v>44196</v>
      </c>
      <c r="K27" s="235" t="s">
        <v>35</v>
      </c>
      <c r="L27" s="224" t="s">
        <v>259</v>
      </c>
    </row>
    <row r="28" spans="1:12" s="8" customFormat="1" ht="68.099999999999994" customHeight="1" x14ac:dyDescent="0.25">
      <c r="A28" s="225"/>
      <c r="B28" s="225"/>
      <c r="C28" s="285"/>
      <c r="D28" s="157" t="s">
        <v>312</v>
      </c>
      <c r="E28" s="131">
        <v>5541558778</v>
      </c>
      <c r="F28" s="225"/>
      <c r="G28" s="221"/>
      <c r="H28" s="223"/>
      <c r="I28" s="234"/>
      <c r="J28" s="221"/>
      <c r="K28" s="237"/>
      <c r="L28" s="225"/>
    </row>
    <row r="29" spans="1:12" s="8" customFormat="1" ht="68.099999999999994" customHeight="1" x14ac:dyDescent="0.25">
      <c r="A29" s="238"/>
      <c r="B29" s="270" t="s">
        <v>43</v>
      </c>
      <c r="C29" s="272">
        <v>10748806000116</v>
      </c>
      <c r="D29" s="135" t="s">
        <v>313</v>
      </c>
      <c r="E29" s="150">
        <v>17039475847</v>
      </c>
      <c r="F29" s="238" t="s">
        <v>0</v>
      </c>
      <c r="G29" s="252">
        <v>42737</v>
      </c>
      <c r="H29" s="254">
        <v>7176</v>
      </c>
      <c r="I29" s="238" t="s">
        <v>27</v>
      </c>
      <c r="J29" s="252">
        <v>44196</v>
      </c>
      <c r="K29" s="238" t="s">
        <v>35</v>
      </c>
      <c r="L29" s="238" t="s">
        <v>259</v>
      </c>
    </row>
    <row r="30" spans="1:12" s="8" customFormat="1" ht="68.099999999999994" customHeight="1" x14ac:dyDescent="0.25">
      <c r="A30" s="239"/>
      <c r="B30" s="271"/>
      <c r="C30" s="272"/>
      <c r="D30" s="165" t="s">
        <v>314</v>
      </c>
      <c r="E30" s="166">
        <v>26129536801</v>
      </c>
      <c r="F30" s="239"/>
      <c r="G30" s="253"/>
      <c r="H30" s="255"/>
      <c r="I30" s="239"/>
      <c r="J30" s="253"/>
      <c r="K30" s="239"/>
      <c r="L30" s="239"/>
    </row>
    <row r="31" spans="1:12" s="8" customFormat="1" ht="68.099999999999994" customHeight="1" x14ac:dyDescent="0.25">
      <c r="A31" s="224"/>
      <c r="B31" s="224" t="s">
        <v>208</v>
      </c>
      <c r="C31" s="285">
        <v>25448875000181</v>
      </c>
      <c r="D31" s="144" t="s">
        <v>315</v>
      </c>
      <c r="E31" s="148">
        <v>2321042125</v>
      </c>
      <c r="F31" s="224" t="s">
        <v>0</v>
      </c>
      <c r="G31" s="220">
        <v>43773</v>
      </c>
      <c r="H31" s="222">
        <v>2080</v>
      </c>
      <c r="I31" s="232" t="s">
        <v>9</v>
      </c>
      <c r="J31" s="220">
        <v>44168</v>
      </c>
      <c r="K31" s="235" t="s">
        <v>35</v>
      </c>
      <c r="L31" s="224" t="s">
        <v>259</v>
      </c>
    </row>
    <row r="32" spans="1:12" s="8" customFormat="1" ht="68.099999999999994" customHeight="1" x14ac:dyDescent="0.25">
      <c r="A32" s="225"/>
      <c r="B32" s="225"/>
      <c r="C32" s="285"/>
      <c r="D32" s="64" t="s">
        <v>316</v>
      </c>
      <c r="E32" s="123">
        <v>1696486130</v>
      </c>
      <c r="F32" s="225"/>
      <c r="G32" s="221"/>
      <c r="H32" s="223"/>
      <c r="I32" s="234"/>
      <c r="J32" s="221"/>
      <c r="K32" s="237"/>
      <c r="L32" s="225"/>
    </row>
    <row r="33" spans="1:12" s="8" customFormat="1" ht="68.099999999999994" customHeight="1" x14ac:dyDescent="0.25">
      <c r="A33" s="59"/>
      <c r="B33" s="48" t="s">
        <v>207</v>
      </c>
      <c r="C33" s="120">
        <v>29279713000118</v>
      </c>
      <c r="D33" s="171" t="s">
        <v>317</v>
      </c>
      <c r="E33" s="51">
        <v>31019884894</v>
      </c>
      <c r="F33" s="59" t="s">
        <v>0</v>
      </c>
      <c r="G33" s="86">
        <v>43642</v>
      </c>
      <c r="H33" s="87">
        <v>17515.5</v>
      </c>
      <c r="I33" s="59" t="s">
        <v>9</v>
      </c>
      <c r="J33" s="86">
        <v>43951</v>
      </c>
      <c r="K33" s="59" t="s">
        <v>35</v>
      </c>
      <c r="L33" s="59" t="s">
        <v>294</v>
      </c>
    </row>
    <row r="34" spans="1:12" s="8" customFormat="1" ht="68.099999999999994" customHeight="1" x14ac:dyDescent="0.25">
      <c r="A34" s="224"/>
      <c r="B34" s="224" t="s">
        <v>760</v>
      </c>
      <c r="C34" s="280" t="s">
        <v>761</v>
      </c>
      <c r="D34" s="144" t="s">
        <v>317</v>
      </c>
      <c r="E34" s="148">
        <v>31019884894</v>
      </c>
      <c r="F34" s="224" t="s">
        <v>0</v>
      </c>
      <c r="G34" s="220">
        <v>43952</v>
      </c>
      <c r="H34" s="222">
        <v>9030</v>
      </c>
      <c r="I34" s="232" t="s">
        <v>9</v>
      </c>
      <c r="J34" s="220">
        <v>44316</v>
      </c>
      <c r="K34" s="235" t="s">
        <v>35</v>
      </c>
      <c r="L34" s="224" t="s">
        <v>259</v>
      </c>
    </row>
    <row r="35" spans="1:12" s="8" customFormat="1" ht="68.099999999999994" customHeight="1" x14ac:dyDescent="0.25">
      <c r="A35" s="225"/>
      <c r="B35" s="225"/>
      <c r="C35" s="281"/>
      <c r="D35" s="64" t="s">
        <v>762</v>
      </c>
      <c r="E35" s="123">
        <v>13625022605</v>
      </c>
      <c r="F35" s="225"/>
      <c r="G35" s="221"/>
      <c r="H35" s="223"/>
      <c r="I35" s="234"/>
      <c r="J35" s="221"/>
      <c r="K35" s="237"/>
      <c r="L35" s="225"/>
    </row>
    <row r="36" spans="1:12" s="8" customFormat="1" ht="68.099999999999994" customHeight="1" x14ac:dyDescent="0.25">
      <c r="A36" s="91"/>
      <c r="B36" s="171" t="s">
        <v>44</v>
      </c>
      <c r="C36" s="120">
        <v>26652182000179</v>
      </c>
      <c r="D36" s="171" t="s">
        <v>332</v>
      </c>
      <c r="E36" s="51">
        <v>34187114807</v>
      </c>
      <c r="F36" s="91" t="s">
        <v>0</v>
      </c>
      <c r="G36" s="92">
        <v>42737</v>
      </c>
      <c r="H36" s="87">
        <v>15581.28</v>
      </c>
      <c r="I36" s="91" t="s">
        <v>23</v>
      </c>
      <c r="J36" s="92">
        <v>44196</v>
      </c>
      <c r="K36" s="91" t="s">
        <v>35</v>
      </c>
      <c r="L36" s="91" t="s">
        <v>259</v>
      </c>
    </row>
    <row r="37" spans="1:12" s="8" customFormat="1" ht="68.099999999999994" customHeight="1" x14ac:dyDescent="0.25">
      <c r="A37" s="224"/>
      <c r="B37" s="224" t="s">
        <v>45</v>
      </c>
      <c r="C37" s="280">
        <v>24818149000140</v>
      </c>
      <c r="D37" s="144" t="s">
        <v>318</v>
      </c>
      <c r="E37" s="148">
        <v>31656190850</v>
      </c>
      <c r="F37" s="224" t="s">
        <v>0</v>
      </c>
      <c r="G37" s="220">
        <v>42737</v>
      </c>
      <c r="H37" s="222">
        <v>78739.11</v>
      </c>
      <c r="I37" s="232" t="s">
        <v>28</v>
      </c>
      <c r="J37" s="220">
        <v>44196</v>
      </c>
      <c r="K37" s="235" t="s">
        <v>35</v>
      </c>
      <c r="L37" s="224" t="s">
        <v>259</v>
      </c>
    </row>
    <row r="38" spans="1:12" s="8" customFormat="1" ht="68.099999999999994" customHeight="1" x14ac:dyDescent="0.25">
      <c r="A38" s="225"/>
      <c r="B38" s="225"/>
      <c r="C38" s="281"/>
      <c r="D38" s="64" t="s">
        <v>319</v>
      </c>
      <c r="E38" s="123">
        <v>34094972854</v>
      </c>
      <c r="F38" s="225"/>
      <c r="G38" s="221"/>
      <c r="H38" s="223"/>
      <c r="I38" s="234"/>
      <c r="J38" s="221"/>
      <c r="K38" s="237"/>
      <c r="L38" s="225"/>
    </row>
    <row r="39" spans="1:12" s="8" customFormat="1" ht="68.099999999999994" customHeight="1" x14ac:dyDescent="0.25">
      <c r="A39" s="91"/>
      <c r="B39" s="103" t="s">
        <v>277</v>
      </c>
      <c r="C39" s="103" t="s">
        <v>763</v>
      </c>
      <c r="D39" s="103" t="s">
        <v>764</v>
      </c>
      <c r="E39" s="51">
        <v>35075610854</v>
      </c>
      <c r="F39" s="91" t="s">
        <v>278</v>
      </c>
      <c r="G39" s="92">
        <v>43864</v>
      </c>
      <c r="H39" s="87">
        <v>10400</v>
      </c>
      <c r="I39" s="105" t="s">
        <v>279</v>
      </c>
      <c r="J39" s="92">
        <v>44229</v>
      </c>
      <c r="K39" s="106" t="s">
        <v>35</v>
      </c>
      <c r="L39" s="91" t="s">
        <v>259</v>
      </c>
    </row>
    <row r="40" spans="1:12" s="8" customFormat="1" ht="68.099999999999994" customHeight="1" x14ac:dyDescent="0.25">
      <c r="A40" s="224"/>
      <c r="B40" s="224" t="s">
        <v>46</v>
      </c>
      <c r="C40" s="280">
        <v>27721341000102</v>
      </c>
      <c r="D40" s="63" t="s">
        <v>320</v>
      </c>
      <c r="E40" s="148"/>
      <c r="F40" s="224" t="s">
        <v>0</v>
      </c>
      <c r="G40" s="220">
        <v>42737</v>
      </c>
      <c r="H40" s="222">
        <v>75995.64</v>
      </c>
      <c r="I40" s="232" t="s">
        <v>28</v>
      </c>
      <c r="J40" s="220">
        <v>44196</v>
      </c>
      <c r="K40" s="235" t="s">
        <v>35</v>
      </c>
      <c r="L40" s="224" t="s">
        <v>259</v>
      </c>
    </row>
    <row r="41" spans="1:12" s="8" customFormat="1" ht="68.099999999999994" customHeight="1" x14ac:dyDescent="0.25">
      <c r="A41" s="225"/>
      <c r="B41" s="225"/>
      <c r="C41" s="281"/>
      <c r="D41" s="157" t="s">
        <v>321</v>
      </c>
      <c r="E41" s="123">
        <v>5398528645</v>
      </c>
      <c r="F41" s="225"/>
      <c r="G41" s="221"/>
      <c r="H41" s="223"/>
      <c r="I41" s="234"/>
      <c r="J41" s="221"/>
      <c r="K41" s="237"/>
      <c r="L41" s="225"/>
    </row>
    <row r="42" spans="1:12" s="8" customFormat="1" ht="68.099999999999994" customHeight="1" x14ac:dyDescent="0.25">
      <c r="A42" s="238"/>
      <c r="B42" s="238" t="s">
        <v>49</v>
      </c>
      <c r="C42" s="274">
        <v>21271860000130</v>
      </c>
      <c r="D42" s="103" t="s">
        <v>340</v>
      </c>
      <c r="E42" s="51">
        <v>26584919803</v>
      </c>
      <c r="F42" s="238" t="s">
        <v>0</v>
      </c>
      <c r="G42" s="252">
        <v>42737</v>
      </c>
      <c r="H42" s="254">
        <v>48066.080000000002</v>
      </c>
      <c r="I42" s="256" t="s">
        <v>23</v>
      </c>
      <c r="J42" s="252">
        <v>44196</v>
      </c>
      <c r="K42" s="258" t="s">
        <v>35</v>
      </c>
      <c r="L42" s="238" t="s">
        <v>259</v>
      </c>
    </row>
    <row r="43" spans="1:12" s="8" customFormat="1" ht="68.099999999999994" customHeight="1" x14ac:dyDescent="0.25">
      <c r="A43" s="239"/>
      <c r="B43" s="239"/>
      <c r="C43" s="276"/>
      <c r="D43" s="103" t="s">
        <v>341</v>
      </c>
      <c r="E43" s="51">
        <v>21646935829</v>
      </c>
      <c r="F43" s="239"/>
      <c r="G43" s="253"/>
      <c r="H43" s="255"/>
      <c r="I43" s="257"/>
      <c r="J43" s="253"/>
      <c r="K43" s="259"/>
      <c r="L43" s="239"/>
    </row>
    <row r="44" spans="1:12" s="8" customFormat="1" ht="68.099999999999994" customHeight="1" x14ac:dyDescent="0.25">
      <c r="A44" s="224"/>
      <c r="B44" s="224" t="s">
        <v>171</v>
      </c>
      <c r="C44" s="280">
        <v>60509155000422</v>
      </c>
      <c r="D44" s="63" t="s">
        <v>342</v>
      </c>
      <c r="E44" s="129">
        <v>4398246800</v>
      </c>
      <c r="F44" s="224" t="s">
        <v>139</v>
      </c>
      <c r="G44" s="220" t="s">
        <v>172</v>
      </c>
      <c r="H44" s="222">
        <v>3335.82</v>
      </c>
      <c r="I44" s="232" t="s">
        <v>173</v>
      </c>
      <c r="J44" s="220">
        <v>44196</v>
      </c>
      <c r="K44" s="235" t="s">
        <v>35</v>
      </c>
      <c r="L44" s="224" t="s">
        <v>259</v>
      </c>
    </row>
    <row r="45" spans="1:12" s="8" customFormat="1" ht="68.099999999999994" customHeight="1" x14ac:dyDescent="0.25">
      <c r="A45" s="225"/>
      <c r="B45" s="225"/>
      <c r="C45" s="281"/>
      <c r="D45" s="64" t="s">
        <v>343</v>
      </c>
      <c r="E45" s="123">
        <v>2427303887</v>
      </c>
      <c r="F45" s="225"/>
      <c r="G45" s="221"/>
      <c r="H45" s="223"/>
      <c r="I45" s="234"/>
      <c r="J45" s="221"/>
      <c r="K45" s="237"/>
      <c r="L45" s="225"/>
    </row>
    <row r="46" spans="1:12" s="8" customFormat="1" ht="72.75" customHeight="1" x14ac:dyDescent="0.25">
      <c r="A46" s="91"/>
      <c r="B46" s="113" t="s">
        <v>50</v>
      </c>
      <c r="C46" s="200">
        <v>4023478000198</v>
      </c>
      <c r="D46" s="113" t="s">
        <v>346</v>
      </c>
      <c r="E46" s="51">
        <v>7653482848</v>
      </c>
      <c r="F46" s="91" t="s">
        <v>0</v>
      </c>
      <c r="G46" s="92">
        <v>42737</v>
      </c>
      <c r="H46" s="87">
        <v>1944</v>
      </c>
      <c r="I46" s="91" t="s">
        <v>12</v>
      </c>
      <c r="J46" s="92">
        <v>44196</v>
      </c>
      <c r="K46" s="91" t="s">
        <v>35</v>
      </c>
      <c r="L46" s="91" t="s">
        <v>259</v>
      </c>
    </row>
    <row r="47" spans="1:12" s="8" customFormat="1" ht="68.099999999999994" customHeight="1" x14ac:dyDescent="0.25">
      <c r="A47" s="224"/>
      <c r="B47" s="224" t="s">
        <v>211</v>
      </c>
      <c r="C47" s="280">
        <v>22248403000197</v>
      </c>
      <c r="D47" s="144" t="s">
        <v>347</v>
      </c>
      <c r="E47" s="148">
        <v>6926750602</v>
      </c>
      <c r="F47" s="224" t="s">
        <v>0</v>
      </c>
      <c r="G47" s="220">
        <v>42737</v>
      </c>
      <c r="H47" s="222">
        <v>73593.570000000007</v>
      </c>
      <c r="I47" s="232" t="s">
        <v>31</v>
      </c>
      <c r="J47" s="220">
        <v>44196</v>
      </c>
      <c r="K47" s="235" t="s">
        <v>35</v>
      </c>
      <c r="L47" s="224" t="s">
        <v>259</v>
      </c>
    </row>
    <row r="48" spans="1:12" s="8" customFormat="1" ht="68.099999999999994" customHeight="1" x14ac:dyDescent="0.25">
      <c r="A48" s="225"/>
      <c r="B48" s="225"/>
      <c r="C48" s="281"/>
      <c r="D48" s="64" t="s">
        <v>348</v>
      </c>
      <c r="E48" s="123">
        <v>3361610508</v>
      </c>
      <c r="F48" s="225"/>
      <c r="G48" s="221"/>
      <c r="H48" s="223"/>
      <c r="I48" s="234"/>
      <c r="J48" s="221"/>
      <c r="K48" s="237"/>
      <c r="L48" s="225"/>
    </row>
    <row r="49" spans="1:13" s="8" customFormat="1" ht="68.099999999999994" customHeight="1" x14ac:dyDescent="0.25">
      <c r="A49" s="238"/>
      <c r="B49" s="270" t="s">
        <v>51</v>
      </c>
      <c r="C49" s="268">
        <v>21549477000109</v>
      </c>
      <c r="D49" s="113" t="s">
        <v>349</v>
      </c>
      <c r="E49" s="51">
        <v>4975167646</v>
      </c>
      <c r="F49" s="238" t="s">
        <v>0</v>
      </c>
      <c r="G49" s="252">
        <v>42737</v>
      </c>
      <c r="H49" s="254">
        <v>48593.2</v>
      </c>
      <c r="I49" s="238" t="s">
        <v>31</v>
      </c>
      <c r="J49" s="252">
        <v>44196</v>
      </c>
      <c r="K49" s="238" t="s">
        <v>35</v>
      </c>
      <c r="L49" s="238" t="s">
        <v>259</v>
      </c>
    </row>
    <row r="50" spans="1:13" s="8" customFormat="1" ht="68.099999999999994" customHeight="1" x14ac:dyDescent="0.25">
      <c r="A50" s="239"/>
      <c r="B50" s="271"/>
      <c r="C50" s="269"/>
      <c r="D50" s="113" t="s">
        <v>350</v>
      </c>
      <c r="E50" s="51">
        <v>39054072806</v>
      </c>
      <c r="F50" s="239"/>
      <c r="G50" s="253"/>
      <c r="H50" s="255"/>
      <c r="I50" s="239"/>
      <c r="J50" s="253"/>
      <c r="K50" s="239"/>
      <c r="L50" s="239"/>
    </row>
    <row r="51" spans="1:13" s="8" customFormat="1" ht="68.099999999999994" customHeight="1" x14ac:dyDescent="0.25">
      <c r="A51" s="93"/>
      <c r="B51" s="116" t="s">
        <v>52</v>
      </c>
      <c r="C51" s="182">
        <v>17671107000164</v>
      </c>
      <c r="D51" s="116" t="s">
        <v>351</v>
      </c>
      <c r="E51" s="53">
        <v>98142895820</v>
      </c>
      <c r="F51" s="93" t="s">
        <v>0</v>
      </c>
      <c r="G51" s="108">
        <v>42737</v>
      </c>
      <c r="H51" s="95">
        <v>11893.2</v>
      </c>
      <c r="I51" s="111" t="s">
        <v>18</v>
      </c>
      <c r="J51" s="108">
        <v>44196</v>
      </c>
      <c r="K51" s="112" t="s">
        <v>35</v>
      </c>
      <c r="L51" s="93" t="s">
        <v>259</v>
      </c>
      <c r="M51" s="9"/>
    </row>
    <row r="52" spans="1:13" s="8" customFormat="1" ht="68.099999999999994" customHeight="1" x14ac:dyDescent="0.25">
      <c r="A52" s="238"/>
      <c r="B52" s="270" t="s">
        <v>53</v>
      </c>
      <c r="C52" s="268">
        <v>16959236000190</v>
      </c>
      <c r="D52" s="114" t="s">
        <v>352</v>
      </c>
      <c r="E52" s="115">
        <v>14444222867</v>
      </c>
      <c r="F52" s="238" t="s">
        <v>0</v>
      </c>
      <c r="G52" s="252">
        <v>42737</v>
      </c>
      <c r="H52" s="254">
        <v>53800.93</v>
      </c>
      <c r="I52" s="238" t="s">
        <v>26</v>
      </c>
      <c r="J52" s="252">
        <v>44196</v>
      </c>
      <c r="K52" s="238" t="s">
        <v>35</v>
      </c>
      <c r="L52" s="238" t="s">
        <v>259</v>
      </c>
    </row>
    <row r="53" spans="1:13" s="8" customFormat="1" ht="68.099999999999994" customHeight="1" x14ac:dyDescent="0.25">
      <c r="A53" s="239"/>
      <c r="B53" s="271"/>
      <c r="C53" s="269"/>
      <c r="D53" s="113" t="s">
        <v>353</v>
      </c>
      <c r="E53" s="51">
        <v>8080428824</v>
      </c>
      <c r="F53" s="239"/>
      <c r="G53" s="253"/>
      <c r="H53" s="255"/>
      <c r="I53" s="239"/>
      <c r="J53" s="253"/>
      <c r="K53" s="239"/>
      <c r="L53" s="239"/>
    </row>
    <row r="54" spans="1:13" s="8" customFormat="1" ht="68.099999999999994" customHeight="1" x14ac:dyDescent="0.25">
      <c r="A54" s="93"/>
      <c r="B54" s="116" t="s">
        <v>54</v>
      </c>
      <c r="C54" s="182">
        <v>2707066000141</v>
      </c>
      <c r="D54" s="201" t="s">
        <v>354</v>
      </c>
      <c r="E54" s="53">
        <v>1977106897</v>
      </c>
      <c r="F54" s="93" t="s">
        <v>0</v>
      </c>
      <c r="G54" s="108">
        <v>42737</v>
      </c>
      <c r="H54" s="95">
        <v>23466.98</v>
      </c>
      <c r="I54" s="111" t="s">
        <v>31</v>
      </c>
      <c r="J54" s="108">
        <v>44196</v>
      </c>
      <c r="K54" s="112" t="s">
        <v>35</v>
      </c>
      <c r="L54" s="93" t="s">
        <v>259</v>
      </c>
    </row>
    <row r="55" spans="1:13" s="8" customFormat="1" ht="68.099999999999994" customHeight="1" x14ac:dyDescent="0.25">
      <c r="A55" s="238"/>
      <c r="B55" s="256" t="s">
        <v>55</v>
      </c>
      <c r="C55" s="268">
        <v>66995531000170</v>
      </c>
      <c r="D55" s="171" t="s">
        <v>355</v>
      </c>
      <c r="E55" s="51">
        <v>25452738649</v>
      </c>
      <c r="F55" s="238" t="s">
        <v>0</v>
      </c>
      <c r="G55" s="252">
        <v>42737</v>
      </c>
      <c r="H55" s="254">
        <v>3299.66</v>
      </c>
      <c r="I55" s="238" t="s">
        <v>38</v>
      </c>
      <c r="J55" s="252">
        <v>44196</v>
      </c>
      <c r="K55" s="238" t="s">
        <v>35</v>
      </c>
      <c r="L55" s="238" t="s">
        <v>259</v>
      </c>
    </row>
    <row r="56" spans="1:13" s="8" customFormat="1" ht="68.099999999999994" customHeight="1" x14ac:dyDescent="0.25">
      <c r="A56" s="239"/>
      <c r="B56" s="257"/>
      <c r="C56" s="269"/>
      <c r="D56" s="107" t="s">
        <v>356</v>
      </c>
      <c r="E56" s="115">
        <v>74637010853</v>
      </c>
      <c r="F56" s="239"/>
      <c r="G56" s="253"/>
      <c r="H56" s="255"/>
      <c r="I56" s="239"/>
      <c r="J56" s="253"/>
      <c r="K56" s="239"/>
      <c r="L56" s="239"/>
    </row>
    <row r="57" spans="1:13" s="8" customFormat="1" ht="68.099999999999994" customHeight="1" x14ac:dyDescent="0.25">
      <c r="A57" s="224"/>
      <c r="B57" s="224" t="s">
        <v>212</v>
      </c>
      <c r="C57" s="280">
        <v>35017732000179</v>
      </c>
      <c r="D57" s="144" t="s">
        <v>359</v>
      </c>
      <c r="E57" s="148">
        <v>37784857845</v>
      </c>
      <c r="F57" s="224" t="s">
        <v>0</v>
      </c>
      <c r="G57" s="220">
        <v>43766</v>
      </c>
      <c r="H57" s="222">
        <v>59127.12</v>
      </c>
      <c r="I57" s="232" t="s">
        <v>23</v>
      </c>
      <c r="J57" s="220">
        <v>44131</v>
      </c>
      <c r="K57" s="235" t="s">
        <v>35</v>
      </c>
      <c r="L57" s="224" t="s">
        <v>259</v>
      </c>
    </row>
    <row r="58" spans="1:13" s="8" customFormat="1" ht="68.099999999999994" customHeight="1" x14ac:dyDescent="0.25">
      <c r="A58" s="225"/>
      <c r="B58" s="225"/>
      <c r="C58" s="281"/>
      <c r="D58" s="64" t="s">
        <v>360</v>
      </c>
      <c r="E58" s="123">
        <v>93300476887</v>
      </c>
      <c r="F58" s="225"/>
      <c r="G58" s="221"/>
      <c r="H58" s="223"/>
      <c r="I58" s="234"/>
      <c r="J58" s="221"/>
      <c r="K58" s="237"/>
      <c r="L58" s="225"/>
    </row>
    <row r="59" spans="1:13" s="8" customFormat="1" ht="68.099999999999994" customHeight="1" x14ac:dyDescent="0.25">
      <c r="A59" s="238"/>
      <c r="B59" s="256" t="s">
        <v>57</v>
      </c>
      <c r="C59" s="268">
        <v>21270858000146</v>
      </c>
      <c r="D59" s="107" t="s">
        <v>361</v>
      </c>
      <c r="E59" s="115">
        <v>5271022617</v>
      </c>
      <c r="F59" s="238" t="s">
        <v>0</v>
      </c>
      <c r="G59" s="252">
        <v>42737</v>
      </c>
      <c r="H59" s="254">
        <v>31584.799999999999</v>
      </c>
      <c r="I59" s="238" t="s">
        <v>20</v>
      </c>
      <c r="J59" s="252">
        <v>44196</v>
      </c>
      <c r="K59" s="238" t="s">
        <v>35</v>
      </c>
      <c r="L59" s="238" t="s">
        <v>259</v>
      </c>
    </row>
    <row r="60" spans="1:13" s="8" customFormat="1" ht="68.099999999999994" customHeight="1" x14ac:dyDescent="0.25">
      <c r="A60" s="239"/>
      <c r="B60" s="257"/>
      <c r="C60" s="269"/>
      <c r="D60" s="103" t="s">
        <v>362</v>
      </c>
      <c r="E60" s="51">
        <v>32885350687</v>
      </c>
      <c r="F60" s="239"/>
      <c r="G60" s="253"/>
      <c r="H60" s="255"/>
      <c r="I60" s="239"/>
      <c r="J60" s="253"/>
      <c r="K60" s="239"/>
      <c r="L60" s="239"/>
    </row>
    <row r="61" spans="1:13" s="8" customFormat="1" ht="30" x14ac:dyDescent="0.25">
      <c r="A61" s="224"/>
      <c r="B61" s="224" t="s">
        <v>58</v>
      </c>
      <c r="C61" s="280">
        <v>13940973000152</v>
      </c>
      <c r="D61" s="68" t="s">
        <v>363</v>
      </c>
      <c r="E61" s="47">
        <v>7315254692</v>
      </c>
      <c r="F61" s="224" t="s">
        <v>0</v>
      </c>
      <c r="G61" s="220">
        <v>43228</v>
      </c>
      <c r="H61" s="222">
        <v>14826.33</v>
      </c>
      <c r="I61" s="232" t="s">
        <v>10</v>
      </c>
      <c r="J61" s="220">
        <v>44196</v>
      </c>
      <c r="K61" s="235" t="s">
        <v>35</v>
      </c>
      <c r="L61" s="224" t="s">
        <v>259</v>
      </c>
    </row>
    <row r="62" spans="1:13" s="8" customFormat="1" ht="30" x14ac:dyDescent="0.25">
      <c r="A62" s="226"/>
      <c r="B62" s="226"/>
      <c r="C62" s="284"/>
      <c r="D62" s="49" t="s">
        <v>364</v>
      </c>
      <c r="E62" s="71">
        <v>94230803834</v>
      </c>
      <c r="F62" s="226"/>
      <c r="G62" s="230"/>
      <c r="H62" s="231"/>
      <c r="I62" s="233"/>
      <c r="J62" s="230"/>
      <c r="K62" s="236"/>
      <c r="L62" s="226"/>
    </row>
    <row r="63" spans="1:13" s="8" customFormat="1" ht="30" x14ac:dyDescent="0.25">
      <c r="A63" s="225"/>
      <c r="B63" s="225"/>
      <c r="C63" s="281"/>
      <c r="D63" s="152" t="s">
        <v>365</v>
      </c>
      <c r="E63" s="202">
        <v>6122189618</v>
      </c>
      <c r="F63" s="225"/>
      <c r="G63" s="221"/>
      <c r="H63" s="223"/>
      <c r="I63" s="234"/>
      <c r="J63" s="221"/>
      <c r="K63" s="237"/>
      <c r="L63" s="225"/>
    </row>
    <row r="64" spans="1:13" s="8" customFormat="1" ht="30" x14ac:dyDescent="0.25">
      <c r="A64" s="238"/>
      <c r="B64" s="238" t="s">
        <v>59</v>
      </c>
      <c r="C64" s="272">
        <v>10384259000137</v>
      </c>
      <c r="D64" s="66" t="s">
        <v>366</v>
      </c>
      <c r="E64" s="44">
        <v>30830760881</v>
      </c>
      <c r="F64" s="238" t="s">
        <v>0</v>
      </c>
      <c r="G64" s="252">
        <v>42737</v>
      </c>
      <c r="H64" s="254">
        <v>29143.95</v>
      </c>
      <c r="I64" s="256" t="s">
        <v>12</v>
      </c>
      <c r="J64" s="252">
        <v>44196</v>
      </c>
      <c r="K64" s="258" t="s">
        <v>35</v>
      </c>
      <c r="L64" s="238" t="s">
        <v>259</v>
      </c>
    </row>
    <row r="65" spans="1:13" s="8" customFormat="1" ht="30" x14ac:dyDescent="0.25">
      <c r="A65" s="273"/>
      <c r="B65" s="273"/>
      <c r="C65" s="272"/>
      <c r="D65" s="70" t="s">
        <v>367</v>
      </c>
      <c r="E65" s="45">
        <v>27981076870</v>
      </c>
      <c r="F65" s="273"/>
      <c r="G65" s="278"/>
      <c r="H65" s="279"/>
      <c r="I65" s="282"/>
      <c r="J65" s="278"/>
      <c r="K65" s="283"/>
      <c r="L65" s="273"/>
    </row>
    <row r="66" spans="1:13" s="8" customFormat="1" ht="45" x14ac:dyDescent="0.25">
      <c r="A66" s="273"/>
      <c r="B66" s="273"/>
      <c r="C66" s="272"/>
      <c r="D66" s="70" t="s">
        <v>368</v>
      </c>
      <c r="E66" s="45">
        <v>74360116691</v>
      </c>
      <c r="F66" s="273"/>
      <c r="G66" s="278"/>
      <c r="H66" s="279"/>
      <c r="I66" s="282"/>
      <c r="J66" s="278"/>
      <c r="K66" s="283"/>
      <c r="L66" s="273"/>
    </row>
    <row r="67" spans="1:13" s="8" customFormat="1" ht="30" x14ac:dyDescent="0.25">
      <c r="A67" s="239"/>
      <c r="B67" s="239"/>
      <c r="C67" s="272"/>
      <c r="D67" s="163" t="s">
        <v>369</v>
      </c>
      <c r="E67" s="205">
        <v>31118736842</v>
      </c>
      <c r="F67" s="239"/>
      <c r="G67" s="253"/>
      <c r="H67" s="255"/>
      <c r="I67" s="257"/>
      <c r="J67" s="253"/>
      <c r="K67" s="259"/>
      <c r="L67" s="239"/>
    </row>
    <row r="68" spans="1:13" s="8" customFormat="1" ht="30" x14ac:dyDescent="0.25">
      <c r="A68" s="224"/>
      <c r="B68" s="224" t="s">
        <v>3</v>
      </c>
      <c r="C68" s="280">
        <v>21994373000103</v>
      </c>
      <c r="D68" s="68" t="s">
        <v>370</v>
      </c>
      <c r="E68" s="47">
        <v>44564180797</v>
      </c>
      <c r="F68" s="224" t="s">
        <v>0</v>
      </c>
      <c r="G68" s="220">
        <v>42737</v>
      </c>
      <c r="H68" s="222">
        <v>15250.88</v>
      </c>
      <c r="I68" s="232" t="s">
        <v>16</v>
      </c>
      <c r="J68" s="220">
        <v>44196</v>
      </c>
      <c r="K68" s="235" t="s">
        <v>35</v>
      </c>
      <c r="L68" s="224" t="s">
        <v>259</v>
      </c>
    </row>
    <row r="69" spans="1:13" s="8" customFormat="1" ht="30" x14ac:dyDescent="0.25">
      <c r="A69" s="226"/>
      <c r="B69" s="226"/>
      <c r="C69" s="284"/>
      <c r="D69" s="152" t="s">
        <v>371</v>
      </c>
      <c r="E69" s="202">
        <v>22732364843</v>
      </c>
      <c r="F69" s="226"/>
      <c r="G69" s="230"/>
      <c r="H69" s="231"/>
      <c r="I69" s="233"/>
      <c r="J69" s="230"/>
      <c r="K69" s="236"/>
      <c r="L69" s="226"/>
    </row>
    <row r="70" spans="1:13" s="8" customFormat="1" ht="30" x14ac:dyDescent="0.25">
      <c r="A70" s="238"/>
      <c r="B70" s="238" t="s">
        <v>213</v>
      </c>
      <c r="C70" s="272">
        <v>13260228000162</v>
      </c>
      <c r="D70" s="66" t="s">
        <v>372</v>
      </c>
      <c r="E70" s="44">
        <v>38351261807</v>
      </c>
      <c r="F70" s="238" t="s">
        <v>0</v>
      </c>
      <c r="G70" s="252">
        <v>42737</v>
      </c>
      <c r="H70" s="254">
        <v>32369.94</v>
      </c>
      <c r="I70" s="256" t="s">
        <v>31</v>
      </c>
      <c r="J70" s="252">
        <v>44196</v>
      </c>
      <c r="K70" s="258" t="s">
        <v>35</v>
      </c>
      <c r="L70" s="238" t="s">
        <v>259</v>
      </c>
      <c r="M70" s="9"/>
    </row>
    <row r="71" spans="1:13" s="8" customFormat="1" ht="30" x14ac:dyDescent="0.25">
      <c r="A71" s="273"/>
      <c r="B71" s="273"/>
      <c r="C71" s="272"/>
      <c r="D71" s="163" t="s">
        <v>373</v>
      </c>
      <c r="E71" s="205">
        <v>38373624856</v>
      </c>
      <c r="F71" s="273"/>
      <c r="G71" s="278"/>
      <c r="H71" s="279"/>
      <c r="I71" s="282"/>
      <c r="J71" s="278"/>
      <c r="K71" s="283"/>
      <c r="L71" s="273"/>
      <c r="M71" s="9"/>
    </row>
    <row r="72" spans="1:13" s="8" customFormat="1" ht="30" x14ac:dyDescent="0.25">
      <c r="A72" s="273"/>
      <c r="B72" s="273"/>
      <c r="C72" s="272"/>
      <c r="D72" s="70" t="s">
        <v>374</v>
      </c>
      <c r="E72" s="45">
        <v>6931817884</v>
      </c>
      <c r="F72" s="273"/>
      <c r="G72" s="278"/>
      <c r="H72" s="279"/>
      <c r="I72" s="282"/>
      <c r="J72" s="278"/>
      <c r="K72" s="283"/>
      <c r="L72" s="273"/>
      <c r="M72" s="9"/>
    </row>
    <row r="73" spans="1:13" s="8" customFormat="1" ht="30" x14ac:dyDescent="0.25">
      <c r="A73" s="239"/>
      <c r="B73" s="239"/>
      <c r="C73" s="272"/>
      <c r="D73" s="61" t="s">
        <v>375</v>
      </c>
      <c r="E73" s="75">
        <v>36944923807</v>
      </c>
      <c r="F73" s="239"/>
      <c r="G73" s="253"/>
      <c r="H73" s="255"/>
      <c r="I73" s="257"/>
      <c r="J73" s="253"/>
      <c r="K73" s="259"/>
      <c r="L73" s="239"/>
      <c r="M73" s="9"/>
    </row>
    <row r="74" spans="1:13" s="8" customFormat="1" ht="45" x14ac:dyDescent="0.25">
      <c r="A74" s="224"/>
      <c r="B74" s="224" t="s">
        <v>60</v>
      </c>
      <c r="C74" s="280">
        <v>10955312000102</v>
      </c>
      <c r="D74" s="68" t="s">
        <v>376</v>
      </c>
      <c r="E74" s="47">
        <v>21885399820</v>
      </c>
      <c r="F74" s="224" t="s">
        <v>0</v>
      </c>
      <c r="G74" s="220">
        <v>42737</v>
      </c>
      <c r="H74" s="222">
        <v>32145.439999999999</v>
      </c>
      <c r="I74" s="232" t="s">
        <v>21</v>
      </c>
      <c r="J74" s="220">
        <v>44196</v>
      </c>
      <c r="K74" s="235" t="s">
        <v>35</v>
      </c>
      <c r="L74" s="224" t="s">
        <v>259</v>
      </c>
    </row>
    <row r="75" spans="1:13" s="8" customFormat="1" ht="30" x14ac:dyDescent="0.25">
      <c r="A75" s="226"/>
      <c r="B75" s="226"/>
      <c r="C75" s="284"/>
      <c r="D75" s="152" t="s">
        <v>377</v>
      </c>
      <c r="E75" s="202">
        <v>32536620808</v>
      </c>
      <c r="F75" s="226"/>
      <c r="G75" s="230"/>
      <c r="H75" s="231"/>
      <c r="I75" s="233"/>
      <c r="J75" s="230"/>
      <c r="K75" s="236"/>
      <c r="L75" s="226"/>
    </row>
    <row r="76" spans="1:13" s="8" customFormat="1" ht="30" x14ac:dyDescent="0.25">
      <c r="A76" s="225"/>
      <c r="B76" s="225"/>
      <c r="C76" s="281"/>
      <c r="D76" s="65" t="s">
        <v>378</v>
      </c>
      <c r="E76" s="206">
        <v>36820800827</v>
      </c>
      <c r="F76" s="225"/>
      <c r="G76" s="221"/>
      <c r="H76" s="223"/>
      <c r="I76" s="234"/>
      <c r="J76" s="221"/>
      <c r="K76" s="237"/>
      <c r="L76" s="225"/>
    </row>
    <row r="77" spans="1:13" s="8" customFormat="1" ht="45" x14ac:dyDescent="0.25">
      <c r="A77" s="238"/>
      <c r="B77" s="238" t="s">
        <v>61</v>
      </c>
      <c r="C77" s="272">
        <v>11361936000164</v>
      </c>
      <c r="D77" s="66" t="s">
        <v>379</v>
      </c>
      <c r="E77" s="44">
        <v>26975758808</v>
      </c>
      <c r="F77" s="238" t="s">
        <v>0</v>
      </c>
      <c r="G77" s="252">
        <v>43102</v>
      </c>
      <c r="H77" s="254">
        <v>36278.639999999999</v>
      </c>
      <c r="I77" s="256" t="s">
        <v>28</v>
      </c>
      <c r="J77" s="252">
        <v>44196</v>
      </c>
      <c r="K77" s="258" t="s">
        <v>35</v>
      </c>
      <c r="L77" s="238" t="s">
        <v>259</v>
      </c>
    </row>
    <row r="78" spans="1:13" s="8" customFormat="1" ht="30" x14ac:dyDescent="0.25">
      <c r="A78" s="273"/>
      <c r="B78" s="273"/>
      <c r="C78" s="272"/>
      <c r="D78" s="163" t="s">
        <v>380</v>
      </c>
      <c r="E78" s="205">
        <v>26727565899</v>
      </c>
      <c r="F78" s="273"/>
      <c r="G78" s="278"/>
      <c r="H78" s="279"/>
      <c r="I78" s="282"/>
      <c r="J78" s="278"/>
      <c r="K78" s="283"/>
      <c r="L78" s="273"/>
    </row>
    <row r="79" spans="1:13" s="8" customFormat="1" x14ac:dyDescent="0.25">
      <c r="A79" s="273"/>
      <c r="B79" s="273"/>
      <c r="C79" s="272"/>
      <c r="D79" s="70" t="s">
        <v>381</v>
      </c>
      <c r="E79" s="45">
        <v>21822716861</v>
      </c>
      <c r="F79" s="273"/>
      <c r="G79" s="278"/>
      <c r="H79" s="279"/>
      <c r="I79" s="282"/>
      <c r="J79" s="278"/>
      <c r="K79" s="283"/>
      <c r="L79" s="273"/>
    </row>
    <row r="80" spans="1:13" s="8" customFormat="1" ht="60.75" customHeight="1" x14ac:dyDescent="0.25">
      <c r="A80" s="134"/>
      <c r="B80" s="226" t="s">
        <v>774</v>
      </c>
      <c r="C80" s="280" t="s">
        <v>775</v>
      </c>
      <c r="D80" s="152" t="s">
        <v>776</v>
      </c>
      <c r="E80" s="202">
        <v>6749934625</v>
      </c>
      <c r="F80" s="226" t="s">
        <v>284</v>
      </c>
      <c r="G80" s="230">
        <v>43985</v>
      </c>
      <c r="H80" s="231">
        <v>4687</v>
      </c>
      <c r="I80" s="233" t="s">
        <v>21</v>
      </c>
      <c r="J80" s="230">
        <v>44349</v>
      </c>
      <c r="K80" s="236" t="s">
        <v>35</v>
      </c>
      <c r="L80" s="226" t="s">
        <v>259</v>
      </c>
    </row>
    <row r="81" spans="1:12" s="8" customFormat="1" ht="60.75" customHeight="1" x14ac:dyDescent="0.25">
      <c r="A81" s="134"/>
      <c r="B81" s="225"/>
      <c r="C81" s="281"/>
      <c r="D81" s="49" t="s">
        <v>777</v>
      </c>
      <c r="E81" s="71">
        <v>8270998605</v>
      </c>
      <c r="F81" s="225"/>
      <c r="G81" s="221"/>
      <c r="H81" s="223"/>
      <c r="I81" s="234"/>
      <c r="J81" s="221"/>
      <c r="K81" s="237"/>
      <c r="L81" s="225"/>
    </row>
    <row r="82" spans="1:12" s="8" customFormat="1" ht="60" customHeight="1" x14ac:dyDescent="0.25">
      <c r="A82" s="238"/>
      <c r="B82" s="270" t="s">
        <v>63</v>
      </c>
      <c r="C82" s="274" t="s">
        <v>773</v>
      </c>
      <c r="D82" s="135" t="s">
        <v>765</v>
      </c>
      <c r="E82" s="150">
        <v>25851071672</v>
      </c>
      <c r="F82" s="238" t="s">
        <v>0</v>
      </c>
      <c r="G82" s="252">
        <v>42737</v>
      </c>
      <c r="H82" s="254">
        <v>89337.15</v>
      </c>
      <c r="I82" s="238" t="s">
        <v>7</v>
      </c>
      <c r="J82" s="252">
        <v>44196</v>
      </c>
      <c r="K82" s="238" t="s">
        <v>35</v>
      </c>
      <c r="L82" s="238" t="s">
        <v>259</v>
      </c>
    </row>
    <row r="83" spans="1:12" s="8" customFormat="1" ht="30" x14ac:dyDescent="0.25">
      <c r="A83" s="273"/>
      <c r="B83" s="277"/>
      <c r="C83" s="275"/>
      <c r="D83" s="136" t="s">
        <v>766</v>
      </c>
      <c r="E83" s="164">
        <v>78095913634</v>
      </c>
      <c r="F83" s="273"/>
      <c r="G83" s="278"/>
      <c r="H83" s="279"/>
      <c r="I83" s="273"/>
      <c r="J83" s="278"/>
      <c r="K83" s="273"/>
      <c r="L83" s="273"/>
    </row>
    <row r="84" spans="1:12" s="8" customFormat="1" ht="30" x14ac:dyDescent="0.25">
      <c r="A84" s="273"/>
      <c r="B84" s="277"/>
      <c r="C84" s="275"/>
      <c r="D84" s="138" t="s">
        <v>767</v>
      </c>
      <c r="E84" s="162">
        <v>34891448806</v>
      </c>
      <c r="F84" s="273"/>
      <c r="G84" s="278"/>
      <c r="H84" s="279"/>
      <c r="I84" s="273"/>
      <c r="J84" s="278"/>
      <c r="K84" s="273"/>
      <c r="L84" s="273"/>
    </row>
    <row r="85" spans="1:12" s="8" customFormat="1" ht="30" x14ac:dyDescent="0.25">
      <c r="A85" s="273"/>
      <c r="B85" s="277"/>
      <c r="C85" s="275"/>
      <c r="D85" s="138" t="s">
        <v>768</v>
      </c>
      <c r="E85" s="162">
        <v>74274040844</v>
      </c>
      <c r="F85" s="273"/>
      <c r="G85" s="278"/>
      <c r="H85" s="279"/>
      <c r="I85" s="273"/>
      <c r="J85" s="278"/>
      <c r="K85" s="273"/>
      <c r="L85" s="273"/>
    </row>
    <row r="86" spans="1:12" s="8" customFormat="1" ht="45" x14ac:dyDescent="0.25">
      <c r="A86" s="273"/>
      <c r="B86" s="277"/>
      <c r="C86" s="275"/>
      <c r="D86" s="136" t="s">
        <v>769</v>
      </c>
      <c r="E86" s="164">
        <v>8374181869</v>
      </c>
      <c r="F86" s="273"/>
      <c r="G86" s="278"/>
      <c r="H86" s="279"/>
      <c r="I86" s="273"/>
      <c r="J86" s="278"/>
      <c r="K86" s="273"/>
      <c r="L86" s="273"/>
    </row>
    <row r="87" spans="1:12" s="8" customFormat="1" ht="30" x14ac:dyDescent="0.25">
      <c r="A87" s="273"/>
      <c r="B87" s="277"/>
      <c r="C87" s="275"/>
      <c r="D87" s="138" t="s">
        <v>770</v>
      </c>
      <c r="E87" s="162">
        <v>32191098886</v>
      </c>
      <c r="F87" s="273"/>
      <c r="G87" s="278"/>
      <c r="H87" s="279"/>
      <c r="I87" s="273"/>
      <c r="J87" s="278"/>
      <c r="K87" s="273"/>
      <c r="L87" s="273"/>
    </row>
    <row r="88" spans="1:12" s="8" customFormat="1" ht="45" x14ac:dyDescent="0.25">
      <c r="A88" s="273"/>
      <c r="B88" s="277"/>
      <c r="C88" s="275"/>
      <c r="D88" s="138" t="s">
        <v>771</v>
      </c>
      <c r="E88" s="162">
        <v>28835834805</v>
      </c>
      <c r="F88" s="273"/>
      <c r="G88" s="278"/>
      <c r="H88" s="279"/>
      <c r="I88" s="273"/>
      <c r="J88" s="278"/>
      <c r="K88" s="273"/>
      <c r="L88" s="273"/>
    </row>
    <row r="89" spans="1:12" s="8" customFormat="1" ht="30" x14ac:dyDescent="0.25">
      <c r="A89" s="239"/>
      <c r="B89" s="271"/>
      <c r="C89" s="276"/>
      <c r="D89" s="165" t="s">
        <v>772</v>
      </c>
      <c r="E89" s="166">
        <v>33743794861</v>
      </c>
      <c r="F89" s="239"/>
      <c r="G89" s="253"/>
      <c r="H89" s="255"/>
      <c r="I89" s="239"/>
      <c r="J89" s="253"/>
      <c r="K89" s="239"/>
      <c r="L89" s="239"/>
    </row>
    <row r="90" spans="1:12" s="8" customFormat="1" ht="68.099999999999994" customHeight="1" x14ac:dyDescent="0.25">
      <c r="A90" s="93"/>
      <c r="B90" s="52" t="s">
        <v>64</v>
      </c>
      <c r="C90" s="182">
        <v>6244987000176</v>
      </c>
      <c r="D90" s="116" t="s">
        <v>384</v>
      </c>
      <c r="E90" s="123">
        <v>17545337875</v>
      </c>
      <c r="F90" s="93" t="s">
        <v>0</v>
      </c>
      <c r="G90" s="94">
        <v>42737</v>
      </c>
      <c r="H90" s="95">
        <v>21620.240000000002</v>
      </c>
      <c r="I90" s="55" t="s">
        <v>18</v>
      </c>
      <c r="J90" s="94">
        <v>44196</v>
      </c>
      <c r="K90" s="96" t="s">
        <v>35</v>
      </c>
      <c r="L90" s="93" t="s">
        <v>259</v>
      </c>
    </row>
    <row r="91" spans="1:12" s="8" customFormat="1" ht="30" x14ac:dyDescent="0.25">
      <c r="A91" s="238"/>
      <c r="B91" s="270" t="s">
        <v>65</v>
      </c>
      <c r="C91" s="268">
        <v>7975407000183</v>
      </c>
      <c r="D91" s="141" t="s">
        <v>385</v>
      </c>
      <c r="E91" s="207">
        <v>26476709860</v>
      </c>
      <c r="F91" s="238" t="s">
        <v>0</v>
      </c>
      <c r="G91" s="252">
        <v>42737</v>
      </c>
      <c r="H91" s="254">
        <v>73146.320000000007</v>
      </c>
      <c r="I91" s="238" t="s">
        <v>23</v>
      </c>
      <c r="J91" s="252">
        <v>44196</v>
      </c>
      <c r="K91" s="238" t="s">
        <v>35</v>
      </c>
      <c r="L91" s="238" t="s">
        <v>259</v>
      </c>
    </row>
    <row r="92" spans="1:12" s="8" customFormat="1" ht="45" x14ac:dyDescent="0.25">
      <c r="A92" s="239"/>
      <c r="B92" s="271"/>
      <c r="C92" s="269"/>
      <c r="D92" s="139" t="s">
        <v>386</v>
      </c>
      <c r="E92" s="208">
        <v>70881359149</v>
      </c>
      <c r="F92" s="239"/>
      <c r="G92" s="253"/>
      <c r="H92" s="255"/>
      <c r="I92" s="239"/>
      <c r="J92" s="253"/>
      <c r="K92" s="239"/>
      <c r="L92" s="239"/>
    </row>
    <row r="93" spans="1:12" s="8" customFormat="1" ht="30" x14ac:dyDescent="0.25">
      <c r="A93" s="224"/>
      <c r="B93" s="224" t="s">
        <v>66</v>
      </c>
      <c r="C93" s="267">
        <v>24627652000119</v>
      </c>
      <c r="D93" s="63" t="s">
        <v>387</v>
      </c>
      <c r="E93" s="129">
        <v>27716117831</v>
      </c>
      <c r="F93" s="224" t="s">
        <v>0</v>
      </c>
      <c r="G93" s="220">
        <v>42737</v>
      </c>
      <c r="H93" s="222">
        <v>28332.97</v>
      </c>
      <c r="I93" s="232" t="s">
        <v>10</v>
      </c>
      <c r="J93" s="220">
        <v>44196</v>
      </c>
      <c r="K93" s="235" t="s">
        <v>35</v>
      </c>
      <c r="L93" s="224" t="s">
        <v>259</v>
      </c>
    </row>
    <row r="94" spans="1:12" s="8" customFormat="1" ht="30" x14ac:dyDescent="0.25">
      <c r="A94" s="225"/>
      <c r="B94" s="225"/>
      <c r="C94" s="267"/>
      <c r="D94" s="157" t="s">
        <v>388</v>
      </c>
      <c r="E94" s="131">
        <v>9167345794</v>
      </c>
      <c r="F94" s="225"/>
      <c r="G94" s="221"/>
      <c r="H94" s="223"/>
      <c r="I94" s="234"/>
      <c r="J94" s="221"/>
      <c r="K94" s="237"/>
      <c r="L94" s="225"/>
    </row>
    <row r="95" spans="1:12" s="8" customFormat="1" ht="30" x14ac:dyDescent="0.25">
      <c r="A95" s="238"/>
      <c r="B95" s="238" t="s">
        <v>68</v>
      </c>
      <c r="C95" s="272">
        <v>11635908000198</v>
      </c>
      <c r="D95" s="60" t="s">
        <v>391</v>
      </c>
      <c r="E95" s="150">
        <v>28583466823</v>
      </c>
      <c r="F95" s="238" t="s">
        <v>0</v>
      </c>
      <c r="G95" s="252">
        <v>42737</v>
      </c>
      <c r="H95" s="254">
        <v>14995.84</v>
      </c>
      <c r="I95" s="256" t="s">
        <v>32</v>
      </c>
      <c r="J95" s="252">
        <v>44196</v>
      </c>
      <c r="K95" s="258" t="s">
        <v>35</v>
      </c>
      <c r="L95" s="238" t="s">
        <v>259</v>
      </c>
    </row>
    <row r="96" spans="1:12" s="8" customFormat="1" ht="30" x14ac:dyDescent="0.25">
      <c r="A96" s="239"/>
      <c r="B96" s="239"/>
      <c r="C96" s="272"/>
      <c r="D96" s="126" t="s">
        <v>392</v>
      </c>
      <c r="E96" s="166">
        <v>32788542844</v>
      </c>
      <c r="F96" s="239"/>
      <c r="G96" s="253"/>
      <c r="H96" s="255"/>
      <c r="I96" s="257"/>
      <c r="J96" s="253"/>
      <c r="K96" s="259"/>
      <c r="L96" s="239"/>
    </row>
    <row r="97" spans="1:13" s="8" customFormat="1" ht="30" x14ac:dyDescent="0.25">
      <c r="A97" s="224"/>
      <c r="B97" s="264" t="s">
        <v>69</v>
      </c>
      <c r="C97" s="263">
        <v>2928210000170</v>
      </c>
      <c r="D97" s="187" t="s">
        <v>393</v>
      </c>
      <c r="E97" s="188">
        <v>10910613869</v>
      </c>
      <c r="F97" s="224" t="s">
        <v>0</v>
      </c>
      <c r="G97" s="220">
        <v>42737</v>
      </c>
      <c r="H97" s="222">
        <v>45625.78</v>
      </c>
      <c r="I97" s="224" t="s">
        <v>17</v>
      </c>
      <c r="J97" s="220">
        <v>44196</v>
      </c>
      <c r="K97" s="224" t="s">
        <v>35</v>
      </c>
      <c r="L97" s="224" t="s">
        <v>259</v>
      </c>
      <c r="M97" s="9"/>
    </row>
    <row r="98" spans="1:13" s="8" customFormat="1" ht="30" x14ac:dyDescent="0.25">
      <c r="A98" s="226"/>
      <c r="B98" s="265"/>
      <c r="C98" s="263"/>
      <c r="D98" s="191" t="s">
        <v>394</v>
      </c>
      <c r="E98" s="209">
        <v>34289025803</v>
      </c>
      <c r="F98" s="226"/>
      <c r="G98" s="230"/>
      <c r="H98" s="231"/>
      <c r="I98" s="226"/>
      <c r="J98" s="230"/>
      <c r="K98" s="226"/>
      <c r="L98" s="226"/>
      <c r="M98" s="9"/>
    </row>
    <row r="99" spans="1:13" s="8" customFormat="1" ht="30" x14ac:dyDescent="0.25">
      <c r="A99" s="225"/>
      <c r="B99" s="266"/>
      <c r="C99" s="263"/>
      <c r="D99" s="189" t="s">
        <v>395</v>
      </c>
      <c r="E99" s="190">
        <v>37876234852</v>
      </c>
      <c r="F99" s="225"/>
      <c r="G99" s="221"/>
      <c r="H99" s="223"/>
      <c r="I99" s="225"/>
      <c r="J99" s="221"/>
      <c r="K99" s="225"/>
      <c r="L99" s="225"/>
      <c r="M99" s="9"/>
    </row>
    <row r="100" spans="1:13" s="8" customFormat="1" ht="30" x14ac:dyDescent="0.25">
      <c r="A100" s="238"/>
      <c r="B100" s="295" t="s">
        <v>214</v>
      </c>
      <c r="C100" s="274" t="s">
        <v>396</v>
      </c>
      <c r="D100" s="60" t="s">
        <v>397</v>
      </c>
      <c r="E100" s="124" t="s">
        <v>398</v>
      </c>
      <c r="F100" s="296" t="s">
        <v>0</v>
      </c>
      <c r="G100" s="290">
        <v>43710</v>
      </c>
      <c r="H100" s="297">
        <v>51833.599999999999</v>
      </c>
      <c r="I100" s="289" t="s">
        <v>21</v>
      </c>
      <c r="J100" s="290">
        <v>43850</v>
      </c>
      <c r="K100" s="298" t="s">
        <v>35</v>
      </c>
      <c r="L100" s="296" t="s">
        <v>259</v>
      </c>
      <c r="M100" s="9"/>
    </row>
    <row r="101" spans="1:13" s="8" customFormat="1" ht="30" x14ac:dyDescent="0.25">
      <c r="A101" s="273"/>
      <c r="B101" s="295"/>
      <c r="C101" s="275"/>
      <c r="D101" s="61" t="s">
        <v>399</v>
      </c>
      <c r="E101" s="125" t="s">
        <v>400</v>
      </c>
      <c r="F101" s="296"/>
      <c r="G101" s="290"/>
      <c r="H101" s="297"/>
      <c r="I101" s="289"/>
      <c r="J101" s="290"/>
      <c r="K101" s="298"/>
      <c r="L101" s="296"/>
      <c r="M101" s="9"/>
    </row>
    <row r="102" spans="1:13" s="8" customFormat="1" ht="30" x14ac:dyDescent="0.25">
      <c r="A102" s="239"/>
      <c r="B102" s="295"/>
      <c r="C102" s="276"/>
      <c r="D102" s="126" t="s">
        <v>401</v>
      </c>
      <c r="E102" s="127" t="s">
        <v>402</v>
      </c>
      <c r="F102" s="296"/>
      <c r="G102" s="290"/>
      <c r="H102" s="297"/>
      <c r="I102" s="289"/>
      <c r="J102" s="290"/>
      <c r="K102" s="298"/>
      <c r="L102" s="296"/>
      <c r="M102" s="9"/>
    </row>
    <row r="103" spans="1:13" s="8" customFormat="1" ht="30" x14ac:dyDescent="0.25">
      <c r="A103" s="224"/>
      <c r="B103" s="309" t="s">
        <v>70</v>
      </c>
      <c r="C103" s="285" t="s">
        <v>403</v>
      </c>
      <c r="D103" s="128" t="s">
        <v>404</v>
      </c>
      <c r="E103" s="129">
        <v>83289500810</v>
      </c>
      <c r="F103" s="286" t="s">
        <v>0</v>
      </c>
      <c r="G103" s="292">
        <v>42737</v>
      </c>
      <c r="H103" s="293">
        <v>63675.32</v>
      </c>
      <c r="I103" s="286" t="s">
        <v>16</v>
      </c>
      <c r="J103" s="292">
        <v>44196</v>
      </c>
      <c r="K103" s="286" t="s">
        <v>35</v>
      </c>
      <c r="L103" s="286" t="s">
        <v>259</v>
      </c>
      <c r="M103" s="9"/>
    </row>
    <row r="104" spans="1:13" s="8" customFormat="1" ht="30" x14ac:dyDescent="0.25">
      <c r="A104" s="225"/>
      <c r="B104" s="309"/>
      <c r="C104" s="285"/>
      <c r="D104" s="130" t="s">
        <v>405</v>
      </c>
      <c r="E104" s="131">
        <v>18382479715</v>
      </c>
      <c r="F104" s="286"/>
      <c r="G104" s="292"/>
      <c r="H104" s="293"/>
      <c r="I104" s="286"/>
      <c r="J104" s="292"/>
      <c r="K104" s="286"/>
      <c r="L104" s="286"/>
      <c r="M104" s="9"/>
    </row>
    <row r="105" spans="1:13" s="8" customFormat="1" ht="57" customHeight="1" x14ac:dyDescent="0.25">
      <c r="A105" s="238"/>
      <c r="B105" s="295" t="s">
        <v>150</v>
      </c>
      <c r="C105" s="294" t="s">
        <v>406</v>
      </c>
      <c r="D105" s="60" t="s">
        <v>407</v>
      </c>
      <c r="E105" s="80" t="s">
        <v>408</v>
      </c>
      <c r="F105" s="296" t="s">
        <v>151</v>
      </c>
      <c r="G105" s="290" t="s">
        <v>152</v>
      </c>
      <c r="H105" s="297">
        <v>46338.57</v>
      </c>
      <c r="I105" s="289" t="s">
        <v>153</v>
      </c>
      <c r="J105" s="290">
        <v>44196</v>
      </c>
      <c r="K105" s="298" t="s">
        <v>35</v>
      </c>
      <c r="L105" s="296" t="s">
        <v>259</v>
      </c>
      <c r="M105" s="9"/>
    </row>
    <row r="106" spans="1:13" s="8" customFormat="1" ht="51.75" customHeight="1" x14ac:dyDescent="0.25">
      <c r="A106" s="239"/>
      <c r="B106" s="295"/>
      <c r="C106" s="294"/>
      <c r="D106" s="62" t="s">
        <v>409</v>
      </c>
      <c r="E106" s="79" t="s">
        <v>410</v>
      </c>
      <c r="F106" s="296"/>
      <c r="G106" s="290"/>
      <c r="H106" s="297"/>
      <c r="I106" s="289"/>
      <c r="J106" s="290"/>
      <c r="K106" s="298"/>
      <c r="L106" s="296"/>
      <c r="M106" s="9"/>
    </row>
    <row r="107" spans="1:13" s="8" customFormat="1" ht="48.75" customHeight="1" x14ac:dyDescent="0.25">
      <c r="A107" s="224"/>
      <c r="B107" s="301" t="s">
        <v>154</v>
      </c>
      <c r="C107" s="304" t="s">
        <v>411</v>
      </c>
      <c r="D107" s="63" t="s">
        <v>412</v>
      </c>
      <c r="E107" s="122" t="s">
        <v>413</v>
      </c>
      <c r="F107" s="286" t="s">
        <v>155</v>
      </c>
      <c r="G107" s="292">
        <v>41031</v>
      </c>
      <c r="H107" s="293">
        <v>2544</v>
      </c>
      <c r="I107" s="288" t="s">
        <v>156</v>
      </c>
      <c r="J107" s="292">
        <v>44196</v>
      </c>
      <c r="K107" s="305" t="s">
        <v>35</v>
      </c>
      <c r="L107" s="286" t="s">
        <v>259</v>
      </c>
      <c r="M107" s="9"/>
    </row>
    <row r="108" spans="1:13" s="8" customFormat="1" ht="45.75" customHeight="1" x14ac:dyDescent="0.25">
      <c r="A108" s="226"/>
      <c r="B108" s="301"/>
      <c r="C108" s="304"/>
      <c r="D108" s="65" t="s">
        <v>414</v>
      </c>
      <c r="E108" s="132" t="s">
        <v>415</v>
      </c>
      <c r="F108" s="286"/>
      <c r="G108" s="292"/>
      <c r="H108" s="293"/>
      <c r="I108" s="288"/>
      <c r="J108" s="292"/>
      <c r="K108" s="305"/>
      <c r="L108" s="286"/>
      <c r="M108" s="9"/>
    </row>
    <row r="109" spans="1:13" s="8" customFormat="1" ht="40.5" customHeight="1" x14ac:dyDescent="0.25">
      <c r="A109" s="225"/>
      <c r="B109" s="301"/>
      <c r="C109" s="304"/>
      <c r="D109" s="64" t="s">
        <v>416</v>
      </c>
      <c r="E109" s="133" t="s">
        <v>417</v>
      </c>
      <c r="F109" s="286"/>
      <c r="G109" s="292"/>
      <c r="H109" s="293"/>
      <c r="I109" s="288"/>
      <c r="J109" s="292"/>
      <c r="K109" s="305"/>
      <c r="L109" s="286"/>
      <c r="M109" s="9"/>
    </row>
    <row r="110" spans="1:13" s="8" customFormat="1" ht="30" x14ac:dyDescent="0.25">
      <c r="A110" s="238"/>
      <c r="B110" s="299" t="s">
        <v>71</v>
      </c>
      <c r="C110" s="272">
        <v>14578516000122</v>
      </c>
      <c r="D110" s="135" t="s">
        <v>418</v>
      </c>
      <c r="E110" s="124" t="s">
        <v>419</v>
      </c>
      <c r="F110" s="296" t="s">
        <v>0</v>
      </c>
      <c r="G110" s="290">
        <v>42737</v>
      </c>
      <c r="H110" s="297">
        <v>46934.04</v>
      </c>
      <c r="I110" s="296" t="s">
        <v>15</v>
      </c>
      <c r="J110" s="290">
        <v>44196</v>
      </c>
      <c r="K110" s="296" t="s">
        <v>35</v>
      </c>
      <c r="L110" s="296" t="s">
        <v>259</v>
      </c>
      <c r="M110" s="9"/>
    </row>
    <row r="111" spans="1:13" s="8" customFormat="1" x14ac:dyDescent="0.25">
      <c r="A111" s="273"/>
      <c r="B111" s="299"/>
      <c r="C111" s="272"/>
      <c r="D111" s="136" t="s">
        <v>421</v>
      </c>
      <c r="E111" s="137" t="s">
        <v>420</v>
      </c>
      <c r="F111" s="296"/>
      <c r="G111" s="290"/>
      <c r="H111" s="297"/>
      <c r="I111" s="296"/>
      <c r="J111" s="290"/>
      <c r="K111" s="296"/>
      <c r="L111" s="296"/>
      <c r="M111" s="9"/>
    </row>
    <row r="112" spans="1:13" s="8" customFormat="1" ht="30" x14ac:dyDescent="0.25">
      <c r="A112" s="273"/>
      <c r="B112" s="299"/>
      <c r="C112" s="272"/>
      <c r="D112" s="138" t="s">
        <v>422</v>
      </c>
      <c r="E112" s="125" t="s">
        <v>423</v>
      </c>
      <c r="F112" s="296"/>
      <c r="G112" s="290"/>
      <c r="H112" s="297"/>
      <c r="I112" s="296"/>
      <c r="J112" s="290"/>
      <c r="K112" s="296"/>
      <c r="L112" s="296"/>
      <c r="M112" s="9"/>
    </row>
    <row r="113" spans="1:13" s="8" customFormat="1" ht="30" x14ac:dyDescent="0.25">
      <c r="A113" s="239"/>
      <c r="B113" s="299"/>
      <c r="C113" s="272"/>
      <c r="D113" s="139" t="s">
        <v>424</v>
      </c>
      <c r="E113" s="140" t="s">
        <v>425</v>
      </c>
      <c r="F113" s="296"/>
      <c r="G113" s="290"/>
      <c r="H113" s="297"/>
      <c r="I113" s="296"/>
      <c r="J113" s="290"/>
      <c r="K113" s="296"/>
      <c r="L113" s="296"/>
      <c r="M113" s="9"/>
    </row>
    <row r="114" spans="1:13" s="8" customFormat="1" ht="68.099999999999994" customHeight="1" x14ac:dyDescent="0.25">
      <c r="A114" s="93"/>
      <c r="B114" s="52" t="s">
        <v>72</v>
      </c>
      <c r="C114" s="54" t="s">
        <v>426</v>
      </c>
      <c r="D114" s="52" t="s">
        <v>72</v>
      </c>
      <c r="E114" s="53">
        <v>99360918687</v>
      </c>
      <c r="F114" s="93" t="s">
        <v>0</v>
      </c>
      <c r="G114" s="94">
        <v>42737</v>
      </c>
      <c r="H114" s="95">
        <v>42050.32</v>
      </c>
      <c r="I114" s="55" t="s">
        <v>13</v>
      </c>
      <c r="J114" s="94">
        <v>43830</v>
      </c>
      <c r="K114" s="96" t="s">
        <v>35</v>
      </c>
      <c r="L114" s="93" t="s">
        <v>259</v>
      </c>
      <c r="M114" s="9"/>
    </row>
    <row r="115" spans="1:13" s="8" customFormat="1" ht="46.5" customHeight="1" x14ac:dyDescent="0.25">
      <c r="A115" s="238"/>
      <c r="B115" s="299" t="s">
        <v>73</v>
      </c>
      <c r="C115" s="272" t="s">
        <v>427</v>
      </c>
      <c r="D115" s="141" t="s">
        <v>428</v>
      </c>
      <c r="E115" s="142">
        <v>21253416893</v>
      </c>
      <c r="F115" s="296" t="s">
        <v>0</v>
      </c>
      <c r="G115" s="290">
        <v>42737</v>
      </c>
      <c r="H115" s="297">
        <v>60823.360000000001</v>
      </c>
      <c r="I115" s="296" t="s">
        <v>23</v>
      </c>
      <c r="J115" s="290">
        <v>43830</v>
      </c>
      <c r="K115" s="296" t="s">
        <v>35</v>
      </c>
      <c r="L115" s="296" t="s">
        <v>259</v>
      </c>
      <c r="M115" s="9"/>
    </row>
    <row r="116" spans="1:13" s="8" customFormat="1" ht="49.5" customHeight="1" x14ac:dyDescent="0.25">
      <c r="A116" s="239"/>
      <c r="B116" s="299"/>
      <c r="C116" s="272"/>
      <c r="D116" s="139" t="s">
        <v>429</v>
      </c>
      <c r="E116" s="143"/>
      <c r="F116" s="296"/>
      <c r="G116" s="290"/>
      <c r="H116" s="297"/>
      <c r="I116" s="296"/>
      <c r="J116" s="290"/>
      <c r="K116" s="296"/>
      <c r="L116" s="296"/>
      <c r="M116" s="9"/>
    </row>
    <row r="117" spans="1:13" s="8" customFormat="1" ht="48.75" customHeight="1" x14ac:dyDescent="0.25">
      <c r="A117" s="224"/>
      <c r="B117" s="301" t="s">
        <v>74</v>
      </c>
      <c r="C117" s="304" t="s">
        <v>430</v>
      </c>
      <c r="D117" s="144" t="s">
        <v>431</v>
      </c>
      <c r="E117" s="145" t="s">
        <v>432</v>
      </c>
      <c r="F117" s="286" t="s">
        <v>0</v>
      </c>
      <c r="G117" s="292">
        <v>42737</v>
      </c>
      <c r="H117" s="293">
        <v>63407.14</v>
      </c>
      <c r="I117" s="288" t="s">
        <v>16</v>
      </c>
      <c r="J117" s="292">
        <v>43830</v>
      </c>
      <c r="K117" s="305" t="s">
        <v>35</v>
      </c>
      <c r="L117" s="286" t="s">
        <v>259</v>
      </c>
      <c r="M117" s="9"/>
    </row>
    <row r="118" spans="1:13" s="8" customFormat="1" ht="42.75" customHeight="1" x14ac:dyDescent="0.25">
      <c r="A118" s="226"/>
      <c r="B118" s="301"/>
      <c r="C118" s="304"/>
      <c r="D118" s="65" t="s">
        <v>433</v>
      </c>
      <c r="E118" s="132" t="s">
        <v>434</v>
      </c>
      <c r="F118" s="286"/>
      <c r="G118" s="292"/>
      <c r="H118" s="293"/>
      <c r="I118" s="288"/>
      <c r="J118" s="292"/>
      <c r="K118" s="305"/>
      <c r="L118" s="286"/>
      <c r="M118" s="9"/>
    </row>
    <row r="119" spans="1:13" s="8" customFormat="1" ht="43.5" customHeight="1" x14ac:dyDescent="0.25">
      <c r="A119" s="225"/>
      <c r="B119" s="301"/>
      <c r="C119" s="304"/>
      <c r="D119" s="64" t="s">
        <v>435</v>
      </c>
      <c r="E119" s="133" t="s">
        <v>437</v>
      </c>
      <c r="F119" s="286"/>
      <c r="G119" s="292"/>
      <c r="H119" s="293"/>
      <c r="I119" s="288"/>
      <c r="J119" s="292"/>
      <c r="K119" s="305"/>
      <c r="L119" s="286"/>
      <c r="M119" s="9"/>
    </row>
    <row r="120" spans="1:13" s="8" customFormat="1" ht="48.75" customHeight="1" x14ac:dyDescent="0.25">
      <c r="A120" s="238"/>
      <c r="B120" s="295" t="s">
        <v>75</v>
      </c>
      <c r="C120" s="272" t="s">
        <v>438</v>
      </c>
      <c r="D120" s="146" t="s">
        <v>439</v>
      </c>
      <c r="E120" s="142">
        <v>22612184864</v>
      </c>
      <c r="F120" s="296" t="s">
        <v>0</v>
      </c>
      <c r="G120" s="290">
        <v>42737</v>
      </c>
      <c r="H120" s="297">
        <v>22011.599999999999</v>
      </c>
      <c r="I120" s="289" t="s">
        <v>25</v>
      </c>
      <c r="J120" s="290">
        <v>44196</v>
      </c>
      <c r="K120" s="298" t="s">
        <v>35</v>
      </c>
      <c r="L120" s="296" t="s">
        <v>259</v>
      </c>
    </row>
    <row r="121" spans="1:13" s="8" customFormat="1" ht="40.5" customHeight="1" x14ac:dyDescent="0.25">
      <c r="A121" s="239"/>
      <c r="B121" s="295"/>
      <c r="C121" s="272"/>
      <c r="D121" s="62" t="s">
        <v>440</v>
      </c>
      <c r="E121" s="143">
        <v>32630615855</v>
      </c>
      <c r="F121" s="296"/>
      <c r="G121" s="290"/>
      <c r="H121" s="297"/>
      <c r="I121" s="289"/>
      <c r="J121" s="290"/>
      <c r="K121" s="298"/>
      <c r="L121" s="296"/>
    </row>
    <row r="122" spans="1:13" s="8" customFormat="1" ht="105" x14ac:dyDescent="0.25">
      <c r="A122" s="93"/>
      <c r="B122" s="98" t="s">
        <v>160</v>
      </c>
      <c r="C122" s="90" t="s">
        <v>441</v>
      </c>
      <c r="D122" s="98" t="s">
        <v>442</v>
      </c>
      <c r="E122" s="90" t="s">
        <v>443</v>
      </c>
      <c r="F122" s="93" t="s">
        <v>161</v>
      </c>
      <c r="G122" s="94" t="s">
        <v>162</v>
      </c>
      <c r="H122" s="95">
        <v>40204</v>
      </c>
      <c r="I122" s="93" t="s">
        <v>261</v>
      </c>
      <c r="J122" s="94">
        <v>44196</v>
      </c>
      <c r="K122" s="93" t="s">
        <v>35</v>
      </c>
      <c r="L122" s="93" t="s">
        <v>259</v>
      </c>
      <c r="M122" s="9"/>
    </row>
    <row r="123" spans="1:13" s="8" customFormat="1" ht="30" x14ac:dyDescent="0.25">
      <c r="A123" s="238"/>
      <c r="B123" s="299" t="s">
        <v>120</v>
      </c>
      <c r="C123" s="272" t="s">
        <v>447</v>
      </c>
      <c r="D123" s="135" t="s">
        <v>448</v>
      </c>
      <c r="E123" s="124" t="s">
        <v>449</v>
      </c>
      <c r="F123" s="296" t="s">
        <v>121</v>
      </c>
      <c r="G123" s="290" t="s">
        <v>122</v>
      </c>
      <c r="H123" s="297">
        <v>12968.96</v>
      </c>
      <c r="I123" s="296" t="s">
        <v>123</v>
      </c>
      <c r="J123" s="290" t="s">
        <v>260</v>
      </c>
      <c r="K123" s="296" t="s">
        <v>35</v>
      </c>
      <c r="L123" s="296" t="s">
        <v>259</v>
      </c>
    </row>
    <row r="124" spans="1:13" s="8" customFormat="1" ht="30" x14ac:dyDescent="0.25">
      <c r="A124" s="273"/>
      <c r="B124" s="299"/>
      <c r="C124" s="272"/>
      <c r="D124" s="138" t="s">
        <v>450</v>
      </c>
      <c r="E124" s="125" t="s">
        <v>451</v>
      </c>
      <c r="F124" s="296"/>
      <c r="G124" s="290"/>
      <c r="H124" s="297"/>
      <c r="I124" s="296"/>
      <c r="J124" s="290"/>
      <c r="K124" s="296"/>
      <c r="L124" s="296"/>
    </row>
    <row r="125" spans="1:13" s="8" customFormat="1" ht="30" x14ac:dyDescent="0.25">
      <c r="A125" s="239"/>
      <c r="B125" s="299"/>
      <c r="C125" s="272"/>
      <c r="D125" s="139" t="s">
        <v>452</v>
      </c>
      <c r="E125" s="140" t="s">
        <v>453</v>
      </c>
      <c r="F125" s="296"/>
      <c r="G125" s="290"/>
      <c r="H125" s="297"/>
      <c r="I125" s="296"/>
      <c r="J125" s="290"/>
      <c r="K125" s="296"/>
      <c r="L125" s="296"/>
    </row>
    <row r="126" spans="1:13" s="8" customFormat="1" ht="30" x14ac:dyDescent="0.25">
      <c r="A126" s="224"/>
      <c r="B126" s="309" t="s">
        <v>215</v>
      </c>
      <c r="C126" s="285" t="s">
        <v>457</v>
      </c>
      <c r="D126" s="147" t="s">
        <v>458</v>
      </c>
      <c r="E126" s="148">
        <v>34271424854</v>
      </c>
      <c r="F126" s="286" t="s">
        <v>0</v>
      </c>
      <c r="G126" s="292">
        <v>43554</v>
      </c>
      <c r="H126" s="293">
        <v>6685.24</v>
      </c>
      <c r="I126" s="286" t="s">
        <v>19</v>
      </c>
      <c r="J126" s="292">
        <v>44196</v>
      </c>
      <c r="K126" s="286" t="s">
        <v>35</v>
      </c>
      <c r="L126" s="286" t="s">
        <v>259</v>
      </c>
      <c r="M126" s="9"/>
    </row>
    <row r="127" spans="1:13" s="8" customFormat="1" ht="30" x14ac:dyDescent="0.25">
      <c r="A127" s="225"/>
      <c r="B127" s="309"/>
      <c r="C127" s="285"/>
      <c r="D127" s="149" t="s">
        <v>459</v>
      </c>
      <c r="E127" s="123">
        <v>28838343691</v>
      </c>
      <c r="F127" s="286"/>
      <c r="G127" s="292"/>
      <c r="H127" s="293"/>
      <c r="I127" s="286"/>
      <c r="J127" s="292"/>
      <c r="K127" s="286"/>
      <c r="L127" s="286"/>
      <c r="M127" s="9"/>
    </row>
    <row r="128" spans="1:13" s="8" customFormat="1" ht="30" x14ac:dyDescent="0.25">
      <c r="A128" s="238"/>
      <c r="B128" s="295" t="s">
        <v>247</v>
      </c>
      <c r="C128" s="272" t="s">
        <v>460</v>
      </c>
      <c r="D128" s="60" t="s">
        <v>461</v>
      </c>
      <c r="E128" s="150"/>
      <c r="F128" s="296" t="s">
        <v>249</v>
      </c>
      <c r="G128" s="290">
        <v>40513</v>
      </c>
      <c r="H128" s="297">
        <v>3581.5</v>
      </c>
      <c r="I128" s="289" t="s">
        <v>248</v>
      </c>
      <c r="J128" s="290">
        <v>44196</v>
      </c>
      <c r="K128" s="298" t="s">
        <v>35</v>
      </c>
      <c r="L128" s="296" t="s">
        <v>259</v>
      </c>
      <c r="M128" s="9"/>
    </row>
    <row r="129" spans="1:13" s="8" customFormat="1" ht="45" x14ac:dyDescent="0.25">
      <c r="A129" s="239"/>
      <c r="B129" s="295"/>
      <c r="C129" s="272"/>
      <c r="D129" s="62" t="s">
        <v>462</v>
      </c>
      <c r="E129" s="143"/>
      <c r="F129" s="296"/>
      <c r="G129" s="290"/>
      <c r="H129" s="297"/>
      <c r="I129" s="289"/>
      <c r="J129" s="290"/>
      <c r="K129" s="298"/>
      <c r="L129" s="296"/>
      <c r="M129" s="9"/>
    </row>
    <row r="130" spans="1:13" s="8" customFormat="1" ht="30" x14ac:dyDescent="0.25">
      <c r="A130" s="224"/>
      <c r="B130" s="286" t="s">
        <v>280</v>
      </c>
      <c r="C130" s="304" t="s">
        <v>466</v>
      </c>
      <c r="D130" s="63" t="s">
        <v>467</v>
      </c>
      <c r="E130" s="122" t="s">
        <v>468</v>
      </c>
      <c r="F130" s="286" t="s">
        <v>249</v>
      </c>
      <c r="G130" s="292">
        <v>40513</v>
      </c>
      <c r="H130" s="293">
        <v>12998.28</v>
      </c>
      <c r="I130" s="288" t="s">
        <v>248</v>
      </c>
      <c r="J130" s="292">
        <v>44196</v>
      </c>
      <c r="K130" s="292" t="s">
        <v>35</v>
      </c>
      <c r="L130" s="286" t="s">
        <v>259</v>
      </c>
      <c r="M130" s="9"/>
    </row>
    <row r="131" spans="1:13" s="8" customFormat="1" ht="30" x14ac:dyDescent="0.25">
      <c r="A131" s="225"/>
      <c r="B131" s="286"/>
      <c r="C131" s="304"/>
      <c r="D131" s="64" t="s">
        <v>469</v>
      </c>
      <c r="E131" s="133" t="s">
        <v>470</v>
      </c>
      <c r="F131" s="286"/>
      <c r="G131" s="292"/>
      <c r="H131" s="293"/>
      <c r="I131" s="288"/>
      <c r="J131" s="292"/>
      <c r="K131" s="292"/>
      <c r="L131" s="286"/>
      <c r="M131" s="9"/>
    </row>
    <row r="132" spans="1:13" s="8" customFormat="1" ht="45" x14ac:dyDescent="0.25">
      <c r="A132" s="59"/>
      <c r="B132" s="97" t="s">
        <v>202</v>
      </c>
      <c r="C132" s="56" t="s">
        <v>463</v>
      </c>
      <c r="D132" s="97" t="s">
        <v>464</v>
      </c>
      <c r="E132" s="104" t="s">
        <v>465</v>
      </c>
      <c r="F132" s="59" t="s">
        <v>203</v>
      </c>
      <c r="G132" s="86">
        <v>43313</v>
      </c>
      <c r="H132" s="87">
        <v>21000</v>
      </c>
      <c r="I132" s="59" t="s">
        <v>204</v>
      </c>
      <c r="J132" s="86">
        <v>44196</v>
      </c>
      <c r="K132" s="59" t="s">
        <v>205</v>
      </c>
      <c r="L132" s="59" t="s">
        <v>259</v>
      </c>
      <c r="M132" s="9"/>
    </row>
    <row r="133" spans="1:13" s="8" customFormat="1" ht="30" x14ac:dyDescent="0.25">
      <c r="A133" s="224"/>
      <c r="B133" s="301" t="s">
        <v>77</v>
      </c>
      <c r="C133" s="285" t="s">
        <v>471</v>
      </c>
      <c r="D133" s="63" t="s">
        <v>472</v>
      </c>
      <c r="E133" s="129">
        <v>12513415604</v>
      </c>
      <c r="F133" s="286" t="s">
        <v>0</v>
      </c>
      <c r="G133" s="292">
        <v>42737</v>
      </c>
      <c r="H133" s="293">
        <v>8808.1</v>
      </c>
      <c r="I133" s="288" t="s">
        <v>17</v>
      </c>
      <c r="J133" s="292">
        <v>44196</v>
      </c>
      <c r="K133" s="305" t="s">
        <v>35</v>
      </c>
      <c r="L133" s="286" t="s">
        <v>259</v>
      </c>
    </row>
    <row r="134" spans="1:13" s="8" customFormat="1" ht="30" x14ac:dyDescent="0.25">
      <c r="A134" s="226"/>
      <c r="B134" s="301"/>
      <c r="C134" s="285"/>
      <c r="D134" s="65" t="s">
        <v>473</v>
      </c>
      <c r="E134" s="151">
        <v>28229051852</v>
      </c>
      <c r="F134" s="286"/>
      <c r="G134" s="292"/>
      <c r="H134" s="293"/>
      <c r="I134" s="288"/>
      <c r="J134" s="292"/>
      <c r="K134" s="305"/>
      <c r="L134" s="286"/>
    </row>
    <row r="135" spans="1:13" s="8" customFormat="1" ht="45" x14ac:dyDescent="0.25">
      <c r="A135" s="226"/>
      <c r="B135" s="301"/>
      <c r="C135" s="285"/>
      <c r="D135" s="152" t="s">
        <v>474</v>
      </c>
      <c r="E135" s="153">
        <v>29448616899</v>
      </c>
      <c r="F135" s="286"/>
      <c r="G135" s="292"/>
      <c r="H135" s="293"/>
      <c r="I135" s="288"/>
      <c r="J135" s="292"/>
      <c r="K135" s="305"/>
      <c r="L135" s="286"/>
    </row>
    <row r="136" spans="1:13" s="8" customFormat="1" ht="45" x14ac:dyDescent="0.25">
      <c r="A136" s="226"/>
      <c r="B136" s="301"/>
      <c r="C136" s="285"/>
      <c r="D136" s="65" t="s">
        <v>475</v>
      </c>
      <c r="E136" s="151">
        <v>22072507847</v>
      </c>
      <c r="F136" s="286"/>
      <c r="G136" s="292"/>
      <c r="H136" s="293"/>
      <c r="I136" s="288"/>
      <c r="J136" s="292"/>
      <c r="K136" s="305"/>
      <c r="L136" s="286"/>
    </row>
    <row r="137" spans="1:13" s="8" customFormat="1" ht="30" x14ac:dyDescent="0.25">
      <c r="A137" s="225"/>
      <c r="B137" s="301"/>
      <c r="C137" s="285"/>
      <c r="D137" s="64" t="s">
        <v>476</v>
      </c>
      <c r="E137" s="123">
        <v>5623156673</v>
      </c>
      <c r="F137" s="286"/>
      <c r="G137" s="292"/>
      <c r="H137" s="293"/>
      <c r="I137" s="288"/>
      <c r="J137" s="292"/>
      <c r="K137" s="305"/>
      <c r="L137" s="286"/>
    </row>
    <row r="138" spans="1:13" s="8" customFormat="1" ht="30" x14ac:dyDescent="0.25">
      <c r="A138" s="238"/>
      <c r="B138" s="306" t="s">
        <v>78</v>
      </c>
      <c r="C138" s="272" t="s">
        <v>477</v>
      </c>
      <c r="D138" s="141" t="s">
        <v>478</v>
      </c>
      <c r="E138" s="142">
        <v>12444751736</v>
      </c>
      <c r="F138" s="296" t="s">
        <v>0</v>
      </c>
      <c r="G138" s="290">
        <v>43160</v>
      </c>
      <c r="H138" s="297">
        <v>86982.6</v>
      </c>
      <c r="I138" s="296" t="s">
        <v>28</v>
      </c>
      <c r="J138" s="290">
        <v>44196</v>
      </c>
      <c r="K138" s="296" t="s">
        <v>35</v>
      </c>
      <c r="L138" s="296" t="s">
        <v>259</v>
      </c>
      <c r="M138" s="9"/>
    </row>
    <row r="139" spans="1:13" s="8" customFormat="1" ht="30" x14ac:dyDescent="0.25">
      <c r="A139" s="239"/>
      <c r="B139" s="306"/>
      <c r="C139" s="272"/>
      <c r="D139" s="139" t="s">
        <v>479</v>
      </c>
      <c r="E139" s="143">
        <v>11578365775</v>
      </c>
      <c r="F139" s="296"/>
      <c r="G139" s="290"/>
      <c r="H139" s="297"/>
      <c r="I139" s="296"/>
      <c r="J139" s="290"/>
      <c r="K139" s="296"/>
      <c r="L139" s="296"/>
      <c r="M139" s="9"/>
    </row>
    <row r="140" spans="1:13" s="8" customFormat="1" ht="30" x14ac:dyDescent="0.25">
      <c r="A140" s="224"/>
      <c r="B140" s="301" t="s">
        <v>79</v>
      </c>
      <c r="C140" s="285" t="s">
        <v>480</v>
      </c>
      <c r="D140" s="144" t="s">
        <v>481</v>
      </c>
      <c r="E140" s="148">
        <v>22949260802</v>
      </c>
      <c r="F140" s="286" t="s">
        <v>0</v>
      </c>
      <c r="G140" s="292">
        <v>42737</v>
      </c>
      <c r="H140" s="293">
        <v>63132.35</v>
      </c>
      <c r="I140" s="288" t="s">
        <v>29</v>
      </c>
      <c r="J140" s="292">
        <v>44196</v>
      </c>
      <c r="K140" s="305" t="s">
        <v>35</v>
      </c>
      <c r="L140" s="286" t="s">
        <v>259</v>
      </c>
      <c r="M140" s="9"/>
    </row>
    <row r="141" spans="1:13" s="8" customFormat="1" ht="30" x14ac:dyDescent="0.25">
      <c r="A141" s="225"/>
      <c r="B141" s="301"/>
      <c r="C141" s="285"/>
      <c r="D141" s="64" t="s">
        <v>482</v>
      </c>
      <c r="E141" s="123">
        <v>22451109866</v>
      </c>
      <c r="F141" s="286"/>
      <c r="G141" s="292"/>
      <c r="H141" s="293"/>
      <c r="I141" s="288"/>
      <c r="J141" s="292"/>
      <c r="K141" s="305"/>
      <c r="L141" s="286"/>
      <c r="M141" s="9"/>
    </row>
    <row r="142" spans="1:13" s="8" customFormat="1" ht="60" x14ac:dyDescent="0.25">
      <c r="A142" s="59"/>
      <c r="B142" s="97" t="s">
        <v>124</v>
      </c>
      <c r="C142" s="56" t="s">
        <v>483</v>
      </c>
      <c r="D142" s="97" t="s">
        <v>484</v>
      </c>
      <c r="E142" s="104" t="s">
        <v>485</v>
      </c>
      <c r="F142" s="59" t="s">
        <v>125</v>
      </c>
      <c r="G142" s="86" t="s">
        <v>126</v>
      </c>
      <c r="H142" s="87">
        <v>2625</v>
      </c>
      <c r="I142" s="59" t="s">
        <v>255</v>
      </c>
      <c r="J142" s="86">
        <v>44012</v>
      </c>
      <c r="K142" s="59" t="s">
        <v>35</v>
      </c>
      <c r="L142" s="59" t="s">
        <v>259</v>
      </c>
      <c r="M142" s="9"/>
    </row>
    <row r="143" spans="1:13" s="8" customFormat="1" ht="45" x14ac:dyDescent="0.25">
      <c r="A143" s="93"/>
      <c r="B143" s="52" t="s">
        <v>4</v>
      </c>
      <c r="C143" s="54" t="s">
        <v>486</v>
      </c>
      <c r="D143" s="52" t="s">
        <v>487</v>
      </c>
      <c r="E143" s="53">
        <v>30522448844</v>
      </c>
      <c r="F143" s="93" t="s">
        <v>0</v>
      </c>
      <c r="G143" s="94">
        <v>43237</v>
      </c>
      <c r="H143" s="95">
        <v>2511.09</v>
      </c>
      <c r="I143" s="55" t="s">
        <v>10</v>
      </c>
      <c r="J143" s="94">
        <v>44196</v>
      </c>
      <c r="K143" s="96" t="s">
        <v>35</v>
      </c>
      <c r="L143" s="93" t="s">
        <v>259</v>
      </c>
      <c r="M143" s="9"/>
    </row>
    <row r="144" spans="1:13" s="8" customFormat="1" ht="45" x14ac:dyDescent="0.25">
      <c r="A144" s="59"/>
      <c r="B144" s="50" t="s">
        <v>127</v>
      </c>
      <c r="C144" s="57" t="s">
        <v>489</v>
      </c>
      <c r="D144" s="50" t="s">
        <v>488</v>
      </c>
      <c r="E144" s="51" t="s">
        <v>490</v>
      </c>
      <c r="F144" s="59" t="s">
        <v>125</v>
      </c>
      <c r="G144" s="86" t="s">
        <v>128</v>
      </c>
      <c r="H144" s="87">
        <f>57060.63+66028.76+57396.09+50092.81+51021.26+65264.15</f>
        <v>346863.7</v>
      </c>
      <c r="I144" s="58" t="s">
        <v>129</v>
      </c>
      <c r="J144" s="86">
        <v>44196</v>
      </c>
      <c r="K144" s="88" t="s">
        <v>35</v>
      </c>
      <c r="L144" s="59" t="s">
        <v>259</v>
      </c>
      <c r="M144" s="9"/>
    </row>
    <row r="145" spans="1:13" s="8" customFormat="1" ht="45" x14ac:dyDescent="0.25">
      <c r="A145" s="93"/>
      <c r="B145" s="98" t="s">
        <v>80</v>
      </c>
      <c r="C145" s="54" t="s">
        <v>491</v>
      </c>
      <c r="D145" s="98" t="s">
        <v>492</v>
      </c>
      <c r="E145" s="53">
        <v>27417104819</v>
      </c>
      <c r="F145" s="93" t="s">
        <v>0</v>
      </c>
      <c r="G145" s="94">
        <v>42737</v>
      </c>
      <c r="H145" s="95">
        <v>105906.52</v>
      </c>
      <c r="I145" s="93" t="s">
        <v>30</v>
      </c>
      <c r="J145" s="94">
        <v>44196</v>
      </c>
      <c r="K145" s="93" t="s">
        <v>35</v>
      </c>
      <c r="L145" s="93" t="s">
        <v>259</v>
      </c>
      <c r="M145" s="9"/>
    </row>
    <row r="146" spans="1:13" s="8" customFormat="1" ht="30" x14ac:dyDescent="0.25">
      <c r="A146" s="238"/>
      <c r="B146" s="296" t="s">
        <v>216</v>
      </c>
      <c r="C146" s="294" t="s">
        <v>493</v>
      </c>
      <c r="D146" s="60" t="s">
        <v>494</v>
      </c>
      <c r="E146" s="124" t="s">
        <v>495</v>
      </c>
      <c r="F146" s="296" t="s">
        <v>0</v>
      </c>
      <c r="G146" s="290">
        <v>42737</v>
      </c>
      <c r="H146" s="297">
        <v>49500.84</v>
      </c>
      <c r="I146" s="289" t="s">
        <v>25</v>
      </c>
      <c r="J146" s="290">
        <v>44196</v>
      </c>
      <c r="K146" s="298" t="s">
        <v>35</v>
      </c>
      <c r="L146" s="296" t="s">
        <v>259</v>
      </c>
      <c r="M146" s="9"/>
    </row>
    <row r="147" spans="1:13" s="8" customFormat="1" ht="30" x14ac:dyDescent="0.25">
      <c r="A147" s="239"/>
      <c r="B147" s="296"/>
      <c r="C147" s="294"/>
      <c r="D147" s="126" t="s">
        <v>496</v>
      </c>
      <c r="E147" s="127" t="s">
        <v>497</v>
      </c>
      <c r="F147" s="296"/>
      <c r="G147" s="290"/>
      <c r="H147" s="297"/>
      <c r="I147" s="289"/>
      <c r="J147" s="290"/>
      <c r="K147" s="298"/>
      <c r="L147" s="296"/>
      <c r="M147" s="9"/>
    </row>
    <row r="148" spans="1:13" s="8" customFormat="1" ht="30" x14ac:dyDescent="0.25">
      <c r="A148" s="224"/>
      <c r="B148" s="309" t="s">
        <v>217</v>
      </c>
      <c r="C148" s="304" t="s">
        <v>498</v>
      </c>
      <c r="D148" s="128" t="s">
        <v>499</v>
      </c>
      <c r="E148" s="122" t="s">
        <v>500</v>
      </c>
      <c r="F148" s="286" t="s">
        <v>0</v>
      </c>
      <c r="G148" s="292">
        <v>42737</v>
      </c>
      <c r="H148" s="293">
        <v>54485.45</v>
      </c>
      <c r="I148" s="286" t="s">
        <v>32</v>
      </c>
      <c r="J148" s="292">
        <v>44196</v>
      </c>
      <c r="K148" s="286" t="s">
        <v>35</v>
      </c>
      <c r="L148" s="286" t="s">
        <v>259</v>
      </c>
      <c r="M148" s="9"/>
    </row>
    <row r="149" spans="1:13" s="8" customFormat="1" ht="30" x14ac:dyDescent="0.25">
      <c r="A149" s="226"/>
      <c r="B149" s="309"/>
      <c r="C149" s="304"/>
      <c r="D149" s="154" t="s">
        <v>501</v>
      </c>
      <c r="E149" s="132" t="s">
        <v>502</v>
      </c>
      <c r="F149" s="286"/>
      <c r="G149" s="292"/>
      <c r="H149" s="293"/>
      <c r="I149" s="286"/>
      <c r="J149" s="292"/>
      <c r="K149" s="286"/>
      <c r="L149" s="286"/>
      <c r="M149" s="9"/>
    </row>
    <row r="150" spans="1:13" s="8" customFormat="1" ht="30" x14ac:dyDescent="0.25">
      <c r="A150" s="225"/>
      <c r="B150" s="309"/>
      <c r="C150" s="304"/>
      <c r="D150" s="130" t="s">
        <v>503</v>
      </c>
      <c r="E150" s="155" t="s">
        <v>504</v>
      </c>
      <c r="F150" s="286"/>
      <c r="G150" s="292"/>
      <c r="H150" s="293"/>
      <c r="I150" s="286"/>
      <c r="J150" s="292"/>
      <c r="K150" s="286"/>
      <c r="L150" s="286"/>
      <c r="M150" s="9"/>
    </row>
    <row r="151" spans="1:13" s="8" customFormat="1" x14ac:dyDescent="0.25">
      <c r="A151" s="238"/>
      <c r="B151" s="295" t="s">
        <v>244</v>
      </c>
      <c r="C151" s="296" t="s">
        <v>509</v>
      </c>
      <c r="D151" s="60" t="s">
        <v>510</v>
      </c>
      <c r="E151" s="150">
        <v>69314373800</v>
      </c>
      <c r="F151" s="296" t="s">
        <v>245</v>
      </c>
      <c r="G151" s="290">
        <v>41675</v>
      </c>
      <c r="H151" s="297">
        <f>14962.25+2992.45</f>
        <v>17954.7</v>
      </c>
      <c r="I151" s="289" t="s">
        <v>246</v>
      </c>
      <c r="J151" s="290">
        <v>44196</v>
      </c>
      <c r="K151" s="298" t="s">
        <v>35</v>
      </c>
      <c r="L151" s="296" t="s">
        <v>259</v>
      </c>
      <c r="M151" s="9"/>
    </row>
    <row r="152" spans="1:13" s="8" customFormat="1" ht="30" x14ac:dyDescent="0.25">
      <c r="A152" s="239"/>
      <c r="B152" s="295"/>
      <c r="C152" s="296"/>
      <c r="D152" s="62" t="s">
        <v>511</v>
      </c>
      <c r="E152" s="143">
        <v>25625637865</v>
      </c>
      <c r="F152" s="296"/>
      <c r="G152" s="290"/>
      <c r="H152" s="297"/>
      <c r="I152" s="289"/>
      <c r="J152" s="290"/>
      <c r="K152" s="298"/>
      <c r="L152" s="296"/>
      <c r="M152" s="9"/>
    </row>
    <row r="153" spans="1:13" s="8" customFormat="1" ht="30" x14ac:dyDescent="0.25">
      <c r="A153" s="224"/>
      <c r="B153" s="291" t="s">
        <v>82</v>
      </c>
      <c r="C153" s="285" t="s">
        <v>512</v>
      </c>
      <c r="D153" s="128" t="s">
        <v>513</v>
      </c>
      <c r="E153" s="129">
        <v>26097929803</v>
      </c>
      <c r="F153" s="286" t="s">
        <v>0</v>
      </c>
      <c r="G153" s="292">
        <v>42737</v>
      </c>
      <c r="H153" s="293">
        <v>46534.559999999998</v>
      </c>
      <c r="I153" s="286" t="s">
        <v>19</v>
      </c>
      <c r="J153" s="292">
        <v>44196</v>
      </c>
      <c r="K153" s="286" t="s">
        <v>35</v>
      </c>
      <c r="L153" s="286" t="s">
        <v>259</v>
      </c>
      <c r="M153" s="9"/>
    </row>
    <row r="154" spans="1:13" s="8" customFormat="1" ht="30" x14ac:dyDescent="0.25">
      <c r="A154" s="226"/>
      <c r="B154" s="291"/>
      <c r="C154" s="285"/>
      <c r="D154" s="154" t="s">
        <v>514</v>
      </c>
      <c r="E154" s="151">
        <v>15628565881</v>
      </c>
      <c r="F154" s="286"/>
      <c r="G154" s="292"/>
      <c r="H154" s="293"/>
      <c r="I154" s="286"/>
      <c r="J154" s="292"/>
      <c r="K154" s="286"/>
      <c r="L154" s="286"/>
      <c r="M154" s="9"/>
    </row>
    <row r="155" spans="1:13" s="8" customFormat="1" ht="30" x14ac:dyDescent="0.25">
      <c r="A155" s="226"/>
      <c r="B155" s="291"/>
      <c r="C155" s="285"/>
      <c r="D155" s="156" t="s">
        <v>515</v>
      </c>
      <c r="E155" s="153">
        <v>29751843871</v>
      </c>
      <c r="F155" s="286"/>
      <c r="G155" s="292"/>
      <c r="H155" s="293"/>
      <c r="I155" s="286"/>
      <c r="J155" s="292"/>
      <c r="K155" s="286"/>
      <c r="L155" s="286"/>
      <c r="M155" s="9"/>
    </row>
    <row r="156" spans="1:13" s="8" customFormat="1" ht="30" x14ac:dyDescent="0.25">
      <c r="A156" s="226"/>
      <c r="B156" s="291"/>
      <c r="C156" s="285"/>
      <c r="D156" s="154" t="s">
        <v>516</v>
      </c>
      <c r="E156" s="151">
        <v>311820348</v>
      </c>
      <c r="F156" s="286"/>
      <c r="G156" s="292"/>
      <c r="H156" s="293"/>
      <c r="I156" s="286"/>
      <c r="J156" s="292"/>
      <c r="K156" s="286"/>
      <c r="L156" s="286"/>
      <c r="M156" s="9"/>
    </row>
    <row r="157" spans="1:13" s="8" customFormat="1" x14ac:dyDescent="0.25">
      <c r="A157" s="225"/>
      <c r="B157" s="291"/>
      <c r="C157" s="285"/>
      <c r="D157" s="130" t="s">
        <v>517</v>
      </c>
      <c r="E157" s="131">
        <v>22867927803</v>
      </c>
      <c r="F157" s="286"/>
      <c r="G157" s="292"/>
      <c r="H157" s="293"/>
      <c r="I157" s="286"/>
      <c r="J157" s="292"/>
      <c r="K157" s="286"/>
      <c r="L157" s="286"/>
      <c r="M157" s="9"/>
    </row>
    <row r="158" spans="1:13" s="8" customFormat="1" ht="30" x14ac:dyDescent="0.25">
      <c r="A158" s="238"/>
      <c r="B158" s="295" t="s">
        <v>83</v>
      </c>
      <c r="C158" s="272" t="s">
        <v>518</v>
      </c>
      <c r="D158" s="146" t="s">
        <v>519</v>
      </c>
      <c r="E158" s="142">
        <v>33306938866</v>
      </c>
      <c r="F158" s="296" t="s">
        <v>0</v>
      </c>
      <c r="G158" s="290">
        <v>42737</v>
      </c>
      <c r="H158" s="297">
        <v>18663</v>
      </c>
      <c r="I158" s="289" t="s">
        <v>24</v>
      </c>
      <c r="J158" s="290">
        <v>44196</v>
      </c>
      <c r="K158" s="298" t="s">
        <v>35</v>
      </c>
      <c r="L158" s="296" t="s">
        <v>259</v>
      </c>
      <c r="M158" s="9"/>
    </row>
    <row r="159" spans="1:13" s="8" customFormat="1" ht="30" x14ac:dyDescent="0.25">
      <c r="A159" s="239"/>
      <c r="B159" s="295"/>
      <c r="C159" s="272"/>
      <c r="D159" s="62" t="s">
        <v>520</v>
      </c>
      <c r="E159" s="143">
        <v>70283176849</v>
      </c>
      <c r="F159" s="296"/>
      <c r="G159" s="290"/>
      <c r="H159" s="297"/>
      <c r="I159" s="289"/>
      <c r="J159" s="290"/>
      <c r="K159" s="298"/>
      <c r="L159" s="296"/>
      <c r="M159" s="9"/>
    </row>
    <row r="160" spans="1:13" s="8" customFormat="1" ht="30" x14ac:dyDescent="0.25">
      <c r="A160" s="224"/>
      <c r="B160" s="291" t="s">
        <v>83</v>
      </c>
      <c r="C160" s="285" t="s">
        <v>518</v>
      </c>
      <c r="D160" s="63" t="s">
        <v>519</v>
      </c>
      <c r="E160" s="129">
        <v>33306938866</v>
      </c>
      <c r="F160" s="286" t="s">
        <v>199</v>
      </c>
      <c r="G160" s="292">
        <v>42737</v>
      </c>
      <c r="H160" s="293">
        <f>120400+23000</f>
        <v>143400</v>
      </c>
      <c r="I160" s="286" t="s">
        <v>200</v>
      </c>
      <c r="J160" s="292">
        <v>44196</v>
      </c>
      <c r="K160" s="286" t="s">
        <v>35</v>
      </c>
      <c r="L160" s="286" t="s">
        <v>259</v>
      </c>
    </row>
    <row r="161" spans="1:13" s="8" customFormat="1" ht="30" x14ac:dyDescent="0.25">
      <c r="A161" s="225"/>
      <c r="B161" s="291"/>
      <c r="C161" s="285"/>
      <c r="D161" s="157" t="s">
        <v>520</v>
      </c>
      <c r="E161" s="131">
        <v>70283176849</v>
      </c>
      <c r="F161" s="286"/>
      <c r="G161" s="292"/>
      <c r="H161" s="293"/>
      <c r="I161" s="286"/>
      <c r="J161" s="292"/>
      <c r="K161" s="286"/>
      <c r="L161" s="286"/>
    </row>
    <row r="162" spans="1:13" s="8" customFormat="1" ht="30" x14ac:dyDescent="0.25">
      <c r="A162" s="238"/>
      <c r="B162" s="295" t="s">
        <v>201</v>
      </c>
      <c r="C162" s="272" t="s">
        <v>521</v>
      </c>
      <c r="D162" s="60" t="s">
        <v>522</v>
      </c>
      <c r="E162" s="150">
        <v>2966324813</v>
      </c>
      <c r="F162" s="296" t="s">
        <v>0</v>
      </c>
      <c r="G162" s="290">
        <v>42737</v>
      </c>
      <c r="H162" s="297">
        <v>105545</v>
      </c>
      <c r="I162" s="289" t="s">
        <v>5</v>
      </c>
      <c r="J162" s="290">
        <v>44196</v>
      </c>
      <c r="K162" s="298" t="s">
        <v>35</v>
      </c>
      <c r="L162" s="296" t="s">
        <v>259</v>
      </c>
      <c r="M162" s="9"/>
    </row>
    <row r="163" spans="1:13" s="8" customFormat="1" ht="30" x14ac:dyDescent="0.25">
      <c r="A163" s="239"/>
      <c r="B163" s="295"/>
      <c r="C163" s="272"/>
      <c r="D163" s="62" t="s">
        <v>523</v>
      </c>
      <c r="E163" s="143">
        <v>33980429881</v>
      </c>
      <c r="F163" s="296"/>
      <c r="G163" s="290"/>
      <c r="H163" s="297"/>
      <c r="I163" s="289"/>
      <c r="J163" s="290"/>
      <c r="K163" s="298"/>
      <c r="L163" s="296"/>
      <c r="M163" s="9"/>
    </row>
    <row r="164" spans="1:13" s="8" customFormat="1" ht="90" x14ac:dyDescent="0.25">
      <c r="A164" s="93"/>
      <c r="B164" s="52" t="s">
        <v>163</v>
      </c>
      <c r="C164" s="90" t="s">
        <v>526</v>
      </c>
      <c r="D164" s="52" t="s">
        <v>527</v>
      </c>
      <c r="E164" s="90" t="s">
        <v>528</v>
      </c>
      <c r="F164" s="93" t="s">
        <v>139</v>
      </c>
      <c r="G164" s="94" t="s">
        <v>164</v>
      </c>
      <c r="H164" s="95">
        <v>12240.8</v>
      </c>
      <c r="I164" s="55" t="s">
        <v>165</v>
      </c>
      <c r="J164" s="94">
        <v>44196</v>
      </c>
      <c r="K164" s="96" t="s">
        <v>35</v>
      </c>
      <c r="L164" s="93" t="s">
        <v>259</v>
      </c>
      <c r="M164" s="9"/>
    </row>
    <row r="165" spans="1:13" s="8" customFormat="1" ht="45" x14ac:dyDescent="0.25">
      <c r="A165" s="59"/>
      <c r="B165" s="97" t="s">
        <v>85</v>
      </c>
      <c r="C165" s="104" t="s">
        <v>529</v>
      </c>
      <c r="D165" s="97" t="s">
        <v>85</v>
      </c>
      <c r="E165" s="104" t="s">
        <v>530</v>
      </c>
      <c r="F165" s="59" t="s">
        <v>0</v>
      </c>
      <c r="G165" s="86">
        <v>43255</v>
      </c>
      <c r="H165" s="87">
        <v>32250</v>
      </c>
      <c r="I165" s="59" t="s">
        <v>29</v>
      </c>
      <c r="J165" s="86">
        <v>44196</v>
      </c>
      <c r="K165" s="59" t="s">
        <v>35</v>
      </c>
      <c r="L165" s="59" t="s">
        <v>259</v>
      </c>
      <c r="M165" s="9"/>
    </row>
    <row r="166" spans="1:13" s="8" customFormat="1" ht="45" x14ac:dyDescent="0.25">
      <c r="A166" s="93"/>
      <c r="B166" s="52" t="s">
        <v>86</v>
      </c>
      <c r="C166" s="54" t="s">
        <v>531</v>
      </c>
      <c r="D166" s="52" t="s">
        <v>532</v>
      </c>
      <c r="E166" s="53">
        <v>25176156830</v>
      </c>
      <c r="F166" s="93" t="s">
        <v>0</v>
      </c>
      <c r="G166" s="94">
        <v>42737</v>
      </c>
      <c r="H166" s="95">
        <v>25675.84</v>
      </c>
      <c r="I166" s="55" t="s">
        <v>11</v>
      </c>
      <c r="J166" s="94">
        <v>44196</v>
      </c>
      <c r="K166" s="96" t="s">
        <v>35</v>
      </c>
      <c r="L166" s="93" t="s">
        <v>259</v>
      </c>
      <c r="M166" s="9"/>
    </row>
    <row r="167" spans="1:13" s="8" customFormat="1" ht="30" x14ac:dyDescent="0.25">
      <c r="A167" s="238"/>
      <c r="B167" s="295" t="s">
        <v>87</v>
      </c>
      <c r="C167" s="272" t="s">
        <v>538</v>
      </c>
      <c r="D167" s="146" t="s">
        <v>539</v>
      </c>
      <c r="E167" s="142">
        <v>6288050636</v>
      </c>
      <c r="F167" s="296" t="s">
        <v>0</v>
      </c>
      <c r="G167" s="290">
        <v>43397</v>
      </c>
      <c r="H167" s="297">
        <v>84868.03</v>
      </c>
      <c r="I167" s="289" t="s">
        <v>16</v>
      </c>
      <c r="J167" s="290">
        <v>44196</v>
      </c>
      <c r="K167" s="298" t="s">
        <v>35</v>
      </c>
      <c r="L167" s="296" t="s">
        <v>259</v>
      </c>
      <c r="M167" s="9"/>
    </row>
    <row r="168" spans="1:13" s="8" customFormat="1" ht="30" x14ac:dyDescent="0.25">
      <c r="A168" s="239"/>
      <c r="B168" s="295"/>
      <c r="C168" s="272"/>
      <c r="D168" s="62" t="s">
        <v>540</v>
      </c>
      <c r="E168" s="143">
        <v>1450265669</v>
      </c>
      <c r="F168" s="296"/>
      <c r="G168" s="290"/>
      <c r="H168" s="297"/>
      <c r="I168" s="289"/>
      <c r="J168" s="290"/>
      <c r="K168" s="298"/>
      <c r="L168" s="296"/>
      <c r="M168" s="9"/>
    </row>
    <row r="169" spans="1:13" s="8" customFormat="1" ht="45" x14ac:dyDescent="0.25">
      <c r="A169" s="224"/>
      <c r="B169" s="301" t="s">
        <v>237</v>
      </c>
      <c r="C169" s="304" t="s">
        <v>541</v>
      </c>
      <c r="D169" s="63" t="s">
        <v>542</v>
      </c>
      <c r="E169" s="122" t="s">
        <v>543</v>
      </c>
      <c r="F169" s="286" t="s">
        <v>238</v>
      </c>
      <c r="G169" s="292">
        <v>42737</v>
      </c>
      <c r="H169" s="293">
        <f>1784.6+136.75</f>
        <v>1921.35</v>
      </c>
      <c r="I169" s="288" t="s">
        <v>254</v>
      </c>
      <c r="J169" s="292">
        <v>44196</v>
      </c>
      <c r="K169" s="305" t="s">
        <v>35</v>
      </c>
      <c r="L169" s="286" t="s">
        <v>259</v>
      </c>
      <c r="M169" s="9"/>
    </row>
    <row r="170" spans="1:13" s="8" customFormat="1" ht="30" x14ac:dyDescent="0.25">
      <c r="A170" s="226"/>
      <c r="B170" s="301"/>
      <c r="C170" s="304"/>
      <c r="D170" s="65" t="s">
        <v>544</v>
      </c>
      <c r="E170" s="132" t="s">
        <v>545</v>
      </c>
      <c r="F170" s="286"/>
      <c r="G170" s="292"/>
      <c r="H170" s="293"/>
      <c r="I170" s="288"/>
      <c r="J170" s="292"/>
      <c r="K170" s="305"/>
      <c r="L170" s="286"/>
      <c r="M170" s="9"/>
    </row>
    <row r="171" spans="1:13" s="8" customFormat="1" ht="30" x14ac:dyDescent="0.25">
      <c r="A171" s="225"/>
      <c r="B171" s="301"/>
      <c r="C171" s="304"/>
      <c r="D171" s="64" t="s">
        <v>546</v>
      </c>
      <c r="E171" s="133" t="s">
        <v>547</v>
      </c>
      <c r="F171" s="286"/>
      <c r="G171" s="292"/>
      <c r="H171" s="293"/>
      <c r="I171" s="288"/>
      <c r="J171" s="292"/>
      <c r="K171" s="305"/>
      <c r="L171" s="286"/>
      <c r="M171" s="9"/>
    </row>
    <row r="172" spans="1:13" s="8" customFormat="1" ht="30" x14ac:dyDescent="0.25">
      <c r="A172" s="238"/>
      <c r="B172" s="295" t="s">
        <v>88</v>
      </c>
      <c r="C172" s="294" t="s">
        <v>548</v>
      </c>
      <c r="D172" s="146" t="s">
        <v>549</v>
      </c>
      <c r="E172" s="158" t="s">
        <v>550</v>
      </c>
      <c r="F172" s="296" t="s">
        <v>0</v>
      </c>
      <c r="G172" s="290">
        <v>42737</v>
      </c>
      <c r="H172" s="297">
        <v>23899.84</v>
      </c>
      <c r="I172" s="289" t="s">
        <v>16</v>
      </c>
      <c r="J172" s="290">
        <v>44196</v>
      </c>
      <c r="K172" s="298" t="s">
        <v>35</v>
      </c>
      <c r="L172" s="296" t="s">
        <v>259</v>
      </c>
      <c r="M172" s="9"/>
    </row>
    <row r="173" spans="1:13" s="8" customFormat="1" ht="45" x14ac:dyDescent="0.25">
      <c r="A173" s="273"/>
      <c r="B173" s="295"/>
      <c r="C173" s="294"/>
      <c r="D173" s="61" t="s">
        <v>551</v>
      </c>
      <c r="E173" s="125" t="s">
        <v>552</v>
      </c>
      <c r="F173" s="296"/>
      <c r="G173" s="290"/>
      <c r="H173" s="297"/>
      <c r="I173" s="289"/>
      <c r="J173" s="290"/>
      <c r="K173" s="298"/>
      <c r="L173" s="296"/>
      <c r="M173" s="9"/>
    </row>
    <row r="174" spans="1:13" s="8" customFormat="1" ht="30" x14ac:dyDescent="0.25">
      <c r="A174" s="239"/>
      <c r="B174" s="295"/>
      <c r="C174" s="294"/>
      <c r="D174" s="62" t="s">
        <v>553</v>
      </c>
      <c r="E174" s="140" t="s">
        <v>554</v>
      </c>
      <c r="F174" s="296"/>
      <c r="G174" s="290"/>
      <c r="H174" s="297"/>
      <c r="I174" s="289"/>
      <c r="J174" s="290"/>
      <c r="K174" s="298"/>
      <c r="L174" s="296"/>
      <c r="M174" s="9"/>
    </row>
    <row r="175" spans="1:13" s="8" customFormat="1" ht="45" x14ac:dyDescent="0.25">
      <c r="A175" s="224"/>
      <c r="B175" s="291" t="s">
        <v>89</v>
      </c>
      <c r="C175" s="309" t="s">
        <v>555</v>
      </c>
      <c r="D175" s="147" t="s">
        <v>556</v>
      </c>
      <c r="E175" s="159">
        <v>32537068858</v>
      </c>
      <c r="F175" s="286" t="s">
        <v>0</v>
      </c>
      <c r="G175" s="292">
        <v>42737</v>
      </c>
      <c r="H175" s="293">
        <v>10543.98</v>
      </c>
      <c r="I175" s="286" t="s">
        <v>8</v>
      </c>
      <c r="J175" s="292">
        <v>44196</v>
      </c>
      <c r="K175" s="286" t="s">
        <v>35</v>
      </c>
      <c r="L175" s="286" t="s">
        <v>259</v>
      </c>
      <c r="M175" s="9"/>
    </row>
    <row r="176" spans="1:13" s="8" customFormat="1" ht="30" x14ac:dyDescent="0.25">
      <c r="A176" s="226"/>
      <c r="B176" s="291"/>
      <c r="C176" s="309"/>
      <c r="D176" s="154" t="s">
        <v>557</v>
      </c>
      <c r="E176" s="160">
        <v>35697518842</v>
      </c>
      <c r="F176" s="286"/>
      <c r="G176" s="292"/>
      <c r="H176" s="293"/>
      <c r="I176" s="286"/>
      <c r="J176" s="292"/>
      <c r="K176" s="286"/>
      <c r="L176" s="286"/>
      <c r="M176" s="9"/>
    </row>
    <row r="177" spans="1:13" s="8" customFormat="1" ht="30" x14ac:dyDescent="0.25">
      <c r="A177" s="225"/>
      <c r="B177" s="291"/>
      <c r="C177" s="309"/>
      <c r="D177" s="130" t="s">
        <v>558</v>
      </c>
      <c r="E177" s="161">
        <v>1161926151</v>
      </c>
      <c r="F177" s="286"/>
      <c r="G177" s="292"/>
      <c r="H177" s="293"/>
      <c r="I177" s="286"/>
      <c r="J177" s="292"/>
      <c r="K177" s="286"/>
      <c r="L177" s="286"/>
      <c r="M177" s="9"/>
    </row>
    <row r="178" spans="1:13" s="8" customFormat="1" ht="30" x14ac:dyDescent="0.25">
      <c r="A178" s="238"/>
      <c r="B178" s="295" t="s">
        <v>90</v>
      </c>
      <c r="C178" s="272" t="s">
        <v>559</v>
      </c>
      <c r="D178" s="60" t="s">
        <v>560</v>
      </c>
      <c r="E178" s="150">
        <v>22780926856</v>
      </c>
      <c r="F178" s="296" t="s">
        <v>0</v>
      </c>
      <c r="G178" s="290">
        <v>43252</v>
      </c>
      <c r="H178" s="297">
        <v>18479.72</v>
      </c>
      <c r="I178" s="289" t="s">
        <v>23</v>
      </c>
      <c r="J178" s="290">
        <v>44196</v>
      </c>
      <c r="K178" s="298" t="s">
        <v>35</v>
      </c>
      <c r="L178" s="296" t="s">
        <v>259</v>
      </c>
      <c r="M178" s="9"/>
    </row>
    <row r="179" spans="1:13" s="8" customFormat="1" ht="30" x14ac:dyDescent="0.25">
      <c r="A179" s="273"/>
      <c r="B179" s="295"/>
      <c r="C179" s="272"/>
      <c r="D179" s="61" t="s">
        <v>561</v>
      </c>
      <c r="E179" s="162">
        <v>33563990808</v>
      </c>
      <c r="F179" s="296"/>
      <c r="G179" s="290"/>
      <c r="H179" s="297"/>
      <c r="I179" s="289"/>
      <c r="J179" s="290"/>
      <c r="K179" s="298"/>
      <c r="L179" s="296"/>
      <c r="M179" s="9"/>
    </row>
    <row r="180" spans="1:13" s="8" customFormat="1" ht="60" x14ac:dyDescent="0.25">
      <c r="A180" s="273"/>
      <c r="B180" s="295"/>
      <c r="C180" s="272"/>
      <c r="D180" s="163" t="s">
        <v>562</v>
      </c>
      <c r="E180" s="164">
        <v>35090527814</v>
      </c>
      <c r="F180" s="296"/>
      <c r="G180" s="290"/>
      <c r="H180" s="297"/>
      <c r="I180" s="289"/>
      <c r="J180" s="290"/>
      <c r="K180" s="298"/>
      <c r="L180" s="296"/>
      <c r="M180" s="9"/>
    </row>
    <row r="181" spans="1:13" s="8" customFormat="1" x14ac:dyDescent="0.25">
      <c r="A181" s="239"/>
      <c r="B181" s="295"/>
      <c r="C181" s="272"/>
      <c r="D181" s="62" t="s">
        <v>563</v>
      </c>
      <c r="E181" s="143">
        <v>36461500847</v>
      </c>
      <c r="F181" s="296"/>
      <c r="G181" s="290"/>
      <c r="H181" s="297"/>
      <c r="I181" s="289"/>
      <c r="J181" s="290"/>
      <c r="K181" s="298"/>
      <c r="L181" s="296"/>
      <c r="M181" s="9"/>
    </row>
    <row r="182" spans="1:13" s="8" customFormat="1" x14ac:dyDescent="0.25">
      <c r="A182" s="224"/>
      <c r="B182" s="291" t="s">
        <v>138</v>
      </c>
      <c r="C182" s="285">
        <v>3834268000117</v>
      </c>
      <c r="D182" s="128" t="s">
        <v>569</v>
      </c>
      <c r="E182" s="129">
        <v>28596014810</v>
      </c>
      <c r="F182" s="286" t="s">
        <v>139</v>
      </c>
      <c r="G182" s="292" t="s">
        <v>140</v>
      </c>
      <c r="H182" s="293">
        <f>3000+600</f>
        <v>3600</v>
      </c>
      <c r="I182" s="286" t="s">
        <v>141</v>
      </c>
      <c r="J182" s="292">
        <v>44135</v>
      </c>
      <c r="K182" s="286" t="s">
        <v>35</v>
      </c>
      <c r="L182" s="286" t="s">
        <v>259</v>
      </c>
      <c r="M182" s="9"/>
    </row>
    <row r="183" spans="1:13" s="8" customFormat="1" x14ac:dyDescent="0.25">
      <c r="A183" s="225"/>
      <c r="B183" s="291"/>
      <c r="C183" s="285"/>
      <c r="D183" s="149" t="s">
        <v>570</v>
      </c>
      <c r="E183" s="123">
        <v>465410049</v>
      </c>
      <c r="F183" s="286"/>
      <c r="G183" s="292"/>
      <c r="H183" s="293"/>
      <c r="I183" s="286"/>
      <c r="J183" s="292"/>
      <c r="K183" s="286"/>
      <c r="L183" s="286"/>
      <c r="M183" s="9"/>
    </row>
    <row r="184" spans="1:13" s="8" customFormat="1" ht="30" x14ac:dyDescent="0.25">
      <c r="A184" s="238"/>
      <c r="B184" s="295" t="s">
        <v>218</v>
      </c>
      <c r="C184" s="272" t="s">
        <v>564</v>
      </c>
      <c r="D184" s="60" t="s">
        <v>565</v>
      </c>
      <c r="E184" s="150">
        <v>4148163827</v>
      </c>
      <c r="F184" s="296" t="s">
        <v>0</v>
      </c>
      <c r="G184" s="290">
        <v>43526</v>
      </c>
      <c r="H184" s="297">
        <v>25913.61</v>
      </c>
      <c r="I184" s="289" t="s">
        <v>10</v>
      </c>
      <c r="J184" s="290">
        <v>44196</v>
      </c>
      <c r="K184" s="298" t="s">
        <v>35</v>
      </c>
      <c r="L184" s="296" t="s">
        <v>259</v>
      </c>
      <c r="M184" s="9"/>
    </row>
    <row r="185" spans="1:13" s="8" customFormat="1" ht="30" x14ac:dyDescent="0.25">
      <c r="A185" s="273"/>
      <c r="B185" s="295"/>
      <c r="C185" s="272"/>
      <c r="D185" s="61" t="s">
        <v>566</v>
      </c>
      <c r="E185" s="162">
        <v>581456807</v>
      </c>
      <c r="F185" s="296"/>
      <c r="G185" s="290"/>
      <c r="H185" s="297"/>
      <c r="I185" s="289"/>
      <c r="J185" s="290"/>
      <c r="K185" s="298"/>
      <c r="L185" s="296"/>
      <c r="M185" s="9"/>
    </row>
    <row r="186" spans="1:13" s="8" customFormat="1" x14ac:dyDescent="0.25">
      <c r="A186" s="273"/>
      <c r="B186" s="295"/>
      <c r="C186" s="272"/>
      <c r="D186" s="163" t="s">
        <v>567</v>
      </c>
      <c r="E186" s="164">
        <v>35465978856</v>
      </c>
      <c r="F186" s="296"/>
      <c r="G186" s="290"/>
      <c r="H186" s="297"/>
      <c r="I186" s="289"/>
      <c r="J186" s="290"/>
      <c r="K186" s="298"/>
      <c r="L186" s="296"/>
      <c r="M186" s="9"/>
    </row>
    <row r="187" spans="1:13" s="8" customFormat="1" ht="30" x14ac:dyDescent="0.25">
      <c r="A187" s="239"/>
      <c r="B187" s="295"/>
      <c r="C187" s="272"/>
      <c r="D187" s="62" t="s">
        <v>568</v>
      </c>
      <c r="E187" s="143">
        <v>38297890849</v>
      </c>
      <c r="F187" s="296"/>
      <c r="G187" s="290"/>
      <c r="H187" s="297"/>
      <c r="I187" s="289"/>
      <c r="J187" s="290"/>
      <c r="K187" s="298"/>
      <c r="L187" s="296"/>
      <c r="M187" s="9"/>
    </row>
    <row r="188" spans="1:13" s="8" customFormat="1" ht="30" x14ac:dyDescent="0.25">
      <c r="A188" s="224"/>
      <c r="B188" s="301" t="s">
        <v>91</v>
      </c>
      <c r="C188" s="285" t="s">
        <v>571</v>
      </c>
      <c r="D188" s="144" t="s">
        <v>572</v>
      </c>
      <c r="E188" s="148">
        <v>36538711820</v>
      </c>
      <c r="F188" s="224" t="s">
        <v>0</v>
      </c>
      <c r="G188" s="220">
        <v>43388</v>
      </c>
      <c r="H188" s="222">
        <v>3050.32</v>
      </c>
      <c r="I188" s="232" t="s">
        <v>34</v>
      </c>
      <c r="J188" s="220">
        <v>44196</v>
      </c>
      <c r="K188" s="235" t="s">
        <v>35</v>
      </c>
      <c r="L188" s="224" t="s">
        <v>259</v>
      </c>
      <c r="M188" s="9"/>
    </row>
    <row r="189" spans="1:13" s="8" customFormat="1" ht="45" x14ac:dyDescent="0.25">
      <c r="A189" s="226"/>
      <c r="B189" s="301"/>
      <c r="C189" s="285"/>
      <c r="D189" s="65" t="s">
        <v>573</v>
      </c>
      <c r="E189" s="151"/>
      <c r="F189" s="226"/>
      <c r="G189" s="230"/>
      <c r="H189" s="231"/>
      <c r="I189" s="233"/>
      <c r="J189" s="230"/>
      <c r="K189" s="236"/>
      <c r="L189" s="226"/>
      <c r="M189" s="9"/>
    </row>
    <row r="190" spans="1:13" s="8" customFormat="1" ht="30" x14ac:dyDescent="0.25">
      <c r="A190" s="226"/>
      <c r="B190" s="301"/>
      <c r="C190" s="285"/>
      <c r="D190" s="65" t="s">
        <v>574</v>
      </c>
      <c r="E190" s="151"/>
      <c r="F190" s="226"/>
      <c r="G190" s="230"/>
      <c r="H190" s="231"/>
      <c r="I190" s="233"/>
      <c r="J190" s="230"/>
      <c r="K190" s="236"/>
      <c r="L190" s="226"/>
      <c r="M190" s="9"/>
    </row>
    <row r="191" spans="1:13" s="8" customFormat="1" ht="45" x14ac:dyDescent="0.25">
      <c r="A191" s="225"/>
      <c r="B191" s="301"/>
      <c r="C191" s="285"/>
      <c r="D191" s="64" t="s">
        <v>575</v>
      </c>
      <c r="E191" s="123"/>
      <c r="F191" s="225"/>
      <c r="G191" s="221"/>
      <c r="H191" s="223"/>
      <c r="I191" s="234"/>
      <c r="J191" s="221"/>
      <c r="K191" s="237"/>
      <c r="L191" s="225"/>
      <c r="M191" s="9"/>
    </row>
    <row r="192" spans="1:13" s="8" customFormat="1" ht="30" x14ac:dyDescent="0.25">
      <c r="A192" s="238"/>
      <c r="B192" s="295" t="s">
        <v>220</v>
      </c>
      <c r="C192" s="272" t="s">
        <v>576</v>
      </c>
      <c r="D192" s="146" t="s">
        <v>525</v>
      </c>
      <c r="E192" s="142">
        <v>36650074888</v>
      </c>
      <c r="F192" s="296" t="s">
        <v>0</v>
      </c>
      <c r="G192" s="290">
        <v>43525</v>
      </c>
      <c r="H192" s="297">
        <v>32250</v>
      </c>
      <c r="I192" s="289" t="s">
        <v>221</v>
      </c>
      <c r="J192" s="290">
        <v>44196</v>
      </c>
      <c r="K192" s="298" t="s">
        <v>35</v>
      </c>
      <c r="L192" s="296" t="s">
        <v>259</v>
      </c>
      <c r="M192" s="9"/>
    </row>
    <row r="193" spans="1:13" s="8" customFormat="1" ht="45" x14ac:dyDescent="0.25">
      <c r="A193" s="239"/>
      <c r="B193" s="295"/>
      <c r="C193" s="272"/>
      <c r="D193" s="62" t="s">
        <v>577</v>
      </c>
      <c r="E193" s="143">
        <v>36212400806</v>
      </c>
      <c r="F193" s="296"/>
      <c r="G193" s="290"/>
      <c r="H193" s="297"/>
      <c r="I193" s="289"/>
      <c r="J193" s="290"/>
      <c r="K193" s="298"/>
      <c r="L193" s="296"/>
      <c r="M193" s="9"/>
    </row>
    <row r="194" spans="1:13" s="8" customFormat="1" ht="68.099999999999994" customHeight="1" x14ac:dyDescent="0.25">
      <c r="A194" s="93"/>
      <c r="B194" s="179" t="s">
        <v>281</v>
      </c>
      <c r="C194" s="182">
        <v>36409276000175</v>
      </c>
      <c r="D194" s="52" t="s">
        <v>790</v>
      </c>
      <c r="E194" s="53">
        <v>33878270836</v>
      </c>
      <c r="F194" s="93" t="s">
        <v>125</v>
      </c>
      <c r="G194" s="94">
        <v>43922</v>
      </c>
      <c r="H194" s="95">
        <v>14000</v>
      </c>
      <c r="I194" s="55" t="s">
        <v>282</v>
      </c>
      <c r="J194" s="94">
        <v>44592</v>
      </c>
      <c r="K194" s="94" t="s">
        <v>35</v>
      </c>
      <c r="L194" s="93" t="s">
        <v>259</v>
      </c>
      <c r="M194" s="9"/>
    </row>
    <row r="195" spans="1:13" s="8" customFormat="1" ht="45" x14ac:dyDescent="0.25">
      <c r="A195" s="238"/>
      <c r="B195" s="299" t="s">
        <v>222</v>
      </c>
      <c r="C195" s="294" t="s">
        <v>578</v>
      </c>
      <c r="D195" s="135" t="s">
        <v>505</v>
      </c>
      <c r="E195" s="124" t="s">
        <v>579</v>
      </c>
      <c r="F195" s="296" t="s">
        <v>0</v>
      </c>
      <c r="G195" s="290">
        <v>42737</v>
      </c>
      <c r="H195" s="297">
        <v>28206.84</v>
      </c>
      <c r="I195" s="296" t="s">
        <v>19</v>
      </c>
      <c r="J195" s="290">
        <v>44196</v>
      </c>
      <c r="K195" s="296" t="s">
        <v>35</v>
      </c>
      <c r="L195" s="296" t="s">
        <v>259</v>
      </c>
      <c r="M195" s="9"/>
    </row>
    <row r="196" spans="1:13" s="8" customFormat="1" ht="60" x14ac:dyDescent="0.25">
      <c r="A196" s="239"/>
      <c r="B196" s="299"/>
      <c r="C196" s="294"/>
      <c r="D196" s="165" t="s">
        <v>580</v>
      </c>
      <c r="E196" s="127" t="s">
        <v>581</v>
      </c>
      <c r="F196" s="296"/>
      <c r="G196" s="290"/>
      <c r="H196" s="297"/>
      <c r="I196" s="296"/>
      <c r="J196" s="290"/>
      <c r="K196" s="296"/>
      <c r="L196" s="296"/>
      <c r="M196" s="9"/>
    </row>
    <row r="197" spans="1:13" s="8" customFormat="1" ht="30" x14ac:dyDescent="0.25">
      <c r="A197" s="224"/>
      <c r="B197" s="286" t="s">
        <v>197</v>
      </c>
      <c r="C197" s="285" t="s">
        <v>582</v>
      </c>
      <c r="D197" s="63" t="s">
        <v>583</v>
      </c>
      <c r="E197" s="129">
        <v>31144119839</v>
      </c>
      <c r="F197" s="224" t="s">
        <v>0</v>
      </c>
      <c r="G197" s="220">
        <v>42737</v>
      </c>
      <c r="H197" s="222">
        <v>12604.11</v>
      </c>
      <c r="I197" s="232" t="s">
        <v>17</v>
      </c>
      <c r="J197" s="220">
        <v>44196</v>
      </c>
      <c r="K197" s="235" t="s">
        <v>35</v>
      </c>
      <c r="L197" s="224" t="s">
        <v>259</v>
      </c>
      <c r="M197" s="9"/>
    </row>
    <row r="198" spans="1:13" s="8" customFormat="1" ht="30" x14ac:dyDescent="0.25">
      <c r="A198" s="225"/>
      <c r="B198" s="286"/>
      <c r="C198" s="285"/>
      <c r="D198" s="157" t="s">
        <v>584</v>
      </c>
      <c r="E198" s="131">
        <v>31068223847</v>
      </c>
      <c r="F198" s="225"/>
      <c r="G198" s="221"/>
      <c r="H198" s="223"/>
      <c r="I198" s="234"/>
      <c r="J198" s="221"/>
      <c r="K198" s="237"/>
      <c r="L198" s="225"/>
      <c r="M198" s="9"/>
    </row>
    <row r="199" spans="1:13" s="8" customFormat="1" ht="30" x14ac:dyDescent="0.25">
      <c r="A199" s="238"/>
      <c r="B199" s="299" t="s">
        <v>219</v>
      </c>
      <c r="C199" s="272" t="s">
        <v>585</v>
      </c>
      <c r="D199" s="141" t="s">
        <v>586</v>
      </c>
      <c r="E199" s="142">
        <v>36810090827</v>
      </c>
      <c r="F199" s="296" t="s">
        <v>0</v>
      </c>
      <c r="G199" s="290">
        <v>43222</v>
      </c>
      <c r="H199" s="297">
        <v>143033.39000000001</v>
      </c>
      <c r="I199" s="296" t="s">
        <v>10</v>
      </c>
      <c r="J199" s="290">
        <v>44196</v>
      </c>
      <c r="K199" s="296" t="s">
        <v>35</v>
      </c>
      <c r="L199" s="296" t="s">
        <v>259</v>
      </c>
      <c r="M199" s="9"/>
    </row>
    <row r="200" spans="1:13" s="8" customFormat="1" ht="30" x14ac:dyDescent="0.25">
      <c r="A200" s="239"/>
      <c r="B200" s="299"/>
      <c r="C200" s="272"/>
      <c r="D200" s="139" t="s">
        <v>587</v>
      </c>
      <c r="E200" s="143">
        <v>36517767860</v>
      </c>
      <c r="F200" s="296"/>
      <c r="G200" s="290"/>
      <c r="H200" s="297"/>
      <c r="I200" s="296"/>
      <c r="J200" s="290"/>
      <c r="K200" s="296"/>
      <c r="L200" s="296"/>
      <c r="M200" s="9"/>
    </row>
    <row r="201" spans="1:13" s="8" customFormat="1" ht="30" x14ac:dyDescent="0.25">
      <c r="A201" s="224"/>
      <c r="B201" s="286" t="s">
        <v>1</v>
      </c>
      <c r="C201" s="285" t="s">
        <v>588</v>
      </c>
      <c r="D201" s="63" t="s">
        <v>589</v>
      </c>
      <c r="E201" s="129">
        <v>14108613848</v>
      </c>
      <c r="F201" s="286" t="s">
        <v>0</v>
      </c>
      <c r="G201" s="292">
        <v>42737</v>
      </c>
      <c r="H201" s="293">
        <v>88710.3</v>
      </c>
      <c r="I201" s="288" t="s">
        <v>27</v>
      </c>
      <c r="J201" s="292">
        <v>44196</v>
      </c>
      <c r="K201" s="305" t="s">
        <v>35</v>
      </c>
      <c r="L201" s="286" t="s">
        <v>259</v>
      </c>
      <c r="M201" s="9"/>
    </row>
    <row r="202" spans="1:13" s="8" customFormat="1" ht="45" x14ac:dyDescent="0.25">
      <c r="A202" s="226"/>
      <c r="B202" s="286"/>
      <c r="C202" s="285"/>
      <c r="D202" s="152" t="s">
        <v>590</v>
      </c>
      <c r="E202" s="153">
        <v>32294171861</v>
      </c>
      <c r="F202" s="286"/>
      <c r="G202" s="292"/>
      <c r="H202" s="293"/>
      <c r="I202" s="288"/>
      <c r="J202" s="292"/>
      <c r="K202" s="305"/>
      <c r="L202" s="286"/>
      <c r="M202" s="9"/>
    </row>
    <row r="203" spans="1:13" s="8" customFormat="1" ht="30" x14ac:dyDescent="0.25">
      <c r="A203" s="225"/>
      <c r="B203" s="286"/>
      <c r="C203" s="285"/>
      <c r="D203" s="64" t="s">
        <v>591</v>
      </c>
      <c r="E203" s="123">
        <v>95665668320</v>
      </c>
      <c r="F203" s="286"/>
      <c r="G203" s="292"/>
      <c r="H203" s="293"/>
      <c r="I203" s="288"/>
      <c r="J203" s="292"/>
      <c r="K203" s="305"/>
      <c r="L203" s="286"/>
      <c r="M203" s="9"/>
    </row>
    <row r="204" spans="1:13" s="8" customFormat="1" ht="30" x14ac:dyDescent="0.25">
      <c r="A204" s="238"/>
      <c r="B204" s="306" t="s">
        <v>176</v>
      </c>
      <c r="C204" s="308" t="s">
        <v>791</v>
      </c>
      <c r="D204" s="66" t="s">
        <v>593</v>
      </c>
      <c r="E204" s="44">
        <v>18210839896</v>
      </c>
      <c r="F204" s="238" t="s">
        <v>139</v>
      </c>
      <c r="G204" s="252" t="s">
        <v>177</v>
      </c>
      <c r="H204" s="254">
        <v>1435.56</v>
      </c>
      <c r="I204" s="238" t="s">
        <v>178</v>
      </c>
      <c r="J204" s="252">
        <v>43865</v>
      </c>
      <c r="K204" s="238" t="s">
        <v>35</v>
      </c>
      <c r="L204" s="238" t="s">
        <v>258</v>
      </c>
      <c r="M204" s="9"/>
    </row>
    <row r="205" spans="1:13" s="8" customFormat="1" ht="41.25" customHeight="1" x14ac:dyDescent="0.25">
      <c r="A205" s="273"/>
      <c r="B205" s="306"/>
      <c r="C205" s="308"/>
      <c r="D205" s="70" t="s">
        <v>597</v>
      </c>
      <c r="E205" s="45">
        <v>24182161874</v>
      </c>
      <c r="F205" s="273"/>
      <c r="G205" s="278"/>
      <c r="H205" s="279"/>
      <c r="I205" s="273"/>
      <c r="J205" s="278"/>
      <c r="K205" s="273"/>
      <c r="L205" s="273"/>
      <c r="M205" s="9"/>
    </row>
    <row r="206" spans="1:13" s="8" customFormat="1" ht="45" x14ac:dyDescent="0.25">
      <c r="A206" s="239"/>
      <c r="B206" s="306"/>
      <c r="C206" s="308"/>
      <c r="D206" s="67" t="s">
        <v>792</v>
      </c>
      <c r="E206" s="46">
        <v>1679250752</v>
      </c>
      <c r="F206" s="239"/>
      <c r="G206" s="253"/>
      <c r="H206" s="255"/>
      <c r="I206" s="239"/>
      <c r="J206" s="253"/>
      <c r="K206" s="239"/>
      <c r="L206" s="239"/>
      <c r="M206" s="9"/>
    </row>
    <row r="207" spans="1:13" s="8" customFormat="1" ht="30" x14ac:dyDescent="0.25">
      <c r="A207" s="224"/>
      <c r="B207" s="224" t="s">
        <v>176</v>
      </c>
      <c r="C207" s="287" t="s">
        <v>791</v>
      </c>
      <c r="D207" s="68" t="s">
        <v>593</v>
      </c>
      <c r="E207" s="47">
        <v>18210839896</v>
      </c>
      <c r="F207" s="224" t="s">
        <v>139</v>
      </c>
      <c r="G207" s="220">
        <v>41426</v>
      </c>
      <c r="H207" s="222">
        <v>8646</v>
      </c>
      <c r="I207" s="232" t="s">
        <v>179</v>
      </c>
      <c r="J207" s="220">
        <v>43865</v>
      </c>
      <c r="K207" s="235" t="s">
        <v>35</v>
      </c>
      <c r="L207" s="224" t="s">
        <v>258</v>
      </c>
      <c r="M207" s="9"/>
    </row>
    <row r="208" spans="1:13" s="8" customFormat="1" ht="30" x14ac:dyDescent="0.25">
      <c r="A208" s="226"/>
      <c r="B208" s="226"/>
      <c r="C208" s="287"/>
      <c r="D208" s="49" t="s">
        <v>597</v>
      </c>
      <c r="E208" s="71">
        <v>24182161874</v>
      </c>
      <c r="F208" s="226"/>
      <c r="G208" s="230"/>
      <c r="H208" s="231"/>
      <c r="I208" s="233"/>
      <c r="J208" s="230"/>
      <c r="K208" s="236"/>
      <c r="L208" s="226"/>
      <c r="M208" s="9"/>
    </row>
    <row r="209" spans="1:13" s="8" customFormat="1" ht="45" x14ac:dyDescent="0.25">
      <c r="A209" s="225"/>
      <c r="B209" s="225"/>
      <c r="C209" s="287"/>
      <c r="D209" s="69" t="s">
        <v>792</v>
      </c>
      <c r="E209" s="72">
        <v>1679250752</v>
      </c>
      <c r="F209" s="225"/>
      <c r="G209" s="221"/>
      <c r="H209" s="223"/>
      <c r="I209" s="234"/>
      <c r="J209" s="221"/>
      <c r="K209" s="237"/>
      <c r="L209" s="225"/>
      <c r="M209" s="9"/>
    </row>
    <row r="210" spans="1:13" s="8" customFormat="1" ht="30" x14ac:dyDescent="0.25">
      <c r="A210" s="238"/>
      <c r="B210" s="295" t="s">
        <v>283</v>
      </c>
      <c r="C210" s="294" t="s">
        <v>599</v>
      </c>
      <c r="D210" s="60" t="s">
        <v>600</v>
      </c>
      <c r="E210" s="124" t="s">
        <v>601</v>
      </c>
      <c r="F210" s="238" t="s">
        <v>284</v>
      </c>
      <c r="G210" s="252">
        <v>43893</v>
      </c>
      <c r="H210" s="254">
        <v>74359.55</v>
      </c>
      <c r="I210" s="256" t="s">
        <v>10</v>
      </c>
      <c r="J210" s="252">
        <v>44257</v>
      </c>
      <c r="K210" s="252" t="s">
        <v>35</v>
      </c>
      <c r="L210" s="238" t="s">
        <v>259</v>
      </c>
      <c r="M210" s="9"/>
    </row>
    <row r="211" spans="1:13" s="8" customFormat="1" ht="30" x14ac:dyDescent="0.25">
      <c r="A211" s="273"/>
      <c r="B211" s="295"/>
      <c r="C211" s="294"/>
      <c r="D211" s="61" t="s">
        <v>602</v>
      </c>
      <c r="E211" s="125" t="s">
        <v>603</v>
      </c>
      <c r="F211" s="273"/>
      <c r="G211" s="278"/>
      <c r="H211" s="279"/>
      <c r="I211" s="282"/>
      <c r="J211" s="278"/>
      <c r="K211" s="278"/>
      <c r="L211" s="273"/>
      <c r="M211" s="9"/>
    </row>
    <row r="212" spans="1:13" s="8" customFormat="1" ht="45" x14ac:dyDescent="0.25">
      <c r="A212" s="239"/>
      <c r="B212" s="295"/>
      <c r="C212" s="294"/>
      <c r="D212" s="62" t="s">
        <v>604</v>
      </c>
      <c r="E212" s="140" t="s">
        <v>605</v>
      </c>
      <c r="F212" s="239"/>
      <c r="G212" s="253"/>
      <c r="H212" s="255"/>
      <c r="I212" s="257"/>
      <c r="J212" s="253"/>
      <c r="K212" s="253"/>
      <c r="L212" s="239"/>
      <c r="M212" s="9"/>
    </row>
    <row r="213" spans="1:13" s="8" customFormat="1" ht="45" x14ac:dyDescent="0.25">
      <c r="A213" s="93"/>
      <c r="B213" s="98" t="s">
        <v>92</v>
      </c>
      <c r="C213" s="54" t="s">
        <v>610</v>
      </c>
      <c r="D213" s="98" t="s">
        <v>611</v>
      </c>
      <c r="E213" s="119">
        <v>30585487880</v>
      </c>
      <c r="F213" s="93" t="s">
        <v>0</v>
      </c>
      <c r="G213" s="94">
        <v>42737</v>
      </c>
      <c r="H213" s="95">
        <v>8853.2099999999991</v>
      </c>
      <c r="I213" s="93" t="s">
        <v>10</v>
      </c>
      <c r="J213" s="94">
        <v>43921</v>
      </c>
      <c r="K213" s="93" t="s">
        <v>35</v>
      </c>
      <c r="L213" s="93" t="s">
        <v>294</v>
      </c>
      <c r="M213" s="9"/>
    </row>
    <row r="214" spans="1:13" s="8" customFormat="1" ht="30" x14ac:dyDescent="0.25">
      <c r="A214" s="238"/>
      <c r="B214" s="295" t="s">
        <v>223</v>
      </c>
      <c r="C214" s="272" t="s">
        <v>606</v>
      </c>
      <c r="D214" s="60" t="s">
        <v>607</v>
      </c>
      <c r="E214" s="150">
        <v>9026957629</v>
      </c>
      <c r="F214" s="238" t="s">
        <v>0</v>
      </c>
      <c r="G214" s="252">
        <v>43526</v>
      </c>
      <c r="H214" s="254">
        <v>35230.550000000003</v>
      </c>
      <c r="I214" s="256" t="s">
        <v>10</v>
      </c>
      <c r="J214" s="252">
        <v>44196</v>
      </c>
      <c r="K214" s="258" t="s">
        <v>35</v>
      </c>
      <c r="L214" s="238" t="s">
        <v>259</v>
      </c>
      <c r="M214" s="9"/>
    </row>
    <row r="215" spans="1:13" s="8" customFormat="1" ht="30" x14ac:dyDescent="0.25">
      <c r="A215" s="273"/>
      <c r="B215" s="295"/>
      <c r="C215" s="272"/>
      <c r="D215" s="61" t="s">
        <v>608</v>
      </c>
      <c r="E215" s="162">
        <v>32974262849</v>
      </c>
      <c r="F215" s="273"/>
      <c r="G215" s="278"/>
      <c r="H215" s="279"/>
      <c r="I215" s="282"/>
      <c r="J215" s="278"/>
      <c r="K215" s="283"/>
      <c r="L215" s="273"/>
      <c r="M215" s="9"/>
    </row>
    <row r="216" spans="1:13" s="8" customFormat="1" ht="30" x14ac:dyDescent="0.25">
      <c r="A216" s="239"/>
      <c r="B216" s="295"/>
      <c r="C216" s="272"/>
      <c r="D216" s="126" t="s">
        <v>609</v>
      </c>
      <c r="E216" s="166">
        <v>30794805000115</v>
      </c>
      <c r="F216" s="239"/>
      <c r="G216" s="253"/>
      <c r="H216" s="255"/>
      <c r="I216" s="257"/>
      <c r="J216" s="253"/>
      <c r="K216" s="259"/>
      <c r="L216" s="239"/>
      <c r="M216" s="9"/>
    </row>
    <row r="217" spans="1:13" s="8" customFormat="1" x14ac:dyDescent="0.25">
      <c r="A217" s="224"/>
      <c r="B217" s="309" t="s">
        <v>93</v>
      </c>
      <c r="C217" s="285" t="s">
        <v>612</v>
      </c>
      <c r="D217" s="147" t="s">
        <v>613</v>
      </c>
      <c r="E217" s="145" t="s">
        <v>614</v>
      </c>
      <c r="F217" s="224" t="s">
        <v>0</v>
      </c>
      <c r="G217" s="220">
        <v>42737</v>
      </c>
      <c r="H217" s="222">
        <v>47117.49</v>
      </c>
      <c r="I217" s="224" t="s">
        <v>12</v>
      </c>
      <c r="J217" s="220">
        <v>44196</v>
      </c>
      <c r="K217" s="224" t="s">
        <v>35</v>
      </c>
      <c r="L217" s="224" t="s">
        <v>259</v>
      </c>
      <c r="M217" s="9"/>
    </row>
    <row r="218" spans="1:13" s="8" customFormat="1" ht="30" x14ac:dyDescent="0.25">
      <c r="A218" s="226"/>
      <c r="B218" s="309"/>
      <c r="C218" s="285"/>
      <c r="D218" s="156" t="s">
        <v>615</v>
      </c>
      <c r="E218" s="210" t="s">
        <v>616</v>
      </c>
      <c r="F218" s="226"/>
      <c r="G218" s="230"/>
      <c r="H218" s="231"/>
      <c r="I218" s="226"/>
      <c r="J218" s="230"/>
      <c r="K218" s="226"/>
      <c r="L218" s="226"/>
      <c r="M218" s="9"/>
    </row>
    <row r="219" spans="1:13" s="8" customFormat="1" ht="30" x14ac:dyDescent="0.25">
      <c r="A219" s="225"/>
      <c r="B219" s="309"/>
      <c r="C219" s="285"/>
      <c r="D219" s="149" t="s">
        <v>617</v>
      </c>
      <c r="E219" s="133" t="s">
        <v>618</v>
      </c>
      <c r="F219" s="225"/>
      <c r="G219" s="221"/>
      <c r="H219" s="223"/>
      <c r="I219" s="225"/>
      <c r="J219" s="221"/>
      <c r="K219" s="225"/>
      <c r="L219" s="225"/>
      <c r="M219" s="9"/>
    </row>
    <row r="220" spans="1:13" s="8" customFormat="1" ht="30" x14ac:dyDescent="0.25">
      <c r="A220" s="59"/>
      <c r="B220" s="50" t="s">
        <v>190</v>
      </c>
      <c r="C220" s="104" t="s">
        <v>621</v>
      </c>
      <c r="D220" s="57" t="s">
        <v>619</v>
      </c>
      <c r="E220" s="104" t="s">
        <v>620</v>
      </c>
      <c r="F220" s="59" t="s">
        <v>139</v>
      </c>
      <c r="G220" s="86">
        <v>40588</v>
      </c>
      <c r="H220" s="87">
        <v>4003.77</v>
      </c>
      <c r="I220" s="58" t="s">
        <v>191</v>
      </c>
      <c r="J220" s="86">
        <v>44196</v>
      </c>
      <c r="K220" s="88" t="s">
        <v>35</v>
      </c>
      <c r="L220" s="59" t="s">
        <v>259</v>
      </c>
      <c r="M220" s="9"/>
    </row>
    <row r="221" spans="1:13" s="8" customFormat="1" ht="45" customHeight="1" x14ac:dyDescent="0.25">
      <c r="A221" s="224"/>
      <c r="B221" s="227" t="s">
        <v>174</v>
      </c>
      <c r="C221" s="287" t="s">
        <v>793</v>
      </c>
      <c r="D221" s="68" t="s">
        <v>794</v>
      </c>
      <c r="E221" s="47">
        <v>28732907818</v>
      </c>
      <c r="F221" s="224" t="s">
        <v>139</v>
      </c>
      <c r="G221" s="220">
        <v>42677</v>
      </c>
      <c r="H221" s="222">
        <v>119998</v>
      </c>
      <c r="I221" s="224" t="s">
        <v>175</v>
      </c>
      <c r="J221" s="220">
        <v>44138</v>
      </c>
      <c r="K221" s="224" t="s">
        <v>35</v>
      </c>
      <c r="L221" s="224" t="s">
        <v>259</v>
      </c>
      <c r="M221" s="9"/>
    </row>
    <row r="222" spans="1:13" s="8" customFormat="1" ht="30" x14ac:dyDescent="0.25">
      <c r="A222" s="225"/>
      <c r="B222" s="229"/>
      <c r="C222" s="287"/>
      <c r="D222" s="69" t="s">
        <v>795</v>
      </c>
      <c r="E222" s="72">
        <v>25210595870</v>
      </c>
      <c r="F222" s="225"/>
      <c r="G222" s="221"/>
      <c r="H222" s="223"/>
      <c r="I222" s="225"/>
      <c r="J222" s="221"/>
      <c r="K222" s="225"/>
      <c r="L222" s="225"/>
      <c r="M222" s="9"/>
    </row>
    <row r="223" spans="1:13" s="8" customFormat="1" ht="30" x14ac:dyDescent="0.25">
      <c r="A223" s="238"/>
      <c r="B223" s="296" t="s">
        <v>183</v>
      </c>
      <c r="C223" s="272" t="s">
        <v>622</v>
      </c>
      <c r="D223" s="60" t="s">
        <v>623</v>
      </c>
      <c r="E223" s="150" t="s">
        <v>625</v>
      </c>
      <c r="F223" s="238" t="s">
        <v>194</v>
      </c>
      <c r="G223" s="252" t="s">
        <v>184</v>
      </c>
      <c r="H223" s="254">
        <v>40968.660000000003</v>
      </c>
      <c r="I223" s="256" t="s">
        <v>185</v>
      </c>
      <c r="J223" s="252">
        <v>44053</v>
      </c>
      <c r="K223" s="258" t="s">
        <v>35</v>
      </c>
      <c r="L223" s="238" t="s">
        <v>259</v>
      </c>
      <c r="M223" s="9"/>
    </row>
    <row r="224" spans="1:13" s="8" customFormat="1" ht="30" x14ac:dyDescent="0.25">
      <c r="A224" s="239"/>
      <c r="B224" s="296"/>
      <c r="C224" s="272"/>
      <c r="D224" s="62" t="s">
        <v>624</v>
      </c>
      <c r="E224" s="143" t="s">
        <v>626</v>
      </c>
      <c r="F224" s="239"/>
      <c r="G224" s="253"/>
      <c r="H224" s="255"/>
      <c r="I224" s="257"/>
      <c r="J224" s="253"/>
      <c r="K224" s="259"/>
      <c r="L224" s="239"/>
      <c r="M224" s="9"/>
    </row>
    <row r="225" spans="1:13" s="8" customFormat="1" ht="30" x14ac:dyDescent="0.25">
      <c r="A225" s="224"/>
      <c r="B225" s="286" t="s">
        <v>630</v>
      </c>
      <c r="C225" s="285" t="s">
        <v>631</v>
      </c>
      <c r="D225" s="144" t="s">
        <v>312</v>
      </c>
      <c r="E225" s="145" t="s">
        <v>632</v>
      </c>
      <c r="F225" s="224" t="s">
        <v>0</v>
      </c>
      <c r="G225" s="220">
        <v>43864</v>
      </c>
      <c r="H225" s="222">
        <v>8130.71</v>
      </c>
      <c r="I225" s="232" t="s">
        <v>635</v>
      </c>
      <c r="J225" s="220"/>
      <c r="K225" s="235"/>
      <c r="L225" s="224"/>
      <c r="M225" s="9"/>
    </row>
    <row r="226" spans="1:13" s="8" customFormat="1" ht="30" x14ac:dyDescent="0.25">
      <c r="A226" s="225"/>
      <c r="B226" s="286"/>
      <c r="C226" s="285"/>
      <c r="D226" s="64" t="s">
        <v>633</v>
      </c>
      <c r="E226" s="133" t="s">
        <v>634</v>
      </c>
      <c r="F226" s="225"/>
      <c r="G226" s="221"/>
      <c r="H226" s="223"/>
      <c r="I226" s="234"/>
      <c r="J226" s="221"/>
      <c r="K226" s="237"/>
      <c r="L226" s="225"/>
      <c r="M226" s="9"/>
    </row>
    <row r="227" spans="1:13" s="8" customFormat="1" ht="30" x14ac:dyDescent="0.25">
      <c r="A227" s="238"/>
      <c r="B227" s="299" t="s">
        <v>224</v>
      </c>
      <c r="C227" s="272" t="s">
        <v>627</v>
      </c>
      <c r="D227" s="114" t="s">
        <v>628</v>
      </c>
      <c r="E227" s="115">
        <v>19961751817</v>
      </c>
      <c r="F227" s="238" t="s">
        <v>0</v>
      </c>
      <c r="G227" s="252">
        <v>43536</v>
      </c>
      <c r="H227" s="254">
        <v>27728.080000000002</v>
      </c>
      <c r="I227" s="238" t="s">
        <v>30</v>
      </c>
      <c r="J227" s="252">
        <v>44196</v>
      </c>
      <c r="K227" s="238" t="s">
        <v>35</v>
      </c>
      <c r="L227" s="238" t="s">
        <v>259</v>
      </c>
      <c r="M227" s="9"/>
    </row>
    <row r="228" spans="1:13" s="8" customFormat="1" ht="30" x14ac:dyDescent="0.25">
      <c r="A228" s="239"/>
      <c r="B228" s="299"/>
      <c r="C228" s="272"/>
      <c r="D228" s="97" t="s">
        <v>629</v>
      </c>
      <c r="E228" s="51">
        <v>21714488810</v>
      </c>
      <c r="F228" s="239"/>
      <c r="G228" s="253"/>
      <c r="H228" s="255"/>
      <c r="I228" s="239"/>
      <c r="J228" s="253"/>
      <c r="K228" s="239"/>
      <c r="L228" s="239"/>
      <c r="M228" s="9"/>
    </row>
    <row r="229" spans="1:13" s="8" customFormat="1" ht="75" x14ac:dyDescent="0.25">
      <c r="A229" s="93"/>
      <c r="B229" s="52" t="s">
        <v>180</v>
      </c>
      <c r="C229" s="52" t="s">
        <v>636</v>
      </c>
      <c r="D229" s="52" t="s">
        <v>637</v>
      </c>
      <c r="E229" s="52" t="s">
        <v>638</v>
      </c>
      <c r="F229" s="93" t="s">
        <v>139</v>
      </c>
      <c r="G229" s="94" t="s">
        <v>181</v>
      </c>
      <c r="H229" s="95">
        <v>16238.7</v>
      </c>
      <c r="I229" s="55" t="s">
        <v>182</v>
      </c>
      <c r="J229" s="94">
        <v>44029</v>
      </c>
      <c r="K229" s="96" t="s">
        <v>35</v>
      </c>
      <c r="L229" s="93" t="s">
        <v>259</v>
      </c>
      <c r="M229" s="9"/>
    </row>
    <row r="230" spans="1:13" s="8" customFormat="1" ht="30" x14ac:dyDescent="0.25">
      <c r="A230" s="238"/>
      <c r="B230" s="306" t="s">
        <v>142</v>
      </c>
      <c r="C230" s="307" t="s">
        <v>639</v>
      </c>
      <c r="D230" s="60" t="s">
        <v>640</v>
      </c>
      <c r="E230" s="74">
        <v>15748776820</v>
      </c>
      <c r="F230" s="296" t="s">
        <v>143</v>
      </c>
      <c r="G230" s="290">
        <v>40897</v>
      </c>
      <c r="H230" s="297">
        <v>20795</v>
      </c>
      <c r="I230" s="296" t="s">
        <v>144</v>
      </c>
      <c r="J230" s="290">
        <v>44196</v>
      </c>
      <c r="K230" s="296" t="s">
        <v>35</v>
      </c>
      <c r="L230" s="296" t="s">
        <v>259</v>
      </c>
      <c r="M230" s="9"/>
    </row>
    <row r="231" spans="1:13" s="8" customFormat="1" ht="30" x14ac:dyDescent="0.25">
      <c r="A231" s="273"/>
      <c r="B231" s="306"/>
      <c r="C231" s="307"/>
      <c r="D231" s="61" t="s">
        <v>641</v>
      </c>
      <c r="E231" s="75">
        <v>14324327882</v>
      </c>
      <c r="F231" s="296"/>
      <c r="G231" s="290"/>
      <c r="H231" s="297"/>
      <c r="I231" s="296"/>
      <c r="J231" s="290"/>
      <c r="K231" s="296"/>
      <c r="L231" s="296"/>
      <c r="M231" s="9"/>
    </row>
    <row r="232" spans="1:13" s="8" customFormat="1" ht="30" x14ac:dyDescent="0.25">
      <c r="A232" s="273"/>
      <c r="B232" s="306"/>
      <c r="C232" s="307"/>
      <c r="D232" s="61" t="s">
        <v>642</v>
      </c>
      <c r="E232" s="75">
        <v>10595200877</v>
      </c>
      <c r="F232" s="296"/>
      <c r="G232" s="290"/>
      <c r="H232" s="297"/>
      <c r="I232" s="296"/>
      <c r="J232" s="290"/>
      <c r="K232" s="296"/>
      <c r="L232" s="296"/>
      <c r="M232" s="9"/>
    </row>
    <row r="233" spans="1:13" s="8" customFormat="1" ht="30" x14ac:dyDescent="0.25">
      <c r="A233" s="273"/>
      <c r="B233" s="306"/>
      <c r="C233" s="307"/>
      <c r="D233" s="61" t="s">
        <v>643</v>
      </c>
      <c r="E233" s="75">
        <v>3552238808</v>
      </c>
      <c r="F233" s="296"/>
      <c r="G233" s="290"/>
      <c r="H233" s="297"/>
      <c r="I233" s="296"/>
      <c r="J233" s="290"/>
      <c r="K233" s="296"/>
      <c r="L233" s="296"/>
      <c r="M233" s="9"/>
    </row>
    <row r="234" spans="1:13" s="8" customFormat="1" ht="30" x14ac:dyDescent="0.25">
      <c r="A234" s="273"/>
      <c r="B234" s="306"/>
      <c r="C234" s="307"/>
      <c r="D234" s="61" t="s">
        <v>644</v>
      </c>
      <c r="E234" s="75">
        <v>28766155843</v>
      </c>
      <c r="F234" s="296"/>
      <c r="G234" s="290"/>
      <c r="H234" s="297"/>
      <c r="I234" s="296"/>
      <c r="J234" s="290"/>
      <c r="K234" s="296"/>
      <c r="L234" s="296"/>
      <c r="M234" s="9"/>
    </row>
    <row r="235" spans="1:13" s="8" customFormat="1" ht="30" x14ac:dyDescent="0.25">
      <c r="A235" s="273"/>
      <c r="B235" s="306"/>
      <c r="C235" s="307"/>
      <c r="D235" s="61" t="s">
        <v>645</v>
      </c>
      <c r="E235" s="75">
        <v>13284232800</v>
      </c>
      <c r="F235" s="296"/>
      <c r="G235" s="290"/>
      <c r="H235" s="297"/>
      <c r="I235" s="296"/>
      <c r="J235" s="290"/>
      <c r="K235" s="296"/>
      <c r="L235" s="296"/>
      <c r="M235" s="9"/>
    </row>
    <row r="236" spans="1:13" s="8" customFormat="1" ht="30" x14ac:dyDescent="0.25">
      <c r="A236" s="273"/>
      <c r="B236" s="306"/>
      <c r="C236" s="307"/>
      <c r="D236" s="61" t="s">
        <v>646</v>
      </c>
      <c r="E236" s="75">
        <v>17363661812</v>
      </c>
      <c r="F236" s="296"/>
      <c r="G236" s="290"/>
      <c r="H236" s="297"/>
      <c r="I236" s="296"/>
      <c r="J236" s="290"/>
      <c r="K236" s="296"/>
      <c r="L236" s="296"/>
      <c r="M236" s="9"/>
    </row>
    <row r="237" spans="1:13" s="8" customFormat="1" ht="45" x14ac:dyDescent="0.25">
      <c r="A237" s="273"/>
      <c r="B237" s="306"/>
      <c r="C237" s="307"/>
      <c r="D237" s="61" t="s">
        <v>647</v>
      </c>
      <c r="E237" s="75">
        <v>7410570857</v>
      </c>
      <c r="F237" s="296"/>
      <c r="G237" s="290"/>
      <c r="H237" s="297"/>
      <c r="I237" s="296"/>
      <c r="J237" s="290"/>
      <c r="K237" s="296"/>
      <c r="L237" s="296"/>
      <c r="M237" s="9"/>
    </row>
    <row r="238" spans="1:13" s="8" customFormat="1" ht="30" x14ac:dyDescent="0.25">
      <c r="A238" s="273"/>
      <c r="B238" s="306"/>
      <c r="C238" s="307"/>
      <c r="D238" s="61" t="s">
        <v>648</v>
      </c>
      <c r="E238" s="75">
        <v>29503492858</v>
      </c>
      <c r="F238" s="296"/>
      <c r="G238" s="290"/>
      <c r="H238" s="297"/>
      <c r="I238" s="296"/>
      <c r="J238" s="290"/>
      <c r="K238" s="296"/>
      <c r="L238" s="296"/>
      <c r="M238" s="9"/>
    </row>
    <row r="239" spans="1:13" s="8" customFormat="1" ht="30" x14ac:dyDescent="0.25">
      <c r="A239" s="239"/>
      <c r="B239" s="306"/>
      <c r="C239" s="307"/>
      <c r="D239" s="62" t="s">
        <v>649</v>
      </c>
      <c r="E239" s="76">
        <v>31336863803</v>
      </c>
      <c r="F239" s="296"/>
      <c r="G239" s="290"/>
      <c r="H239" s="297"/>
      <c r="I239" s="296"/>
      <c r="J239" s="290"/>
      <c r="K239" s="296"/>
      <c r="L239" s="296"/>
      <c r="M239" s="9"/>
    </row>
    <row r="240" spans="1:13" s="8" customFormat="1" ht="45" x14ac:dyDescent="0.25">
      <c r="A240" s="93"/>
      <c r="B240" s="52" t="s">
        <v>94</v>
      </c>
      <c r="C240" s="54" t="s">
        <v>650</v>
      </c>
      <c r="D240" s="52" t="s">
        <v>651</v>
      </c>
      <c r="E240" s="53">
        <v>22346045837</v>
      </c>
      <c r="F240" s="93" t="s">
        <v>0</v>
      </c>
      <c r="G240" s="94">
        <v>43395</v>
      </c>
      <c r="H240" s="95">
        <v>1872</v>
      </c>
      <c r="I240" s="55" t="s">
        <v>34</v>
      </c>
      <c r="J240" s="94">
        <v>44196</v>
      </c>
      <c r="K240" s="96" t="s">
        <v>35</v>
      </c>
      <c r="L240" s="93" t="s">
        <v>259</v>
      </c>
      <c r="M240" s="9"/>
    </row>
    <row r="241" spans="1:13" s="8" customFormat="1" ht="30" x14ac:dyDescent="0.25">
      <c r="A241" s="238"/>
      <c r="B241" s="306" t="s">
        <v>198</v>
      </c>
      <c r="C241" s="272" t="s">
        <v>652</v>
      </c>
      <c r="D241" s="135" t="s">
        <v>653</v>
      </c>
      <c r="E241" s="150">
        <v>19148791806</v>
      </c>
      <c r="F241" s="296" t="s">
        <v>0</v>
      </c>
      <c r="G241" s="290">
        <v>42737</v>
      </c>
      <c r="H241" s="297">
        <v>13327.07</v>
      </c>
      <c r="I241" s="296" t="s">
        <v>25</v>
      </c>
      <c r="J241" s="290">
        <v>44196</v>
      </c>
      <c r="K241" s="296" t="s">
        <v>35</v>
      </c>
      <c r="L241" s="296" t="s">
        <v>259</v>
      </c>
      <c r="M241" s="9"/>
    </row>
    <row r="242" spans="1:13" s="8" customFormat="1" ht="30" x14ac:dyDescent="0.25">
      <c r="A242" s="239"/>
      <c r="B242" s="306"/>
      <c r="C242" s="272"/>
      <c r="D242" s="165" t="s">
        <v>654</v>
      </c>
      <c r="E242" s="166">
        <v>12667855825</v>
      </c>
      <c r="F242" s="296"/>
      <c r="G242" s="290"/>
      <c r="H242" s="297"/>
      <c r="I242" s="296"/>
      <c r="J242" s="290"/>
      <c r="K242" s="296"/>
      <c r="L242" s="296"/>
      <c r="M242" s="9"/>
    </row>
    <row r="243" spans="1:13" s="8" customFormat="1" ht="45" x14ac:dyDescent="0.25">
      <c r="A243" s="224"/>
      <c r="B243" s="291" t="s">
        <v>95</v>
      </c>
      <c r="C243" s="285" t="s">
        <v>655</v>
      </c>
      <c r="D243" s="147" t="s">
        <v>656</v>
      </c>
      <c r="E243" s="148">
        <v>18644375881</v>
      </c>
      <c r="F243" s="286" t="s">
        <v>0</v>
      </c>
      <c r="G243" s="292">
        <v>42737</v>
      </c>
      <c r="H243" s="293">
        <v>81212.55</v>
      </c>
      <c r="I243" s="286" t="s">
        <v>21</v>
      </c>
      <c r="J243" s="292">
        <v>44196</v>
      </c>
      <c r="K243" s="286" t="s">
        <v>35</v>
      </c>
      <c r="L243" s="286" t="s">
        <v>259</v>
      </c>
      <c r="M243" s="9"/>
    </row>
    <row r="244" spans="1:13" s="8" customFormat="1" x14ac:dyDescent="0.25">
      <c r="A244" s="225"/>
      <c r="B244" s="291"/>
      <c r="C244" s="285"/>
      <c r="D244" s="130" t="s">
        <v>657</v>
      </c>
      <c r="E244" s="131">
        <v>16307986816</v>
      </c>
      <c r="F244" s="286"/>
      <c r="G244" s="292"/>
      <c r="H244" s="293"/>
      <c r="I244" s="286"/>
      <c r="J244" s="292"/>
      <c r="K244" s="286"/>
      <c r="L244" s="286"/>
      <c r="M244" s="9"/>
    </row>
    <row r="245" spans="1:13" s="8" customFormat="1" ht="30" x14ac:dyDescent="0.25">
      <c r="A245" s="238"/>
      <c r="B245" s="295" t="s">
        <v>96</v>
      </c>
      <c r="C245" s="296" t="s">
        <v>658</v>
      </c>
      <c r="D245" s="146" t="s">
        <v>659</v>
      </c>
      <c r="E245" s="142">
        <v>86340620663</v>
      </c>
      <c r="F245" s="296" t="s">
        <v>0</v>
      </c>
      <c r="G245" s="290">
        <v>42737</v>
      </c>
      <c r="H245" s="297">
        <v>54815</v>
      </c>
      <c r="I245" s="289" t="s">
        <v>5</v>
      </c>
      <c r="J245" s="290">
        <v>44196</v>
      </c>
      <c r="K245" s="298" t="s">
        <v>35</v>
      </c>
      <c r="L245" s="296" t="s">
        <v>259</v>
      </c>
      <c r="M245" s="9"/>
    </row>
    <row r="246" spans="1:13" s="8" customFormat="1" ht="45" x14ac:dyDescent="0.25">
      <c r="A246" s="239"/>
      <c r="B246" s="295"/>
      <c r="C246" s="296"/>
      <c r="D246" s="62" t="s">
        <v>660</v>
      </c>
      <c r="E246" s="143">
        <v>13851695836</v>
      </c>
      <c r="F246" s="296"/>
      <c r="G246" s="290"/>
      <c r="H246" s="297"/>
      <c r="I246" s="289"/>
      <c r="J246" s="290"/>
      <c r="K246" s="298"/>
      <c r="L246" s="296"/>
      <c r="M246" s="9"/>
    </row>
    <row r="247" spans="1:13" s="8" customFormat="1" ht="45" x14ac:dyDescent="0.25">
      <c r="A247" s="93"/>
      <c r="B247" s="98" t="s">
        <v>97</v>
      </c>
      <c r="C247" s="54" t="s">
        <v>661</v>
      </c>
      <c r="D247" s="98" t="s">
        <v>662</v>
      </c>
      <c r="E247" s="53">
        <v>33408194831</v>
      </c>
      <c r="F247" s="93" t="s">
        <v>0</v>
      </c>
      <c r="G247" s="94">
        <v>43435</v>
      </c>
      <c r="H247" s="95">
        <v>23725.4</v>
      </c>
      <c r="I247" s="93" t="s">
        <v>30</v>
      </c>
      <c r="J247" s="94">
        <v>44196</v>
      </c>
      <c r="K247" s="93" t="s">
        <v>35</v>
      </c>
      <c r="L247" s="93" t="s">
        <v>259</v>
      </c>
      <c r="M247" s="9"/>
    </row>
    <row r="248" spans="1:13" s="8" customFormat="1" ht="30" x14ac:dyDescent="0.25">
      <c r="A248" s="238"/>
      <c r="B248" s="295" t="s">
        <v>2</v>
      </c>
      <c r="C248" s="272" t="s">
        <v>663</v>
      </c>
      <c r="D248" s="146" t="s">
        <v>664</v>
      </c>
      <c r="E248" s="142">
        <v>5191836650</v>
      </c>
      <c r="F248" s="296" t="s">
        <v>0</v>
      </c>
      <c r="G248" s="290">
        <v>42737</v>
      </c>
      <c r="H248" s="297">
        <v>59930.25</v>
      </c>
      <c r="I248" s="289" t="s">
        <v>10</v>
      </c>
      <c r="J248" s="290">
        <v>44196</v>
      </c>
      <c r="K248" s="298" t="s">
        <v>35</v>
      </c>
      <c r="L248" s="296" t="s">
        <v>259</v>
      </c>
      <c r="M248" s="9"/>
    </row>
    <row r="249" spans="1:13" s="8" customFormat="1" ht="30" x14ac:dyDescent="0.25">
      <c r="A249" s="239"/>
      <c r="B249" s="295"/>
      <c r="C249" s="272"/>
      <c r="D249" s="62" t="s">
        <v>665</v>
      </c>
      <c r="E249" s="143">
        <v>28217115818</v>
      </c>
      <c r="F249" s="296"/>
      <c r="G249" s="290"/>
      <c r="H249" s="297"/>
      <c r="I249" s="289"/>
      <c r="J249" s="290"/>
      <c r="K249" s="298"/>
      <c r="L249" s="296"/>
      <c r="M249" s="9"/>
    </row>
    <row r="250" spans="1:13" s="8" customFormat="1" ht="30" x14ac:dyDescent="0.25">
      <c r="A250" s="224"/>
      <c r="B250" s="301" t="s">
        <v>186</v>
      </c>
      <c r="C250" s="304" t="s">
        <v>666</v>
      </c>
      <c r="D250" s="63" t="s">
        <v>667</v>
      </c>
      <c r="E250" s="122" t="s">
        <v>668</v>
      </c>
      <c r="F250" s="286" t="s">
        <v>139</v>
      </c>
      <c r="G250" s="292" t="s">
        <v>187</v>
      </c>
      <c r="H250" s="293">
        <v>2850.18</v>
      </c>
      <c r="I250" s="288" t="s">
        <v>195</v>
      </c>
      <c r="J250" s="292">
        <v>44196</v>
      </c>
      <c r="K250" s="305" t="s">
        <v>35</v>
      </c>
      <c r="L250" s="286" t="s">
        <v>259</v>
      </c>
      <c r="M250" s="9"/>
    </row>
    <row r="251" spans="1:13" s="8" customFormat="1" ht="30" x14ac:dyDescent="0.25">
      <c r="A251" s="225"/>
      <c r="B251" s="301"/>
      <c r="C251" s="304"/>
      <c r="D251" s="64" t="s">
        <v>669</v>
      </c>
      <c r="E251" s="133" t="s">
        <v>670</v>
      </c>
      <c r="F251" s="286"/>
      <c r="G251" s="292"/>
      <c r="H251" s="293"/>
      <c r="I251" s="288"/>
      <c r="J251" s="292"/>
      <c r="K251" s="305"/>
      <c r="L251" s="286"/>
      <c r="M251" s="9"/>
    </row>
    <row r="252" spans="1:13" s="8" customFormat="1" ht="30" x14ac:dyDescent="0.25">
      <c r="A252" s="238"/>
      <c r="B252" s="295" t="s">
        <v>99</v>
      </c>
      <c r="C252" s="272" t="s">
        <v>671</v>
      </c>
      <c r="D252" s="146" t="s">
        <v>672</v>
      </c>
      <c r="E252" s="142">
        <v>30264699807</v>
      </c>
      <c r="F252" s="296" t="s">
        <v>0</v>
      </c>
      <c r="G252" s="290">
        <v>42737</v>
      </c>
      <c r="H252" s="297">
        <v>145751.54999999999</v>
      </c>
      <c r="I252" s="289" t="s">
        <v>18</v>
      </c>
      <c r="J252" s="290">
        <v>44196</v>
      </c>
      <c r="K252" s="298" t="s">
        <v>35</v>
      </c>
      <c r="L252" s="296" t="s">
        <v>259</v>
      </c>
      <c r="M252" s="9"/>
    </row>
    <row r="253" spans="1:13" s="8" customFormat="1" ht="30" x14ac:dyDescent="0.25">
      <c r="A253" s="239"/>
      <c r="B253" s="295"/>
      <c r="C253" s="272"/>
      <c r="D253" s="126" t="s">
        <v>673</v>
      </c>
      <c r="E253" s="166">
        <v>33477307801</v>
      </c>
      <c r="F253" s="296"/>
      <c r="G253" s="290"/>
      <c r="H253" s="297"/>
      <c r="I253" s="289"/>
      <c r="J253" s="290"/>
      <c r="K253" s="298"/>
      <c r="L253" s="296"/>
      <c r="M253" s="9"/>
    </row>
    <row r="254" spans="1:13" s="8" customFormat="1" ht="30" x14ac:dyDescent="0.25">
      <c r="A254" s="224"/>
      <c r="B254" s="291" t="s">
        <v>100</v>
      </c>
      <c r="C254" s="285" t="s">
        <v>674</v>
      </c>
      <c r="D254" s="147" t="s">
        <v>675</v>
      </c>
      <c r="E254" s="148">
        <v>33823212893</v>
      </c>
      <c r="F254" s="286" t="s">
        <v>0</v>
      </c>
      <c r="G254" s="292">
        <v>42737</v>
      </c>
      <c r="H254" s="293">
        <v>41412.1</v>
      </c>
      <c r="I254" s="286" t="s">
        <v>12</v>
      </c>
      <c r="J254" s="292">
        <v>44196</v>
      </c>
      <c r="K254" s="286" t="s">
        <v>35</v>
      </c>
      <c r="L254" s="286" t="s">
        <v>259</v>
      </c>
      <c r="M254" s="9"/>
    </row>
    <row r="255" spans="1:13" s="8" customFormat="1" ht="30" x14ac:dyDescent="0.25">
      <c r="A255" s="225"/>
      <c r="B255" s="291"/>
      <c r="C255" s="285"/>
      <c r="D255" s="149" t="s">
        <v>676</v>
      </c>
      <c r="E255" s="123">
        <v>26480179846</v>
      </c>
      <c r="F255" s="286"/>
      <c r="G255" s="292"/>
      <c r="H255" s="293"/>
      <c r="I255" s="286"/>
      <c r="J255" s="292"/>
      <c r="K255" s="286"/>
      <c r="L255" s="286"/>
      <c r="M255" s="9"/>
    </row>
    <row r="256" spans="1:13" s="8" customFormat="1" ht="30" x14ac:dyDescent="0.25">
      <c r="A256" s="238"/>
      <c r="B256" s="299" t="s">
        <v>102</v>
      </c>
      <c r="C256" s="272" t="s">
        <v>680</v>
      </c>
      <c r="D256" s="141" t="s">
        <v>681</v>
      </c>
      <c r="E256" s="158" t="s">
        <v>682</v>
      </c>
      <c r="F256" s="296" t="s">
        <v>125</v>
      </c>
      <c r="G256" s="290">
        <v>43133</v>
      </c>
      <c r="H256" s="297">
        <v>18000</v>
      </c>
      <c r="I256" s="296" t="s">
        <v>285</v>
      </c>
      <c r="J256" s="290">
        <v>44196</v>
      </c>
      <c r="K256" s="290" t="s">
        <v>35</v>
      </c>
      <c r="L256" s="296" t="s">
        <v>259</v>
      </c>
      <c r="M256" s="9"/>
    </row>
    <row r="257" spans="1:13" s="8" customFormat="1" ht="30" x14ac:dyDescent="0.25">
      <c r="A257" s="273"/>
      <c r="B257" s="299"/>
      <c r="C257" s="272"/>
      <c r="D257" s="138" t="s">
        <v>683</v>
      </c>
      <c r="E257" s="125" t="s">
        <v>684</v>
      </c>
      <c r="F257" s="296"/>
      <c r="G257" s="290"/>
      <c r="H257" s="297"/>
      <c r="I257" s="296"/>
      <c r="J257" s="290"/>
      <c r="K257" s="290"/>
      <c r="L257" s="296"/>
      <c r="M257" s="9"/>
    </row>
    <row r="258" spans="1:13" s="8" customFormat="1" ht="30" x14ac:dyDescent="0.25">
      <c r="A258" s="239"/>
      <c r="B258" s="299"/>
      <c r="C258" s="272"/>
      <c r="D258" s="139" t="s">
        <v>685</v>
      </c>
      <c r="E258" s="140" t="s">
        <v>686</v>
      </c>
      <c r="F258" s="296"/>
      <c r="G258" s="290"/>
      <c r="H258" s="297"/>
      <c r="I258" s="296"/>
      <c r="J258" s="290"/>
      <c r="K258" s="290"/>
      <c r="L258" s="296"/>
      <c r="M258" s="9"/>
    </row>
    <row r="259" spans="1:13" s="8" customFormat="1" ht="30" x14ac:dyDescent="0.25">
      <c r="A259" s="224"/>
      <c r="B259" s="291" t="s">
        <v>102</v>
      </c>
      <c r="C259" s="285" t="s">
        <v>680</v>
      </c>
      <c r="D259" s="147" t="s">
        <v>681</v>
      </c>
      <c r="E259" s="145" t="s">
        <v>682</v>
      </c>
      <c r="F259" s="286" t="s">
        <v>0</v>
      </c>
      <c r="G259" s="292">
        <v>42737</v>
      </c>
      <c r="H259" s="293">
        <v>28075.919999999998</v>
      </c>
      <c r="I259" s="286" t="s">
        <v>25</v>
      </c>
      <c r="J259" s="292">
        <v>44196</v>
      </c>
      <c r="K259" s="286" t="s">
        <v>35</v>
      </c>
      <c r="L259" s="286" t="s">
        <v>259</v>
      </c>
      <c r="M259" s="9"/>
    </row>
    <row r="260" spans="1:13" s="8" customFormat="1" ht="30" x14ac:dyDescent="0.25">
      <c r="A260" s="226"/>
      <c r="B260" s="291"/>
      <c r="C260" s="285"/>
      <c r="D260" s="154" t="s">
        <v>683</v>
      </c>
      <c r="E260" s="132" t="s">
        <v>684</v>
      </c>
      <c r="F260" s="286"/>
      <c r="G260" s="292"/>
      <c r="H260" s="293"/>
      <c r="I260" s="286"/>
      <c r="J260" s="292"/>
      <c r="K260" s="286"/>
      <c r="L260" s="286"/>
      <c r="M260" s="9"/>
    </row>
    <row r="261" spans="1:13" s="8" customFormat="1" ht="30" x14ac:dyDescent="0.25">
      <c r="A261" s="225"/>
      <c r="B261" s="291"/>
      <c r="C261" s="285"/>
      <c r="D261" s="149" t="s">
        <v>685</v>
      </c>
      <c r="E261" s="133" t="s">
        <v>686</v>
      </c>
      <c r="F261" s="286"/>
      <c r="G261" s="292"/>
      <c r="H261" s="293"/>
      <c r="I261" s="286"/>
      <c r="J261" s="292"/>
      <c r="K261" s="286"/>
      <c r="L261" s="286"/>
      <c r="M261" s="9"/>
    </row>
    <row r="262" spans="1:13" s="8" customFormat="1" ht="30" x14ac:dyDescent="0.25">
      <c r="A262" s="59"/>
      <c r="B262" s="97" t="s">
        <v>234</v>
      </c>
      <c r="C262" s="57" t="s">
        <v>688</v>
      </c>
      <c r="D262" s="97" t="s">
        <v>687</v>
      </c>
      <c r="E262" s="51" t="s">
        <v>689</v>
      </c>
      <c r="F262" s="59" t="s">
        <v>235</v>
      </c>
      <c r="G262" s="86">
        <v>42979</v>
      </c>
      <c r="H262" s="87">
        <v>7589.7</v>
      </c>
      <c r="I262" s="59" t="s">
        <v>236</v>
      </c>
      <c r="J262" s="86">
        <v>43861</v>
      </c>
      <c r="K262" s="59" t="s">
        <v>35</v>
      </c>
      <c r="L262" s="59" t="s">
        <v>258</v>
      </c>
      <c r="M262" s="9"/>
    </row>
    <row r="263" spans="1:13" s="8" customFormat="1" x14ac:dyDescent="0.25">
      <c r="A263" s="224"/>
      <c r="B263" s="301" t="s">
        <v>286</v>
      </c>
      <c r="C263" s="304" t="s">
        <v>696</v>
      </c>
      <c r="D263" s="63" t="s">
        <v>690</v>
      </c>
      <c r="E263" s="122" t="s">
        <v>691</v>
      </c>
      <c r="F263" s="286" t="s">
        <v>125</v>
      </c>
      <c r="G263" s="292">
        <v>43678</v>
      </c>
      <c r="H263" s="293">
        <v>26283.48</v>
      </c>
      <c r="I263" s="286" t="s">
        <v>287</v>
      </c>
      <c r="J263" s="292">
        <v>44196</v>
      </c>
      <c r="K263" s="292" t="s">
        <v>35</v>
      </c>
      <c r="L263" s="286" t="s">
        <v>259</v>
      </c>
      <c r="M263" s="9"/>
    </row>
    <row r="264" spans="1:13" s="8" customFormat="1" ht="30" x14ac:dyDescent="0.25">
      <c r="A264" s="226"/>
      <c r="B264" s="301"/>
      <c r="C264" s="304"/>
      <c r="D264" s="65" t="s">
        <v>692</v>
      </c>
      <c r="E264" s="132" t="s">
        <v>693</v>
      </c>
      <c r="F264" s="286"/>
      <c r="G264" s="292"/>
      <c r="H264" s="293"/>
      <c r="I264" s="286"/>
      <c r="J264" s="292"/>
      <c r="K264" s="292"/>
      <c r="L264" s="286"/>
      <c r="M264" s="9"/>
    </row>
    <row r="265" spans="1:13" s="8" customFormat="1" ht="30" x14ac:dyDescent="0.25">
      <c r="A265" s="225"/>
      <c r="B265" s="301"/>
      <c r="C265" s="304"/>
      <c r="D265" s="64" t="s">
        <v>694</v>
      </c>
      <c r="E265" s="133" t="s">
        <v>695</v>
      </c>
      <c r="F265" s="286"/>
      <c r="G265" s="292"/>
      <c r="H265" s="293"/>
      <c r="I265" s="286"/>
      <c r="J265" s="292"/>
      <c r="K265" s="292"/>
      <c r="L265" s="286"/>
      <c r="M265" s="9"/>
    </row>
    <row r="266" spans="1:13" s="8" customFormat="1" x14ac:dyDescent="0.25">
      <c r="A266" s="238"/>
      <c r="B266" s="299" t="s">
        <v>103</v>
      </c>
      <c r="C266" s="272" t="s">
        <v>705</v>
      </c>
      <c r="D266" s="135" t="s">
        <v>702</v>
      </c>
      <c r="E266" s="150">
        <v>122368000886</v>
      </c>
      <c r="F266" s="296" t="s">
        <v>0</v>
      </c>
      <c r="G266" s="290">
        <v>42737</v>
      </c>
      <c r="H266" s="297">
        <v>75378.7</v>
      </c>
      <c r="I266" s="296" t="s">
        <v>31</v>
      </c>
      <c r="J266" s="290">
        <v>44196</v>
      </c>
      <c r="K266" s="296" t="s">
        <v>35</v>
      </c>
      <c r="L266" s="296" t="s">
        <v>259</v>
      </c>
      <c r="M266" s="9"/>
    </row>
    <row r="267" spans="1:13" s="8" customFormat="1" ht="45" x14ac:dyDescent="0.25">
      <c r="A267" s="273"/>
      <c r="B267" s="299"/>
      <c r="C267" s="272"/>
      <c r="D267" s="138" t="s">
        <v>703</v>
      </c>
      <c r="E267" s="162">
        <v>10713906863</v>
      </c>
      <c r="F267" s="296"/>
      <c r="G267" s="290"/>
      <c r="H267" s="297"/>
      <c r="I267" s="296"/>
      <c r="J267" s="290"/>
      <c r="K267" s="296"/>
      <c r="L267" s="296"/>
      <c r="M267" s="9"/>
    </row>
    <row r="268" spans="1:13" s="8" customFormat="1" x14ac:dyDescent="0.25">
      <c r="A268" s="239"/>
      <c r="B268" s="299"/>
      <c r="C268" s="272"/>
      <c r="D268" s="139" t="s">
        <v>704</v>
      </c>
      <c r="E268" s="143">
        <v>4675039669</v>
      </c>
      <c r="F268" s="296"/>
      <c r="G268" s="290"/>
      <c r="H268" s="297"/>
      <c r="I268" s="296"/>
      <c r="J268" s="290"/>
      <c r="K268" s="296"/>
      <c r="L268" s="296"/>
      <c r="M268" s="9"/>
    </row>
    <row r="269" spans="1:13" s="8" customFormat="1" ht="75" x14ac:dyDescent="0.25">
      <c r="A269" s="93"/>
      <c r="B269" s="179" t="s">
        <v>134</v>
      </c>
      <c r="C269" s="116" t="s">
        <v>797</v>
      </c>
      <c r="D269" s="52" t="s">
        <v>796</v>
      </c>
      <c r="E269" s="53">
        <v>62064258434</v>
      </c>
      <c r="F269" s="93" t="s">
        <v>135</v>
      </c>
      <c r="G269" s="94" t="s">
        <v>136</v>
      </c>
      <c r="H269" s="95">
        <v>8079.06</v>
      </c>
      <c r="I269" s="55" t="s">
        <v>137</v>
      </c>
      <c r="J269" s="94">
        <v>44196</v>
      </c>
      <c r="K269" s="96" t="s">
        <v>35</v>
      </c>
      <c r="L269" s="93" t="s">
        <v>259</v>
      </c>
      <c r="M269" s="9"/>
    </row>
    <row r="270" spans="1:13" s="8" customFormat="1" ht="67.5" customHeight="1" x14ac:dyDescent="0.25">
      <c r="A270" s="59"/>
      <c r="B270" s="50" t="s">
        <v>288</v>
      </c>
      <c r="C270" s="104" t="s">
        <v>709</v>
      </c>
      <c r="D270" s="50" t="s">
        <v>710</v>
      </c>
      <c r="E270" s="104" t="s">
        <v>711</v>
      </c>
      <c r="F270" s="59" t="s">
        <v>0</v>
      </c>
      <c r="G270" s="86">
        <v>43893</v>
      </c>
      <c r="H270" s="87">
        <v>4470.96</v>
      </c>
      <c r="I270" s="58" t="s">
        <v>289</v>
      </c>
      <c r="J270" s="86">
        <v>43950</v>
      </c>
      <c r="K270" s="86" t="s">
        <v>35</v>
      </c>
      <c r="L270" s="59" t="s">
        <v>294</v>
      </c>
      <c r="M270" s="9"/>
    </row>
    <row r="271" spans="1:13" s="8" customFormat="1" ht="42" customHeight="1" x14ac:dyDescent="0.25">
      <c r="A271" s="224"/>
      <c r="B271" s="227" t="s">
        <v>148</v>
      </c>
      <c r="C271" s="224" t="s">
        <v>801</v>
      </c>
      <c r="D271" s="219" t="s">
        <v>798</v>
      </c>
      <c r="E271" s="129">
        <v>27787648449</v>
      </c>
      <c r="F271" s="224" t="s">
        <v>149</v>
      </c>
      <c r="G271" s="220">
        <v>40742</v>
      </c>
      <c r="H271" s="222">
        <v>4073.95</v>
      </c>
      <c r="I271" s="232" t="s">
        <v>262</v>
      </c>
      <c r="J271" s="220">
        <v>44029</v>
      </c>
      <c r="K271" s="235" t="s">
        <v>35</v>
      </c>
      <c r="L271" s="224" t="s">
        <v>259</v>
      </c>
      <c r="M271" s="9"/>
    </row>
    <row r="272" spans="1:13" s="8" customFormat="1" ht="30" x14ac:dyDescent="0.25">
      <c r="A272" s="226"/>
      <c r="B272" s="228"/>
      <c r="C272" s="226"/>
      <c r="D272" s="65" t="s">
        <v>799</v>
      </c>
      <c r="E272" s="151">
        <v>65901282434</v>
      </c>
      <c r="F272" s="226"/>
      <c r="G272" s="230"/>
      <c r="H272" s="231"/>
      <c r="I272" s="233"/>
      <c r="J272" s="230"/>
      <c r="K272" s="236"/>
      <c r="L272" s="226"/>
      <c r="M272" s="9"/>
    </row>
    <row r="273" spans="1:13" s="8" customFormat="1" ht="45" x14ac:dyDescent="0.25">
      <c r="A273" s="225"/>
      <c r="B273" s="229"/>
      <c r="C273" s="225"/>
      <c r="D273" s="64" t="s">
        <v>800</v>
      </c>
      <c r="E273" s="123">
        <v>77972066434</v>
      </c>
      <c r="F273" s="225"/>
      <c r="G273" s="221"/>
      <c r="H273" s="223"/>
      <c r="I273" s="234"/>
      <c r="J273" s="221"/>
      <c r="K273" s="237"/>
      <c r="L273" s="225"/>
      <c r="M273" s="9"/>
    </row>
    <row r="274" spans="1:13" s="8" customFormat="1" ht="30" x14ac:dyDescent="0.25">
      <c r="A274" s="238"/>
      <c r="B274" s="295" t="s">
        <v>228</v>
      </c>
      <c r="C274" s="294" t="s">
        <v>712</v>
      </c>
      <c r="D274" s="60" t="s">
        <v>713</v>
      </c>
      <c r="E274" s="124" t="s">
        <v>714</v>
      </c>
      <c r="F274" s="296" t="s">
        <v>229</v>
      </c>
      <c r="G274" s="302">
        <v>42892</v>
      </c>
      <c r="H274" s="319">
        <v>59047</v>
      </c>
      <c r="I274" s="296" t="s">
        <v>233</v>
      </c>
      <c r="J274" s="302">
        <v>43850</v>
      </c>
      <c r="K274" s="303" t="s">
        <v>35</v>
      </c>
      <c r="L274" s="296" t="s">
        <v>259</v>
      </c>
      <c r="M274" s="9"/>
    </row>
    <row r="275" spans="1:13" s="8" customFormat="1" ht="45" x14ac:dyDescent="0.25">
      <c r="A275" s="239"/>
      <c r="B275" s="295"/>
      <c r="C275" s="294"/>
      <c r="D275" s="62" t="s">
        <v>715</v>
      </c>
      <c r="E275" s="140" t="s">
        <v>716</v>
      </c>
      <c r="F275" s="296"/>
      <c r="G275" s="302"/>
      <c r="H275" s="319"/>
      <c r="I275" s="296"/>
      <c r="J275" s="302"/>
      <c r="K275" s="303"/>
      <c r="L275" s="296"/>
      <c r="M275" s="9"/>
    </row>
    <row r="276" spans="1:13" s="5" customFormat="1" ht="30" x14ac:dyDescent="0.25">
      <c r="A276" s="224"/>
      <c r="B276" s="301" t="s">
        <v>105</v>
      </c>
      <c r="C276" s="304" t="s">
        <v>717</v>
      </c>
      <c r="D276" s="63" t="s">
        <v>718</v>
      </c>
      <c r="E276" s="122" t="s">
        <v>719</v>
      </c>
      <c r="F276" s="286" t="s">
        <v>0</v>
      </c>
      <c r="G276" s="292">
        <v>42737</v>
      </c>
      <c r="H276" s="293">
        <v>11965.36</v>
      </c>
      <c r="I276" s="288" t="s">
        <v>22</v>
      </c>
      <c r="J276" s="292">
        <v>44196</v>
      </c>
      <c r="K276" s="305" t="s">
        <v>35</v>
      </c>
      <c r="L276" s="286" t="s">
        <v>259</v>
      </c>
    </row>
    <row r="277" spans="1:13" s="43" customFormat="1" ht="30" x14ac:dyDescent="0.25">
      <c r="A277" s="225"/>
      <c r="B277" s="301"/>
      <c r="C277" s="304"/>
      <c r="D277" s="157" t="s">
        <v>720</v>
      </c>
      <c r="E277" s="155" t="s">
        <v>721</v>
      </c>
      <c r="F277" s="286"/>
      <c r="G277" s="292"/>
      <c r="H277" s="293"/>
      <c r="I277" s="288"/>
      <c r="J277" s="292"/>
      <c r="K277" s="305"/>
      <c r="L277" s="286"/>
    </row>
    <row r="278" spans="1:13" s="8" customFormat="1" ht="45" x14ac:dyDescent="0.25">
      <c r="A278" s="238"/>
      <c r="B278" s="299" t="s">
        <v>166</v>
      </c>
      <c r="C278" s="294" t="s">
        <v>722</v>
      </c>
      <c r="D278" s="135" t="s">
        <v>723</v>
      </c>
      <c r="E278" s="124" t="s">
        <v>724</v>
      </c>
      <c r="F278" s="296" t="s">
        <v>139</v>
      </c>
      <c r="G278" s="290" t="s">
        <v>193</v>
      </c>
      <c r="H278" s="297">
        <v>93510.55</v>
      </c>
      <c r="I278" s="296" t="s">
        <v>167</v>
      </c>
      <c r="J278" s="290">
        <v>44119</v>
      </c>
      <c r="K278" s="296" t="s">
        <v>35</v>
      </c>
      <c r="L278" s="296" t="s">
        <v>259</v>
      </c>
      <c r="M278" s="9"/>
    </row>
    <row r="279" spans="1:13" s="8" customFormat="1" ht="30" x14ac:dyDescent="0.25">
      <c r="A279" s="239"/>
      <c r="B279" s="299"/>
      <c r="C279" s="294"/>
      <c r="D279" s="139" t="s">
        <v>725</v>
      </c>
      <c r="E279" s="140" t="s">
        <v>726</v>
      </c>
      <c r="F279" s="296"/>
      <c r="G279" s="290"/>
      <c r="H279" s="297"/>
      <c r="I279" s="296"/>
      <c r="J279" s="290"/>
      <c r="K279" s="296"/>
      <c r="L279" s="296"/>
      <c r="M279" s="9"/>
    </row>
    <row r="280" spans="1:13" s="8" customFormat="1" ht="30" x14ac:dyDescent="0.25">
      <c r="A280" s="224"/>
      <c r="B280" s="301" t="s">
        <v>291</v>
      </c>
      <c r="C280" s="300">
        <v>14998747000195</v>
      </c>
      <c r="D280" s="68" t="s">
        <v>730</v>
      </c>
      <c r="E280" s="47">
        <v>67167349020</v>
      </c>
      <c r="F280" s="286" t="s">
        <v>292</v>
      </c>
      <c r="G280" s="292">
        <v>42522</v>
      </c>
      <c r="H280" s="293">
        <v>14969.92</v>
      </c>
      <c r="I280" s="286" t="s">
        <v>293</v>
      </c>
      <c r="J280" s="224"/>
      <c r="K280" s="292" t="s">
        <v>35</v>
      </c>
      <c r="L280" s="286" t="s">
        <v>259</v>
      </c>
      <c r="M280" s="9"/>
    </row>
    <row r="281" spans="1:13" ht="30" x14ac:dyDescent="0.25">
      <c r="A281" s="225"/>
      <c r="B281" s="301"/>
      <c r="C281" s="300"/>
      <c r="D281" s="69" t="s">
        <v>731</v>
      </c>
      <c r="E281" s="73">
        <v>39581721053</v>
      </c>
      <c r="F281" s="286"/>
      <c r="G281" s="292"/>
      <c r="H281" s="293"/>
      <c r="I281" s="286"/>
      <c r="J281" s="225"/>
      <c r="K281" s="292"/>
      <c r="L281" s="286"/>
    </row>
    <row r="282" spans="1:13" s="8" customFormat="1" ht="30" x14ac:dyDescent="0.25">
      <c r="A282" s="238"/>
      <c r="B282" s="295" t="s">
        <v>225</v>
      </c>
      <c r="C282" s="272" t="s">
        <v>727</v>
      </c>
      <c r="D282" s="60" t="s">
        <v>728</v>
      </c>
      <c r="E282" s="150">
        <v>546498892</v>
      </c>
      <c r="F282" s="296" t="s">
        <v>0</v>
      </c>
      <c r="G282" s="290">
        <v>42737</v>
      </c>
      <c r="H282" s="297">
        <v>3583.44</v>
      </c>
      <c r="I282" s="289" t="s">
        <v>18</v>
      </c>
      <c r="J282" s="290">
        <v>44196</v>
      </c>
      <c r="K282" s="298" t="s">
        <v>35</v>
      </c>
      <c r="L282" s="296" t="s">
        <v>259</v>
      </c>
      <c r="M282" s="9"/>
    </row>
    <row r="283" spans="1:13" s="8" customFormat="1" ht="30" x14ac:dyDescent="0.25">
      <c r="A283" s="239"/>
      <c r="B283" s="295"/>
      <c r="C283" s="272"/>
      <c r="D283" s="62" t="s">
        <v>729</v>
      </c>
      <c r="E283" s="143">
        <v>31738123871</v>
      </c>
      <c r="F283" s="296"/>
      <c r="G283" s="290"/>
      <c r="H283" s="297"/>
      <c r="I283" s="289"/>
      <c r="J283" s="290"/>
      <c r="K283" s="298"/>
      <c r="L283" s="296"/>
      <c r="M283" s="9"/>
    </row>
    <row r="284" spans="1:13" s="8" customFormat="1" ht="120" x14ac:dyDescent="0.25">
      <c r="A284" s="93"/>
      <c r="B284" s="98" t="s">
        <v>252</v>
      </c>
      <c r="C284" s="118" t="s">
        <v>802</v>
      </c>
      <c r="D284" s="98" t="s">
        <v>803</v>
      </c>
      <c r="E284" s="98"/>
      <c r="F284" s="93" t="s">
        <v>139</v>
      </c>
      <c r="G284" s="94">
        <v>43241</v>
      </c>
      <c r="H284" s="95">
        <v>52324.31</v>
      </c>
      <c r="I284" s="93" t="s">
        <v>263</v>
      </c>
      <c r="J284" s="94">
        <v>44196</v>
      </c>
      <c r="K284" s="93" t="s">
        <v>35</v>
      </c>
      <c r="L284" s="93" t="s">
        <v>259</v>
      </c>
      <c r="M284" s="9"/>
    </row>
    <row r="285" spans="1:13" s="8" customFormat="1" ht="30" x14ac:dyDescent="0.25">
      <c r="A285" s="238"/>
      <c r="B285" s="295" t="s">
        <v>188</v>
      </c>
      <c r="C285" s="294" t="s">
        <v>732</v>
      </c>
      <c r="D285" s="60" t="s">
        <v>733</v>
      </c>
      <c r="E285" s="124" t="s">
        <v>734</v>
      </c>
      <c r="F285" s="296" t="s">
        <v>189</v>
      </c>
      <c r="G285" s="290">
        <v>42005</v>
      </c>
      <c r="H285" s="297">
        <v>209654.49</v>
      </c>
      <c r="I285" s="289" t="s">
        <v>196</v>
      </c>
      <c r="J285" s="290">
        <v>44196</v>
      </c>
      <c r="K285" s="298" t="s">
        <v>35</v>
      </c>
      <c r="L285" s="296" t="s">
        <v>259</v>
      </c>
      <c r="M285" s="9"/>
    </row>
    <row r="286" spans="1:13" s="8" customFormat="1" x14ac:dyDescent="0.25">
      <c r="A286" s="273"/>
      <c r="B286" s="295"/>
      <c r="C286" s="294"/>
      <c r="D286" s="61" t="s">
        <v>421</v>
      </c>
      <c r="E286" s="125" t="s">
        <v>420</v>
      </c>
      <c r="F286" s="296"/>
      <c r="G286" s="290"/>
      <c r="H286" s="297"/>
      <c r="I286" s="289"/>
      <c r="J286" s="290"/>
      <c r="K286" s="298"/>
      <c r="L286" s="296"/>
      <c r="M286" s="9"/>
    </row>
    <row r="287" spans="1:13" s="8" customFormat="1" ht="30" x14ac:dyDescent="0.25">
      <c r="A287" s="273"/>
      <c r="B287" s="295"/>
      <c r="C287" s="294"/>
      <c r="D287" s="61" t="s">
        <v>735</v>
      </c>
      <c r="E287" s="125" t="s">
        <v>736</v>
      </c>
      <c r="F287" s="296"/>
      <c r="G287" s="290"/>
      <c r="H287" s="297"/>
      <c r="I287" s="289"/>
      <c r="J287" s="290"/>
      <c r="K287" s="298"/>
      <c r="L287" s="296"/>
      <c r="M287" s="9"/>
    </row>
    <row r="288" spans="1:13" s="8" customFormat="1" ht="30" x14ac:dyDescent="0.25">
      <c r="A288" s="239"/>
      <c r="B288" s="295"/>
      <c r="C288" s="294"/>
      <c r="D288" s="62" t="s">
        <v>737</v>
      </c>
      <c r="E288" s="140" t="s">
        <v>738</v>
      </c>
      <c r="F288" s="296"/>
      <c r="G288" s="290"/>
      <c r="H288" s="297"/>
      <c r="I288" s="289"/>
      <c r="J288" s="290"/>
      <c r="K288" s="298"/>
      <c r="L288" s="296"/>
      <c r="M288" s="9"/>
    </row>
    <row r="289" spans="1:13" s="8" customFormat="1" ht="30" x14ac:dyDescent="0.25">
      <c r="A289" s="224"/>
      <c r="B289" s="291" t="s">
        <v>106</v>
      </c>
      <c r="C289" s="285" t="s">
        <v>739</v>
      </c>
      <c r="D289" s="128" t="s">
        <v>553</v>
      </c>
      <c r="E289" s="129">
        <v>74434314815</v>
      </c>
      <c r="F289" s="286" t="s">
        <v>0</v>
      </c>
      <c r="G289" s="292">
        <v>42737</v>
      </c>
      <c r="H289" s="293">
        <v>30745.919999999998</v>
      </c>
      <c r="I289" s="286" t="s">
        <v>6</v>
      </c>
      <c r="J289" s="292">
        <v>44196</v>
      </c>
      <c r="K289" s="286" t="s">
        <v>35</v>
      </c>
      <c r="L289" s="286" t="s">
        <v>259</v>
      </c>
      <c r="M289" s="9"/>
    </row>
    <row r="290" spans="1:13" s="8" customFormat="1" ht="30" x14ac:dyDescent="0.25">
      <c r="A290" s="226"/>
      <c r="B290" s="291"/>
      <c r="C290" s="285"/>
      <c r="D290" s="154" t="s">
        <v>740</v>
      </c>
      <c r="E290" s="151">
        <v>2648300830</v>
      </c>
      <c r="F290" s="286"/>
      <c r="G290" s="292"/>
      <c r="H290" s="293"/>
      <c r="I290" s="286"/>
      <c r="J290" s="292"/>
      <c r="K290" s="286"/>
      <c r="L290" s="286"/>
      <c r="M290" s="9"/>
    </row>
    <row r="291" spans="1:13" s="8" customFormat="1" ht="30" x14ac:dyDescent="0.25">
      <c r="A291" s="225"/>
      <c r="B291" s="291"/>
      <c r="C291" s="285"/>
      <c r="D291" s="149" t="s">
        <v>741</v>
      </c>
      <c r="E291" s="123">
        <v>15197170332</v>
      </c>
      <c r="F291" s="286"/>
      <c r="G291" s="292"/>
      <c r="H291" s="293"/>
      <c r="I291" s="286"/>
      <c r="J291" s="292"/>
      <c r="K291" s="286"/>
      <c r="L291" s="286"/>
      <c r="M291" s="9"/>
    </row>
    <row r="292" spans="1:13" s="8" customFormat="1" ht="66.75" customHeight="1" x14ac:dyDescent="0.25">
      <c r="A292" s="238"/>
      <c r="B292" s="238" t="s">
        <v>107</v>
      </c>
      <c r="C292" s="248" t="s">
        <v>742</v>
      </c>
      <c r="D292" s="146" t="s">
        <v>743</v>
      </c>
      <c r="E292" s="216" t="s">
        <v>744</v>
      </c>
      <c r="F292" s="238" t="s">
        <v>0</v>
      </c>
      <c r="G292" s="252">
        <v>43221</v>
      </c>
      <c r="H292" s="254">
        <v>23466.98</v>
      </c>
      <c r="I292" s="256" t="s">
        <v>15</v>
      </c>
      <c r="J292" s="252">
        <v>44196</v>
      </c>
      <c r="K292" s="258" t="s">
        <v>35</v>
      </c>
      <c r="L292" s="238" t="s">
        <v>259</v>
      </c>
      <c r="M292" s="9"/>
    </row>
    <row r="293" spans="1:13" s="8" customFormat="1" ht="30" x14ac:dyDescent="0.25">
      <c r="A293" s="239"/>
      <c r="B293" s="239"/>
      <c r="C293" s="249"/>
      <c r="D293" s="62" t="s">
        <v>745</v>
      </c>
      <c r="E293" s="215" t="s">
        <v>746</v>
      </c>
      <c r="F293" s="239"/>
      <c r="G293" s="253"/>
      <c r="H293" s="255"/>
      <c r="I293" s="257"/>
      <c r="J293" s="253"/>
      <c r="K293" s="259"/>
      <c r="L293" s="239"/>
      <c r="M293" s="9"/>
    </row>
    <row r="294" spans="1:13" s="8" customFormat="1" ht="68.099999999999994" customHeight="1" x14ac:dyDescent="0.25">
      <c r="A294" s="224"/>
      <c r="B294" s="261" t="s">
        <v>226</v>
      </c>
      <c r="C294" s="240">
        <v>8787373000166</v>
      </c>
      <c r="D294" s="128" t="s">
        <v>778</v>
      </c>
      <c r="E294" s="213">
        <v>88550443115</v>
      </c>
      <c r="F294" s="224" t="s">
        <v>0</v>
      </c>
      <c r="G294" s="220">
        <v>43775</v>
      </c>
      <c r="H294" s="222">
        <v>31975</v>
      </c>
      <c r="I294" s="224" t="s">
        <v>21</v>
      </c>
      <c r="J294" s="220">
        <v>44140</v>
      </c>
      <c r="K294" s="224" t="s">
        <v>35</v>
      </c>
      <c r="L294" s="224" t="s">
        <v>259</v>
      </c>
      <c r="M294" s="9"/>
    </row>
    <row r="295" spans="1:13" s="8" customFormat="1" ht="68.099999999999994" customHeight="1" x14ac:dyDescent="0.25">
      <c r="A295" s="225"/>
      <c r="B295" s="262"/>
      <c r="C295" s="260"/>
      <c r="D295" s="149" t="s">
        <v>779</v>
      </c>
      <c r="E295" s="214">
        <v>29178900883</v>
      </c>
      <c r="F295" s="225"/>
      <c r="G295" s="221"/>
      <c r="H295" s="223"/>
      <c r="I295" s="225"/>
      <c r="J295" s="221"/>
      <c r="K295" s="225"/>
      <c r="L295" s="225"/>
      <c r="M295" s="9"/>
    </row>
    <row r="296" spans="1:13" s="8" customFormat="1" ht="60" customHeight="1" x14ac:dyDescent="0.25">
      <c r="A296" s="238"/>
      <c r="B296" s="250" t="s">
        <v>168</v>
      </c>
      <c r="C296" s="248" t="s">
        <v>780</v>
      </c>
      <c r="D296" s="66" t="s">
        <v>781</v>
      </c>
      <c r="E296" s="124" t="s">
        <v>782</v>
      </c>
      <c r="F296" s="238" t="s">
        <v>139</v>
      </c>
      <c r="G296" s="252" t="s">
        <v>169</v>
      </c>
      <c r="H296" s="254">
        <v>27000</v>
      </c>
      <c r="I296" s="256" t="s">
        <v>170</v>
      </c>
      <c r="J296" s="252">
        <v>44011</v>
      </c>
      <c r="K296" s="258" t="s">
        <v>35</v>
      </c>
      <c r="L296" s="238" t="s">
        <v>259</v>
      </c>
      <c r="M296" s="9"/>
    </row>
    <row r="297" spans="1:13" s="8" customFormat="1" ht="45" x14ac:dyDescent="0.25">
      <c r="A297" s="239"/>
      <c r="B297" s="251"/>
      <c r="C297" s="249"/>
      <c r="D297" s="67" t="s">
        <v>783</v>
      </c>
      <c r="E297" s="140" t="s">
        <v>784</v>
      </c>
      <c r="F297" s="239"/>
      <c r="G297" s="253"/>
      <c r="H297" s="255"/>
      <c r="I297" s="257"/>
      <c r="J297" s="253"/>
      <c r="K297" s="259"/>
      <c r="L297" s="239"/>
      <c r="M297" s="9"/>
    </row>
    <row r="298" spans="1:13" s="8" customFormat="1" ht="30" x14ac:dyDescent="0.25">
      <c r="A298" s="242"/>
      <c r="B298" s="244" t="s">
        <v>108</v>
      </c>
      <c r="C298" s="240" t="s">
        <v>785</v>
      </c>
      <c r="D298" s="144" t="s">
        <v>786</v>
      </c>
      <c r="E298" s="148">
        <v>34868524852</v>
      </c>
      <c r="F298" s="224" t="s">
        <v>0</v>
      </c>
      <c r="G298" s="220">
        <v>42737</v>
      </c>
      <c r="H298" s="222">
        <v>28083.57</v>
      </c>
      <c r="I298" s="232" t="s">
        <v>27</v>
      </c>
      <c r="J298" s="220">
        <v>44196</v>
      </c>
      <c r="K298" s="235" t="s">
        <v>35</v>
      </c>
      <c r="L298" s="246" t="s">
        <v>259</v>
      </c>
      <c r="M298" s="9"/>
    </row>
    <row r="299" spans="1:13" s="8" customFormat="1" ht="30" x14ac:dyDescent="0.25">
      <c r="A299" s="243"/>
      <c r="B299" s="245"/>
      <c r="C299" s="241"/>
      <c r="D299" s="49" t="s">
        <v>787</v>
      </c>
      <c r="E299" s="217">
        <v>34635271897</v>
      </c>
      <c r="F299" s="226"/>
      <c r="G299" s="230"/>
      <c r="H299" s="231"/>
      <c r="I299" s="233"/>
      <c r="J299" s="230"/>
      <c r="K299" s="236"/>
      <c r="L299" s="247"/>
      <c r="M299" s="9"/>
    </row>
    <row r="300" spans="1:13" s="8" customFormat="1" ht="45" x14ac:dyDescent="0.25">
      <c r="A300" s="243"/>
      <c r="B300" s="245"/>
      <c r="C300" s="241"/>
      <c r="D300" s="49" t="s">
        <v>788</v>
      </c>
      <c r="E300" s="132" t="s">
        <v>789</v>
      </c>
      <c r="F300" s="226"/>
      <c r="G300" s="230"/>
      <c r="H300" s="231"/>
      <c r="I300" s="233"/>
      <c r="J300" s="230"/>
      <c r="K300" s="236"/>
      <c r="L300" s="247"/>
      <c r="M300" s="9"/>
    </row>
    <row r="301" spans="1:13" s="8" customFormat="1" ht="68.099999999999994" customHeight="1" x14ac:dyDescent="0.25">
      <c r="A301" s="38"/>
      <c r="B301" s="42"/>
      <c r="C301" s="42"/>
      <c r="D301" s="42"/>
      <c r="E301" s="42"/>
      <c r="F301" s="38"/>
      <c r="G301" s="39"/>
      <c r="H301" s="13"/>
      <c r="I301" s="40"/>
      <c r="J301" s="39"/>
      <c r="K301" s="41"/>
      <c r="L301" s="38"/>
      <c r="M301" s="9"/>
    </row>
    <row r="302" spans="1:13" s="8" customFormat="1" ht="72.95" customHeight="1" x14ac:dyDescent="0.25">
      <c r="A302" s="312"/>
      <c r="B302" s="312"/>
      <c r="C302" s="312"/>
      <c r="D302" s="312"/>
      <c r="E302" s="312"/>
      <c r="F302" s="312"/>
      <c r="G302" s="312"/>
      <c r="H302" s="312"/>
      <c r="I302" s="312"/>
      <c r="J302" s="9"/>
    </row>
    <row r="303" spans="1:13" s="8" customFormat="1" ht="90" customHeight="1" x14ac:dyDescent="0.25">
      <c r="A303" s="31"/>
      <c r="B303" s="5"/>
      <c r="C303" s="10"/>
      <c r="D303" s="6"/>
      <c r="E303" s="13"/>
      <c r="F303" s="31"/>
      <c r="G303" s="18"/>
      <c r="H303" s="18"/>
      <c r="I303" s="33"/>
      <c r="J303" s="9"/>
    </row>
    <row r="304" spans="1:13" s="8" customFormat="1" ht="90" customHeight="1" x14ac:dyDescent="0.25">
      <c r="A304" s="31"/>
      <c r="B304" s="5"/>
      <c r="C304" s="5"/>
      <c r="D304" s="6"/>
      <c r="E304" s="13"/>
      <c r="F304" s="33"/>
      <c r="G304" s="18"/>
      <c r="H304" s="18"/>
      <c r="I304" s="31"/>
      <c r="J304" s="9"/>
    </row>
    <row r="305" spans="1:12" s="8" customFormat="1" ht="90" customHeight="1" x14ac:dyDescent="0.25">
      <c r="A305" s="31"/>
      <c r="B305" s="5"/>
      <c r="C305" s="10"/>
      <c r="D305" s="6"/>
      <c r="E305" s="13"/>
      <c r="F305" s="31"/>
      <c r="G305" s="18"/>
      <c r="H305" s="18"/>
      <c r="I305" s="33"/>
      <c r="J305" s="9"/>
    </row>
    <row r="306" spans="1:12" s="8" customFormat="1" ht="90" customHeight="1" x14ac:dyDescent="0.25">
      <c r="A306" s="31"/>
      <c r="B306" s="5"/>
      <c r="C306" s="5"/>
      <c r="D306" s="6"/>
      <c r="E306" s="13"/>
      <c r="F306" s="33"/>
      <c r="G306" s="18"/>
      <c r="H306" s="18"/>
      <c r="I306" s="31"/>
      <c r="J306" s="9"/>
    </row>
    <row r="307" spans="1:12" s="8" customFormat="1" ht="72.95" customHeight="1" x14ac:dyDescent="0.25">
      <c r="A307" s="31"/>
      <c r="F307" s="32"/>
      <c r="I307" s="32"/>
      <c r="J307" s="9"/>
    </row>
    <row r="308" spans="1:12" s="8" customFormat="1" ht="72.95" customHeight="1" x14ac:dyDescent="0.25">
      <c r="A308" s="31"/>
      <c r="F308" s="32"/>
      <c r="I308" s="32"/>
      <c r="J308" s="9"/>
    </row>
    <row r="309" spans="1:12" s="8" customFormat="1" ht="72.95" customHeight="1" x14ac:dyDescent="0.25">
      <c r="A309" s="31"/>
      <c r="F309" s="32"/>
      <c r="I309" s="32"/>
      <c r="J309" s="9"/>
    </row>
    <row r="310" spans="1:12" s="8" customFormat="1" ht="72.95" customHeight="1" x14ac:dyDescent="0.25">
      <c r="A310" s="31"/>
      <c r="F310" s="32"/>
      <c r="I310" s="32"/>
      <c r="J310" s="9"/>
    </row>
    <row r="311" spans="1:12" s="8" customFormat="1" ht="72.95" customHeight="1" x14ac:dyDescent="0.25">
      <c r="A311" s="31"/>
      <c r="F311" s="32"/>
      <c r="I311" s="32"/>
      <c r="J311" s="9"/>
    </row>
    <row r="312" spans="1:12" s="8" customFormat="1" ht="72.95" customHeight="1" x14ac:dyDescent="0.25">
      <c r="A312" s="32"/>
      <c r="F312" s="32"/>
      <c r="I312" s="31"/>
      <c r="J312" s="9"/>
    </row>
    <row r="313" spans="1:12" s="8" customFormat="1" ht="15" customHeight="1" x14ac:dyDescent="0.25">
      <c r="A313" s="37"/>
      <c r="B313" s="5"/>
      <c r="C313" s="5"/>
      <c r="D313" s="6"/>
      <c r="E313" s="13"/>
      <c r="F313" s="33"/>
      <c r="G313" s="18"/>
      <c r="H313" s="18"/>
      <c r="I313" s="31"/>
      <c r="J313" s="9"/>
    </row>
    <row r="314" spans="1:12" ht="72.95" customHeight="1" x14ac:dyDescent="0.25">
      <c r="A314" s="32"/>
      <c r="B314" s="8"/>
      <c r="C314" s="8"/>
      <c r="D314" s="8"/>
      <c r="E314" s="8"/>
      <c r="F314" s="32"/>
      <c r="G314" s="8"/>
      <c r="H314" s="8"/>
      <c r="I314" s="32"/>
      <c r="J314" s="8"/>
      <c r="K314" s="8"/>
      <c r="L314" s="8"/>
    </row>
    <row r="315" spans="1:12" ht="72.95" customHeight="1" x14ac:dyDescent="0.25">
      <c r="A315" s="31"/>
      <c r="B315" s="8"/>
      <c r="C315" s="8"/>
      <c r="D315" s="8"/>
      <c r="E315" s="8"/>
      <c r="F315" s="32"/>
      <c r="G315" s="8"/>
      <c r="H315" s="8"/>
      <c r="I315" s="32"/>
      <c r="J315" s="8"/>
      <c r="K315" s="8"/>
      <c r="L315" s="8"/>
    </row>
    <row r="316" spans="1:12" s="8" customFormat="1" ht="72.95" customHeight="1" x14ac:dyDescent="0.25">
      <c r="A316" s="31"/>
      <c r="F316" s="32"/>
      <c r="I316" s="32"/>
    </row>
    <row r="317" spans="1:12" s="5" customFormat="1" ht="72.95" customHeight="1" x14ac:dyDescent="0.25">
      <c r="A317" s="31"/>
      <c r="F317" s="31"/>
      <c r="I317" s="31"/>
    </row>
    <row r="318" spans="1:12" s="8" customFormat="1" ht="72.95" customHeight="1" x14ac:dyDescent="0.25">
      <c r="A318" s="31"/>
      <c r="F318" s="32"/>
      <c r="I318" s="32"/>
    </row>
    <row r="319" spans="1:12" s="8" customFormat="1" ht="72.95" customHeight="1" x14ac:dyDescent="0.25">
      <c r="A319" s="32"/>
      <c r="B319" s="5"/>
      <c r="C319" s="5"/>
      <c r="D319" s="11"/>
      <c r="E319" s="15"/>
      <c r="F319" s="31"/>
      <c r="G319" s="19"/>
      <c r="H319" s="19"/>
      <c r="I319" s="31"/>
    </row>
    <row r="320" spans="1:12" s="8" customFormat="1" ht="72.95" customHeight="1" x14ac:dyDescent="0.25">
      <c r="A320" s="31"/>
      <c r="B320" s="5"/>
      <c r="C320" s="5"/>
      <c r="D320" s="6"/>
      <c r="E320" s="13"/>
      <c r="F320" s="33"/>
      <c r="G320" s="18"/>
      <c r="H320" s="18"/>
      <c r="I320" s="31"/>
    </row>
    <row r="321" spans="1:12" s="8" customFormat="1" ht="72.95" customHeight="1" x14ac:dyDescent="0.25">
      <c r="A321" s="32"/>
      <c r="B321" s="5"/>
      <c r="C321" s="5"/>
      <c r="D321" s="11"/>
      <c r="E321" s="14"/>
      <c r="F321" s="32"/>
      <c r="G321" s="19"/>
      <c r="H321" s="19"/>
      <c r="I321" s="31"/>
      <c r="J321" s="13"/>
    </row>
    <row r="322" spans="1:12" s="2" customFormat="1" x14ac:dyDescent="0.25">
      <c r="A322" s="32"/>
      <c r="B322" s="8"/>
      <c r="C322" s="8"/>
      <c r="D322" s="8"/>
      <c r="E322" s="14"/>
      <c r="F322" s="32"/>
      <c r="G322" s="19"/>
      <c r="H322" s="19"/>
      <c r="I322" s="32"/>
      <c r="J322" s="8"/>
      <c r="K322" s="8"/>
      <c r="L322" s="8"/>
    </row>
    <row r="323" spans="1:12" s="2" customFormat="1" x14ac:dyDescent="0.25">
      <c r="A323" s="32"/>
      <c r="B323" s="8"/>
      <c r="C323" s="28"/>
      <c r="D323" s="29"/>
      <c r="E323" s="30"/>
      <c r="F323" s="34"/>
      <c r="G323" s="19"/>
      <c r="H323" s="19"/>
      <c r="I323" s="32"/>
      <c r="J323" s="8"/>
      <c r="K323" s="8"/>
      <c r="L323" s="8"/>
    </row>
    <row r="324" spans="1:12" s="2" customFormat="1" x14ac:dyDescent="0.25">
      <c r="A324" s="32"/>
      <c r="B324" s="8"/>
      <c r="C324" s="8"/>
      <c r="D324" s="8"/>
      <c r="E324" s="14"/>
      <c r="F324" s="32"/>
      <c r="G324" s="19"/>
      <c r="H324" s="19"/>
      <c r="I324" s="32"/>
      <c r="J324" s="8"/>
      <c r="K324" s="8"/>
      <c r="L324" s="8"/>
    </row>
    <row r="325" spans="1:12" s="2" customFormat="1" x14ac:dyDescent="0.25">
      <c r="A325" s="32"/>
      <c r="B325" s="8"/>
      <c r="C325" s="8"/>
      <c r="D325" s="8"/>
      <c r="E325" s="14"/>
      <c r="F325" s="32"/>
      <c r="G325" s="19"/>
      <c r="H325" s="19"/>
      <c r="I325" s="32"/>
      <c r="J325" s="8"/>
      <c r="K325" s="8"/>
      <c r="L325" s="8"/>
    </row>
    <row r="326" spans="1:12" s="2" customFormat="1" x14ac:dyDescent="0.25">
      <c r="A326" s="32"/>
      <c r="B326" s="8"/>
      <c r="C326" s="8"/>
      <c r="D326" s="8"/>
      <c r="E326" s="14"/>
      <c r="F326" s="32"/>
      <c r="G326" s="19"/>
      <c r="H326" s="19"/>
      <c r="I326" s="32"/>
      <c r="J326" s="8"/>
      <c r="K326" s="8"/>
      <c r="L326" s="8"/>
    </row>
    <row r="327" spans="1:12" s="2" customFormat="1" x14ac:dyDescent="0.25">
      <c r="A327" s="32"/>
      <c r="B327" s="8"/>
      <c r="C327" s="8"/>
      <c r="D327" s="8"/>
      <c r="E327" s="14"/>
      <c r="F327" s="32"/>
      <c r="G327" s="19"/>
      <c r="H327" s="19"/>
      <c r="I327" s="32"/>
      <c r="J327" s="8"/>
      <c r="K327" s="8"/>
      <c r="L327" s="8"/>
    </row>
    <row r="328" spans="1:12" s="2" customFormat="1" x14ac:dyDescent="0.25">
      <c r="A328" s="32"/>
      <c r="B328" s="8"/>
      <c r="C328" s="8"/>
      <c r="D328" s="8"/>
      <c r="E328" s="14"/>
      <c r="F328" s="32"/>
      <c r="G328" s="19"/>
      <c r="H328" s="19"/>
      <c r="I328" s="32"/>
      <c r="J328" s="8"/>
      <c r="K328" s="8"/>
      <c r="L328" s="8"/>
    </row>
    <row r="329" spans="1:12" s="2" customFormat="1" x14ac:dyDescent="0.25">
      <c r="A329" s="35"/>
      <c r="E329" s="16"/>
      <c r="F329" s="35"/>
      <c r="G329" s="20"/>
      <c r="H329" s="20"/>
      <c r="I329" s="35"/>
    </row>
    <row r="330" spans="1:12" s="2" customFormat="1" x14ac:dyDescent="0.25">
      <c r="A330" s="35"/>
      <c r="E330" s="16"/>
      <c r="F330" s="35"/>
      <c r="G330" s="20"/>
      <c r="H330" s="20"/>
      <c r="I330" s="35"/>
    </row>
    <row r="331" spans="1:12" s="2" customFormat="1" x14ac:dyDescent="0.25">
      <c r="A331" s="35"/>
      <c r="E331" s="16"/>
      <c r="F331" s="35"/>
      <c r="G331" s="20"/>
      <c r="H331" s="20"/>
      <c r="I331" s="35"/>
    </row>
    <row r="332" spans="1:12" s="2" customFormat="1" x14ac:dyDescent="0.25">
      <c r="A332" s="35"/>
      <c r="E332" s="16"/>
      <c r="F332" s="35"/>
      <c r="G332" s="20"/>
      <c r="H332" s="20"/>
      <c r="I332" s="35"/>
    </row>
    <row r="333" spans="1:12" s="2" customFormat="1" x14ac:dyDescent="0.25">
      <c r="A333" s="35"/>
      <c r="E333" s="16"/>
      <c r="F333" s="35"/>
      <c r="G333" s="20"/>
      <c r="H333" s="20"/>
      <c r="I333" s="35"/>
    </row>
    <row r="334" spans="1:12" s="2" customFormat="1" x14ac:dyDescent="0.25">
      <c r="A334" s="35"/>
      <c r="E334" s="16"/>
      <c r="F334" s="35"/>
      <c r="G334" s="20"/>
      <c r="H334" s="20"/>
      <c r="I334" s="35"/>
    </row>
    <row r="335" spans="1:12" s="2" customFormat="1" x14ac:dyDescent="0.25">
      <c r="A335" s="35"/>
      <c r="E335" s="16"/>
      <c r="F335" s="35"/>
      <c r="G335" s="20"/>
      <c r="H335" s="20"/>
      <c r="I335" s="35"/>
    </row>
    <row r="336" spans="1:12" s="2" customFormat="1" x14ac:dyDescent="0.25">
      <c r="A336" s="35"/>
      <c r="E336" s="16"/>
      <c r="F336" s="35"/>
      <c r="G336" s="20"/>
      <c r="H336" s="20"/>
      <c r="I336" s="35"/>
    </row>
    <row r="337" spans="1:9" s="2" customFormat="1" x14ac:dyDescent="0.25">
      <c r="A337" s="35"/>
      <c r="E337" s="16"/>
      <c r="F337" s="35"/>
      <c r="G337" s="20"/>
      <c r="H337" s="20"/>
      <c r="I337" s="35"/>
    </row>
    <row r="338" spans="1:9" s="2" customFormat="1" x14ac:dyDescent="0.25">
      <c r="A338" s="35"/>
      <c r="E338" s="16"/>
      <c r="F338" s="35"/>
      <c r="G338" s="20"/>
      <c r="H338" s="20"/>
      <c r="I338" s="35"/>
    </row>
    <row r="339" spans="1:9" s="2" customFormat="1" x14ac:dyDescent="0.25">
      <c r="A339" s="35"/>
      <c r="E339" s="16"/>
      <c r="F339" s="35"/>
      <c r="G339" s="20"/>
      <c r="H339" s="20"/>
      <c r="I339" s="35"/>
    </row>
    <row r="340" spans="1:9" s="2" customFormat="1" x14ac:dyDescent="0.25">
      <c r="A340" s="35"/>
      <c r="E340" s="16"/>
      <c r="F340" s="35"/>
      <c r="G340" s="20"/>
      <c r="H340" s="20"/>
      <c r="I340" s="35"/>
    </row>
    <row r="341" spans="1:9" s="2" customFormat="1" x14ac:dyDescent="0.25">
      <c r="A341" s="35"/>
      <c r="E341" s="16"/>
      <c r="F341" s="35"/>
      <c r="G341" s="20"/>
      <c r="H341" s="20"/>
      <c r="I341" s="35"/>
    </row>
    <row r="342" spans="1:9" s="2" customFormat="1" x14ac:dyDescent="0.25">
      <c r="A342" s="35"/>
      <c r="E342" s="16"/>
      <c r="F342" s="35"/>
      <c r="G342" s="20"/>
      <c r="H342" s="20"/>
      <c r="I342" s="35"/>
    </row>
    <row r="343" spans="1:9" s="2" customFormat="1" x14ac:dyDescent="0.25">
      <c r="A343" s="35"/>
      <c r="E343" s="16"/>
      <c r="F343" s="35"/>
      <c r="G343" s="20"/>
      <c r="H343" s="20"/>
      <c r="I343" s="35"/>
    </row>
    <row r="344" spans="1:9" s="2" customFormat="1" x14ac:dyDescent="0.25">
      <c r="A344" s="35"/>
      <c r="E344" s="16"/>
      <c r="F344" s="35"/>
      <c r="G344" s="20"/>
      <c r="H344" s="20"/>
      <c r="I344" s="35"/>
    </row>
    <row r="345" spans="1:9" s="2" customFormat="1" x14ac:dyDescent="0.25">
      <c r="A345" s="35"/>
      <c r="E345" s="16"/>
      <c r="F345" s="35"/>
      <c r="G345" s="20"/>
      <c r="H345" s="20"/>
      <c r="I345" s="35"/>
    </row>
    <row r="346" spans="1:9" s="2" customFormat="1" x14ac:dyDescent="0.25">
      <c r="A346" s="35"/>
      <c r="E346" s="16"/>
      <c r="F346" s="35"/>
      <c r="G346" s="20"/>
      <c r="H346" s="20"/>
      <c r="I346" s="35"/>
    </row>
    <row r="347" spans="1:9" s="2" customFormat="1" x14ac:dyDescent="0.25">
      <c r="A347" s="35"/>
      <c r="E347" s="16"/>
      <c r="F347" s="35"/>
      <c r="G347" s="20"/>
      <c r="H347" s="20"/>
      <c r="I347" s="35"/>
    </row>
    <row r="348" spans="1:9" s="2" customFormat="1" x14ac:dyDescent="0.25">
      <c r="A348" s="35"/>
      <c r="E348" s="16"/>
      <c r="F348" s="35"/>
      <c r="G348" s="20"/>
      <c r="H348" s="20"/>
      <c r="I348" s="35"/>
    </row>
    <row r="349" spans="1:9" s="2" customFormat="1" x14ac:dyDescent="0.25">
      <c r="A349" s="35"/>
      <c r="E349" s="16"/>
      <c r="F349" s="35"/>
      <c r="G349" s="20"/>
      <c r="H349" s="20"/>
      <c r="I349" s="35"/>
    </row>
    <row r="350" spans="1:9" s="2" customFormat="1" x14ac:dyDescent="0.25">
      <c r="A350" s="35"/>
      <c r="E350" s="16"/>
      <c r="F350" s="35"/>
      <c r="G350" s="20"/>
      <c r="H350" s="20"/>
      <c r="I350" s="35"/>
    </row>
    <row r="351" spans="1:9" s="2" customFormat="1" x14ac:dyDescent="0.25">
      <c r="A351" s="35"/>
      <c r="E351" s="16"/>
      <c r="F351" s="35"/>
      <c r="G351" s="20"/>
      <c r="H351" s="20"/>
      <c r="I351" s="35"/>
    </row>
    <row r="352" spans="1:9" s="2" customFormat="1" x14ac:dyDescent="0.25">
      <c r="A352" s="35"/>
      <c r="E352" s="16"/>
      <c r="F352" s="35"/>
      <c r="G352" s="20"/>
      <c r="H352" s="20"/>
      <c r="I352" s="35"/>
    </row>
    <row r="353" spans="1:9" s="2" customFormat="1" x14ac:dyDescent="0.25">
      <c r="A353" s="35"/>
      <c r="E353" s="16"/>
      <c r="F353" s="35"/>
      <c r="G353" s="20"/>
      <c r="H353" s="20"/>
      <c r="I353" s="35"/>
    </row>
    <row r="354" spans="1:9" s="2" customFormat="1" x14ac:dyDescent="0.25">
      <c r="A354" s="35"/>
      <c r="E354" s="16"/>
      <c r="F354" s="35"/>
      <c r="G354" s="20"/>
      <c r="H354" s="20"/>
      <c r="I354" s="35"/>
    </row>
    <row r="355" spans="1:9" s="2" customFormat="1" x14ac:dyDescent="0.25">
      <c r="A355" s="35"/>
      <c r="E355" s="16"/>
      <c r="F355" s="35"/>
      <c r="G355" s="20"/>
      <c r="H355" s="20"/>
      <c r="I355" s="35"/>
    </row>
    <row r="356" spans="1:9" s="2" customFormat="1" x14ac:dyDescent="0.25">
      <c r="A356" s="35"/>
      <c r="E356" s="16"/>
      <c r="F356" s="35"/>
      <c r="G356" s="20"/>
      <c r="H356" s="20"/>
      <c r="I356" s="35"/>
    </row>
    <row r="357" spans="1:9" s="2" customFormat="1" x14ac:dyDescent="0.25">
      <c r="A357" s="35"/>
      <c r="E357" s="16"/>
      <c r="F357" s="35"/>
      <c r="G357" s="20"/>
      <c r="H357" s="20"/>
      <c r="I357" s="35"/>
    </row>
    <row r="358" spans="1:9" s="2" customFormat="1" x14ac:dyDescent="0.25">
      <c r="A358" s="35"/>
      <c r="E358" s="16"/>
      <c r="F358" s="35"/>
      <c r="G358" s="20"/>
      <c r="H358" s="20"/>
      <c r="I358" s="35"/>
    </row>
    <row r="359" spans="1:9" s="2" customFormat="1" x14ac:dyDescent="0.25">
      <c r="A359" s="35"/>
      <c r="E359" s="16"/>
      <c r="F359" s="35"/>
      <c r="G359" s="20"/>
      <c r="H359" s="20"/>
      <c r="I359" s="35"/>
    </row>
    <row r="360" spans="1:9" s="2" customFormat="1" x14ac:dyDescent="0.25">
      <c r="A360" s="35"/>
      <c r="E360" s="16"/>
      <c r="F360" s="35"/>
      <c r="G360" s="20"/>
      <c r="H360" s="20"/>
      <c r="I360" s="35"/>
    </row>
    <row r="361" spans="1:9" s="2" customFormat="1" x14ac:dyDescent="0.25">
      <c r="A361" s="35"/>
      <c r="E361" s="16"/>
      <c r="F361" s="35"/>
      <c r="G361" s="20"/>
      <c r="H361" s="20"/>
      <c r="I361" s="35"/>
    </row>
    <row r="362" spans="1:9" s="2" customFormat="1" x14ac:dyDescent="0.25">
      <c r="A362" s="35"/>
      <c r="E362" s="16"/>
      <c r="F362" s="35"/>
      <c r="G362" s="20"/>
      <c r="H362" s="20"/>
      <c r="I362" s="35"/>
    </row>
    <row r="363" spans="1:9" s="2" customFormat="1" x14ac:dyDescent="0.25">
      <c r="A363" s="35"/>
      <c r="E363" s="16"/>
      <c r="F363" s="35"/>
      <c r="G363" s="20"/>
      <c r="H363" s="20"/>
      <c r="I363" s="35"/>
    </row>
    <row r="364" spans="1:9" s="2" customFormat="1" x14ac:dyDescent="0.25">
      <c r="A364" s="35"/>
      <c r="E364" s="16"/>
      <c r="F364" s="35"/>
      <c r="G364" s="20"/>
      <c r="H364" s="20"/>
      <c r="I364" s="35"/>
    </row>
    <row r="365" spans="1:9" s="2" customFormat="1" x14ac:dyDescent="0.25">
      <c r="A365" s="35"/>
      <c r="E365" s="16"/>
      <c r="F365" s="35"/>
      <c r="G365" s="20"/>
      <c r="H365" s="20"/>
      <c r="I365" s="35"/>
    </row>
    <row r="366" spans="1:9" s="2" customFormat="1" x14ac:dyDescent="0.25">
      <c r="A366" s="35"/>
      <c r="E366" s="16"/>
      <c r="F366" s="35"/>
      <c r="G366" s="20"/>
      <c r="H366" s="20"/>
      <c r="I366" s="35"/>
    </row>
    <row r="367" spans="1:9" s="2" customFormat="1" x14ac:dyDescent="0.25">
      <c r="A367" s="35"/>
      <c r="E367" s="16"/>
      <c r="F367" s="35"/>
      <c r="G367" s="20"/>
      <c r="H367" s="20"/>
      <c r="I367" s="35"/>
    </row>
    <row r="368" spans="1:9" s="2" customFormat="1" x14ac:dyDescent="0.25">
      <c r="A368" s="35"/>
      <c r="E368" s="16"/>
      <c r="F368" s="35"/>
      <c r="G368" s="20"/>
      <c r="H368" s="20"/>
      <c r="I368" s="35"/>
    </row>
    <row r="369" spans="1:9" s="2" customFormat="1" x14ac:dyDescent="0.25">
      <c r="A369" s="35"/>
      <c r="E369" s="16"/>
      <c r="F369" s="35"/>
      <c r="G369" s="20"/>
      <c r="H369" s="20"/>
      <c r="I369" s="35"/>
    </row>
    <row r="370" spans="1:9" s="2" customFormat="1" x14ac:dyDescent="0.25">
      <c r="A370" s="35"/>
      <c r="E370" s="16"/>
      <c r="F370" s="35"/>
      <c r="G370" s="20"/>
      <c r="H370" s="20"/>
      <c r="I370" s="35"/>
    </row>
    <row r="371" spans="1:9" s="2" customFormat="1" x14ac:dyDescent="0.25">
      <c r="A371" s="35"/>
      <c r="E371" s="16"/>
      <c r="F371" s="35"/>
      <c r="G371" s="20"/>
      <c r="H371" s="20"/>
      <c r="I371" s="35"/>
    </row>
    <row r="372" spans="1:9" s="2" customFormat="1" x14ac:dyDescent="0.25">
      <c r="A372" s="35"/>
      <c r="E372" s="16"/>
      <c r="F372" s="35"/>
      <c r="G372" s="20"/>
      <c r="H372" s="20"/>
      <c r="I372" s="35"/>
    </row>
    <row r="373" spans="1:9" s="2" customFormat="1" x14ac:dyDescent="0.25">
      <c r="A373" s="35"/>
      <c r="E373" s="16"/>
      <c r="F373" s="35"/>
      <c r="G373" s="20"/>
      <c r="H373" s="20"/>
      <c r="I373" s="35"/>
    </row>
    <row r="374" spans="1:9" s="2" customFormat="1" x14ac:dyDescent="0.25">
      <c r="A374" s="35"/>
      <c r="E374" s="16"/>
      <c r="F374" s="35"/>
      <c r="G374" s="20"/>
      <c r="H374" s="20"/>
      <c r="I374" s="35"/>
    </row>
    <row r="375" spans="1:9" s="2" customFormat="1" x14ac:dyDescent="0.25">
      <c r="A375" s="35"/>
      <c r="E375" s="16"/>
      <c r="F375" s="35"/>
      <c r="G375" s="20"/>
      <c r="H375" s="20"/>
      <c r="I375" s="35"/>
    </row>
    <row r="376" spans="1:9" s="2" customFormat="1" x14ac:dyDescent="0.25">
      <c r="A376" s="35"/>
      <c r="E376" s="16"/>
      <c r="F376" s="35"/>
      <c r="G376" s="20"/>
      <c r="H376" s="20"/>
      <c r="I376" s="35"/>
    </row>
    <row r="377" spans="1:9" s="2" customFormat="1" x14ac:dyDescent="0.25">
      <c r="A377" s="35"/>
      <c r="E377" s="16"/>
      <c r="F377" s="35"/>
      <c r="G377" s="20"/>
      <c r="H377" s="20"/>
      <c r="I377" s="35"/>
    </row>
    <row r="378" spans="1:9" s="2" customFormat="1" x14ac:dyDescent="0.25">
      <c r="A378" s="35"/>
      <c r="E378" s="16"/>
      <c r="F378" s="35"/>
      <c r="G378" s="20"/>
      <c r="H378" s="20"/>
      <c r="I378" s="35"/>
    </row>
    <row r="379" spans="1:9" s="2" customFormat="1" x14ac:dyDescent="0.25">
      <c r="A379" s="35"/>
      <c r="E379" s="16"/>
      <c r="F379" s="35"/>
      <c r="G379" s="20"/>
      <c r="H379" s="20"/>
      <c r="I379" s="35"/>
    </row>
    <row r="380" spans="1:9" s="2" customFormat="1" x14ac:dyDescent="0.25">
      <c r="A380" s="35"/>
      <c r="E380" s="16"/>
      <c r="F380" s="35"/>
      <c r="G380" s="20"/>
      <c r="H380" s="20"/>
      <c r="I380" s="35"/>
    </row>
    <row r="381" spans="1:9" s="2" customFormat="1" x14ac:dyDescent="0.25">
      <c r="A381" s="35"/>
      <c r="E381" s="16"/>
      <c r="F381" s="35"/>
      <c r="G381" s="20"/>
      <c r="H381" s="20"/>
      <c r="I381" s="35"/>
    </row>
    <row r="382" spans="1:9" s="2" customFormat="1" x14ac:dyDescent="0.25">
      <c r="A382" s="35"/>
      <c r="E382" s="16"/>
      <c r="F382" s="35"/>
      <c r="G382" s="20"/>
      <c r="H382" s="20"/>
      <c r="I382" s="35"/>
    </row>
    <row r="383" spans="1:9" s="2" customFormat="1" x14ac:dyDescent="0.25">
      <c r="A383" s="35"/>
      <c r="E383" s="16"/>
      <c r="F383" s="35"/>
      <c r="G383" s="20"/>
      <c r="H383" s="20"/>
      <c r="I383" s="35"/>
    </row>
    <row r="384" spans="1:9" s="2" customFormat="1" x14ac:dyDescent="0.25">
      <c r="A384" s="35"/>
      <c r="E384" s="16"/>
      <c r="F384" s="35"/>
      <c r="G384" s="20"/>
      <c r="H384" s="20"/>
      <c r="I384" s="35"/>
    </row>
    <row r="385" spans="1:9" s="2" customFormat="1" x14ac:dyDescent="0.25">
      <c r="A385" s="35"/>
      <c r="E385" s="16"/>
      <c r="F385" s="35"/>
      <c r="G385" s="20"/>
      <c r="H385" s="20"/>
      <c r="I385" s="35"/>
    </row>
    <row r="386" spans="1:9" s="2" customFormat="1" x14ac:dyDescent="0.25">
      <c r="A386" s="35"/>
      <c r="E386" s="16"/>
      <c r="F386" s="35"/>
      <c r="G386" s="20"/>
      <c r="H386" s="20"/>
      <c r="I386" s="35"/>
    </row>
    <row r="387" spans="1:9" s="2" customFormat="1" x14ac:dyDescent="0.25">
      <c r="A387" s="35"/>
      <c r="E387" s="16"/>
      <c r="F387" s="35"/>
      <c r="G387" s="20"/>
      <c r="H387" s="20"/>
      <c r="I387" s="35"/>
    </row>
    <row r="388" spans="1:9" s="2" customFormat="1" x14ac:dyDescent="0.25">
      <c r="A388" s="35"/>
      <c r="E388" s="16"/>
      <c r="F388" s="35"/>
      <c r="G388" s="20"/>
      <c r="H388" s="20"/>
      <c r="I388" s="35"/>
    </row>
    <row r="389" spans="1:9" s="2" customFormat="1" x14ac:dyDescent="0.25">
      <c r="A389" s="35"/>
      <c r="E389" s="16"/>
      <c r="F389" s="35"/>
      <c r="G389" s="20"/>
      <c r="H389" s="20"/>
      <c r="I389" s="35"/>
    </row>
    <row r="390" spans="1:9" s="2" customFormat="1" x14ac:dyDescent="0.25">
      <c r="A390" s="35"/>
      <c r="E390" s="16"/>
      <c r="F390" s="35"/>
      <c r="G390" s="20"/>
      <c r="H390" s="20"/>
      <c r="I390" s="35"/>
    </row>
    <row r="391" spans="1:9" s="2" customFormat="1" x14ac:dyDescent="0.25">
      <c r="A391" s="35"/>
      <c r="E391" s="16"/>
      <c r="F391" s="35"/>
      <c r="G391" s="20"/>
      <c r="H391" s="20"/>
      <c r="I391" s="35"/>
    </row>
    <row r="392" spans="1:9" s="2" customFormat="1" x14ac:dyDescent="0.25">
      <c r="A392" s="35"/>
      <c r="E392" s="16"/>
      <c r="F392" s="35"/>
      <c r="G392" s="20"/>
      <c r="H392" s="20"/>
      <c r="I392" s="35"/>
    </row>
    <row r="393" spans="1:9" s="2" customFormat="1" x14ac:dyDescent="0.25">
      <c r="A393" s="35"/>
      <c r="E393" s="16"/>
      <c r="F393" s="35"/>
      <c r="G393" s="20"/>
      <c r="H393" s="20"/>
      <c r="I393" s="35"/>
    </row>
    <row r="394" spans="1:9" s="2" customFormat="1" x14ac:dyDescent="0.25">
      <c r="A394" s="35"/>
      <c r="E394" s="16"/>
      <c r="F394" s="35"/>
      <c r="G394" s="20"/>
      <c r="H394" s="20"/>
      <c r="I394" s="35"/>
    </row>
    <row r="395" spans="1:9" s="2" customFormat="1" x14ac:dyDescent="0.25">
      <c r="A395" s="35"/>
      <c r="E395" s="16"/>
      <c r="F395" s="35"/>
      <c r="G395" s="20"/>
      <c r="H395" s="20"/>
      <c r="I395" s="35"/>
    </row>
    <row r="396" spans="1:9" s="2" customFormat="1" x14ac:dyDescent="0.25">
      <c r="A396" s="35"/>
      <c r="E396" s="16"/>
      <c r="F396" s="35"/>
      <c r="G396" s="20"/>
      <c r="H396" s="20"/>
      <c r="I396" s="35"/>
    </row>
    <row r="397" spans="1:9" s="2" customFormat="1" x14ac:dyDescent="0.25">
      <c r="A397" s="35"/>
      <c r="E397" s="16"/>
      <c r="F397" s="35"/>
      <c r="G397" s="20"/>
      <c r="H397" s="20"/>
      <c r="I397" s="35"/>
    </row>
    <row r="398" spans="1:9" s="2" customFormat="1" x14ac:dyDescent="0.25">
      <c r="A398" s="35"/>
      <c r="E398" s="16"/>
      <c r="F398" s="35"/>
      <c r="G398" s="20"/>
      <c r="H398" s="20"/>
      <c r="I398" s="35"/>
    </row>
    <row r="399" spans="1:9" s="2" customFormat="1" x14ac:dyDescent="0.25">
      <c r="A399" s="35"/>
      <c r="E399" s="16"/>
      <c r="F399" s="35"/>
      <c r="G399" s="20"/>
      <c r="H399" s="20"/>
      <c r="I399" s="35"/>
    </row>
    <row r="400" spans="1:9" s="2" customFormat="1" x14ac:dyDescent="0.25">
      <c r="A400" s="35"/>
      <c r="E400" s="16"/>
      <c r="F400" s="35"/>
      <c r="G400" s="20"/>
      <c r="H400" s="20"/>
      <c r="I400" s="35"/>
    </row>
    <row r="401" spans="1:9" s="2" customFormat="1" x14ac:dyDescent="0.25">
      <c r="A401" s="35"/>
      <c r="E401" s="16"/>
      <c r="F401" s="35"/>
      <c r="G401" s="20"/>
      <c r="H401" s="20"/>
      <c r="I401" s="35"/>
    </row>
    <row r="402" spans="1:9" s="2" customFormat="1" x14ac:dyDescent="0.25">
      <c r="A402" s="35"/>
      <c r="E402" s="16"/>
      <c r="F402" s="35"/>
      <c r="G402" s="20"/>
      <c r="H402" s="20"/>
      <c r="I402" s="35"/>
    </row>
    <row r="403" spans="1:9" s="2" customFormat="1" x14ac:dyDescent="0.25">
      <c r="A403" s="35"/>
      <c r="E403" s="16"/>
      <c r="F403" s="35"/>
      <c r="G403" s="20"/>
      <c r="H403" s="20"/>
      <c r="I403" s="35"/>
    </row>
    <row r="404" spans="1:9" s="2" customFormat="1" x14ac:dyDescent="0.25">
      <c r="A404" s="35"/>
      <c r="E404" s="16"/>
      <c r="F404" s="35"/>
      <c r="G404" s="20"/>
      <c r="H404" s="20"/>
      <c r="I404" s="35"/>
    </row>
    <row r="405" spans="1:9" s="2" customFormat="1" x14ac:dyDescent="0.25">
      <c r="A405" s="35"/>
      <c r="E405" s="16"/>
      <c r="F405" s="35"/>
      <c r="G405" s="20"/>
      <c r="H405" s="20"/>
      <c r="I405" s="35"/>
    </row>
    <row r="406" spans="1:9" s="2" customFormat="1" x14ac:dyDescent="0.25">
      <c r="A406" s="35"/>
      <c r="E406" s="16"/>
      <c r="F406" s="35"/>
      <c r="G406" s="20"/>
      <c r="H406" s="20"/>
      <c r="I406" s="35"/>
    </row>
    <row r="407" spans="1:9" s="2" customFormat="1" x14ac:dyDescent="0.25">
      <c r="A407" s="35"/>
      <c r="E407" s="16"/>
      <c r="F407" s="35"/>
      <c r="G407" s="20"/>
      <c r="H407" s="20"/>
      <c r="I407" s="35"/>
    </row>
    <row r="408" spans="1:9" s="2" customFormat="1" x14ac:dyDescent="0.25">
      <c r="A408" s="35"/>
      <c r="E408" s="16"/>
      <c r="F408" s="35"/>
      <c r="G408" s="20"/>
      <c r="H408" s="20"/>
      <c r="I408" s="35"/>
    </row>
    <row r="409" spans="1:9" s="2" customFormat="1" x14ac:dyDescent="0.25">
      <c r="A409" s="35"/>
      <c r="E409" s="16"/>
      <c r="F409" s="35"/>
      <c r="G409" s="20"/>
      <c r="H409" s="20"/>
      <c r="I409" s="35"/>
    </row>
    <row r="410" spans="1:9" s="2" customFormat="1" x14ac:dyDescent="0.25">
      <c r="A410" s="35"/>
      <c r="E410" s="16"/>
      <c r="F410" s="35"/>
      <c r="G410" s="20"/>
      <c r="H410" s="20"/>
      <c r="I410" s="35"/>
    </row>
    <row r="411" spans="1:9" s="2" customFormat="1" x14ac:dyDescent="0.25">
      <c r="A411" s="35"/>
      <c r="E411" s="16"/>
      <c r="F411" s="35"/>
      <c r="G411" s="20"/>
      <c r="H411" s="20"/>
      <c r="I411" s="35"/>
    </row>
    <row r="412" spans="1:9" s="2" customFormat="1" x14ac:dyDescent="0.25">
      <c r="A412" s="35"/>
      <c r="E412" s="16"/>
      <c r="F412" s="35"/>
      <c r="G412" s="20"/>
      <c r="H412" s="20"/>
      <c r="I412" s="35"/>
    </row>
    <row r="413" spans="1:9" s="2" customFormat="1" x14ac:dyDescent="0.25">
      <c r="A413" s="35"/>
      <c r="E413" s="16"/>
      <c r="F413" s="35"/>
      <c r="G413" s="20"/>
      <c r="H413" s="20"/>
      <c r="I413" s="35"/>
    </row>
    <row r="414" spans="1:9" s="2" customFormat="1" x14ac:dyDescent="0.25">
      <c r="A414" s="35"/>
      <c r="E414" s="16"/>
      <c r="F414" s="35"/>
      <c r="G414" s="20"/>
      <c r="H414" s="20"/>
      <c r="I414" s="35"/>
    </row>
    <row r="415" spans="1:9" s="2" customFormat="1" x14ac:dyDescent="0.25">
      <c r="A415" s="35"/>
      <c r="E415" s="16"/>
      <c r="F415" s="35"/>
      <c r="G415" s="20"/>
      <c r="H415" s="20"/>
      <c r="I415" s="35"/>
    </row>
    <row r="416" spans="1:9" s="2" customFormat="1" x14ac:dyDescent="0.25">
      <c r="A416" s="35"/>
      <c r="E416" s="16"/>
      <c r="F416" s="35"/>
      <c r="G416" s="20"/>
      <c r="H416" s="20"/>
      <c r="I416" s="35"/>
    </row>
    <row r="417" spans="1:9" s="2" customFormat="1" x14ac:dyDescent="0.25">
      <c r="A417" s="35"/>
      <c r="E417" s="16"/>
      <c r="F417" s="35"/>
      <c r="G417" s="20"/>
      <c r="H417" s="20"/>
      <c r="I417" s="35"/>
    </row>
    <row r="418" spans="1:9" s="2" customFormat="1" x14ac:dyDescent="0.25">
      <c r="A418" s="35"/>
      <c r="E418" s="16"/>
      <c r="F418" s="35"/>
      <c r="G418" s="20"/>
      <c r="H418" s="20"/>
      <c r="I418" s="35"/>
    </row>
    <row r="419" spans="1:9" s="2" customFormat="1" x14ac:dyDescent="0.25">
      <c r="A419" s="35"/>
      <c r="E419" s="16"/>
      <c r="F419" s="35"/>
      <c r="G419" s="20"/>
      <c r="H419" s="20"/>
      <c r="I419" s="35"/>
    </row>
    <row r="420" spans="1:9" s="2" customFormat="1" x14ac:dyDescent="0.25">
      <c r="A420" s="35"/>
      <c r="E420" s="16"/>
      <c r="F420" s="35"/>
      <c r="G420" s="20"/>
      <c r="H420" s="20"/>
      <c r="I420" s="35"/>
    </row>
    <row r="421" spans="1:9" s="2" customFormat="1" x14ac:dyDescent="0.25">
      <c r="A421" s="35"/>
      <c r="E421" s="16"/>
      <c r="F421" s="35"/>
      <c r="G421" s="20"/>
      <c r="H421" s="20"/>
      <c r="I421" s="35"/>
    </row>
    <row r="422" spans="1:9" s="2" customFormat="1" x14ac:dyDescent="0.25">
      <c r="A422" s="35"/>
      <c r="E422" s="16"/>
      <c r="F422" s="35"/>
      <c r="G422" s="20"/>
      <c r="H422" s="20"/>
      <c r="I422" s="35"/>
    </row>
    <row r="423" spans="1:9" s="2" customFormat="1" x14ac:dyDescent="0.25">
      <c r="A423" s="35"/>
      <c r="E423" s="16"/>
      <c r="F423" s="35"/>
      <c r="G423" s="20"/>
      <c r="H423" s="20"/>
      <c r="I423" s="35"/>
    </row>
    <row r="424" spans="1:9" s="2" customFormat="1" x14ac:dyDescent="0.25">
      <c r="A424" s="35"/>
      <c r="E424" s="16"/>
      <c r="F424" s="35"/>
      <c r="G424" s="20"/>
      <c r="H424" s="20"/>
      <c r="I424" s="35"/>
    </row>
    <row r="425" spans="1:9" s="2" customFormat="1" x14ac:dyDescent="0.25">
      <c r="A425" s="35"/>
      <c r="E425" s="16"/>
      <c r="F425" s="35"/>
      <c r="G425" s="20"/>
      <c r="H425" s="20"/>
      <c r="I425" s="35"/>
    </row>
    <row r="426" spans="1:9" s="2" customFormat="1" x14ac:dyDescent="0.25">
      <c r="A426" s="35"/>
      <c r="E426" s="16"/>
      <c r="F426" s="35"/>
      <c r="G426" s="20"/>
      <c r="H426" s="20"/>
      <c r="I426" s="35"/>
    </row>
    <row r="427" spans="1:9" s="2" customFormat="1" x14ac:dyDescent="0.25">
      <c r="A427" s="35"/>
      <c r="E427" s="16"/>
      <c r="F427" s="35"/>
      <c r="G427" s="20"/>
      <c r="H427" s="20"/>
      <c r="I427" s="35"/>
    </row>
    <row r="428" spans="1:9" s="2" customFormat="1" x14ac:dyDescent="0.25">
      <c r="A428" s="35"/>
      <c r="E428" s="16"/>
      <c r="F428" s="35"/>
      <c r="G428" s="20"/>
      <c r="H428" s="20"/>
      <c r="I428" s="35"/>
    </row>
    <row r="429" spans="1:9" s="2" customFormat="1" x14ac:dyDescent="0.25">
      <c r="A429" s="35"/>
      <c r="E429" s="16"/>
      <c r="F429" s="35"/>
      <c r="G429" s="20"/>
      <c r="H429" s="20"/>
      <c r="I429" s="35"/>
    </row>
    <row r="430" spans="1:9" s="2" customFormat="1" x14ac:dyDescent="0.25">
      <c r="A430" s="35"/>
      <c r="E430" s="16"/>
      <c r="F430" s="35"/>
      <c r="G430" s="20"/>
      <c r="H430" s="20"/>
      <c r="I430" s="35"/>
    </row>
    <row r="431" spans="1:9" s="2" customFormat="1" x14ac:dyDescent="0.25">
      <c r="A431" s="35"/>
      <c r="E431" s="16"/>
      <c r="F431" s="35"/>
      <c r="G431" s="20"/>
      <c r="H431" s="20"/>
      <c r="I431" s="35"/>
    </row>
    <row r="432" spans="1:9" s="2" customFormat="1" x14ac:dyDescent="0.25">
      <c r="A432" s="35"/>
      <c r="E432" s="16"/>
      <c r="F432" s="35"/>
      <c r="G432" s="20"/>
      <c r="H432" s="20"/>
      <c r="I432" s="35"/>
    </row>
    <row r="433" spans="1:9" s="2" customFormat="1" x14ac:dyDescent="0.25">
      <c r="A433" s="35"/>
      <c r="E433" s="16"/>
      <c r="F433" s="35"/>
      <c r="G433" s="20"/>
      <c r="H433" s="20"/>
      <c r="I433" s="35"/>
    </row>
    <row r="434" spans="1:9" s="2" customFormat="1" x14ac:dyDescent="0.25">
      <c r="A434" s="35"/>
      <c r="E434" s="16"/>
      <c r="F434" s="35"/>
      <c r="G434" s="20"/>
      <c r="H434" s="20"/>
      <c r="I434" s="35"/>
    </row>
    <row r="435" spans="1:9" s="2" customFormat="1" x14ac:dyDescent="0.25">
      <c r="A435" s="35"/>
      <c r="E435" s="16"/>
      <c r="F435" s="35"/>
      <c r="G435" s="20"/>
      <c r="H435" s="20"/>
      <c r="I435" s="35"/>
    </row>
    <row r="436" spans="1:9" s="2" customFormat="1" x14ac:dyDescent="0.25">
      <c r="A436" s="35"/>
      <c r="E436" s="16"/>
      <c r="F436" s="35"/>
      <c r="G436" s="20"/>
      <c r="H436" s="20"/>
      <c r="I436" s="35"/>
    </row>
    <row r="437" spans="1:9" s="2" customFormat="1" x14ac:dyDescent="0.25">
      <c r="A437" s="35"/>
      <c r="E437" s="16"/>
      <c r="F437" s="35"/>
      <c r="G437" s="20"/>
      <c r="H437" s="20"/>
      <c r="I437" s="35"/>
    </row>
    <row r="438" spans="1:9" s="2" customFormat="1" x14ac:dyDescent="0.25">
      <c r="A438" s="35"/>
      <c r="E438" s="16"/>
      <c r="F438" s="35"/>
      <c r="G438" s="20"/>
      <c r="H438" s="20"/>
      <c r="I438" s="35"/>
    </row>
    <row r="439" spans="1:9" s="2" customFormat="1" x14ac:dyDescent="0.25">
      <c r="A439" s="35"/>
      <c r="E439" s="16"/>
      <c r="F439" s="35"/>
      <c r="G439" s="20"/>
      <c r="H439" s="20"/>
      <c r="I439" s="35"/>
    </row>
    <row r="440" spans="1:9" s="2" customFormat="1" x14ac:dyDescent="0.25">
      <c r="A440" s="35"/>
      <c r="E440" s="16"/>
      <c r="F440" s="35"/>
      <c r="G440" s="20"/>
      <c r="H440" s="20"/>
      <c r="I440" s="35"/>
    </row>
    <row r="441" spans="1:9" s="2" customFormat="1" x14ac:dyDescent="0.25">
      <c r="A441" s="35"/>
      <c r="E441" s="16"/>
      <c r="F441" s="35"/>
      <c r="G441" s="20"/>
      <c r="H441" s="20"/>
      <c r="I441" s="35"/>
    </row>
    <row r="442" spans="1:9" s="2" customFormat="1" x14ac:dyDescent="0.25">
      <c r="A442" s="35"/>
      <c r="E442" s="16"/>
      <c r="F442" s="35"/>
      <c r="G442" s="20"/>
      <c r="H442" s="20"/>
      <c r="I442" s="35"/>
    </row>
    <row r="443" spans="1:9" s="2" customFormat="1" x14ac:dyDescent="0.25">
      <c r="A443" s="35"/>
      <c r="E443" s="16"/>
      <c r="F443" s="35"/>
      <c r="G443" s="20"/>
      <c r="H443" s="20"/>
      <c r="I443" s="35"/>
    </row>
    <row r="444" spans="1:9" s="2" customFormat="1" x14ac:dyDescent="0.25">
      <c r="A444" s="35"/>
      <c r="E444" s="16"/>
      <c r="F444" s="35"/>
      <c r="G444" s="20"/>
      <c r="H444" s="20"/>
      <c r="I444" s="35"/>
    </row>
    <row r="445" spans="1:9" s="2" customFormat="1" x14ac:dyDescent="0.25">
      <c r="A445" s="35"/>
      <c r="E445" s="16"/>
      <c r="F445" s="35"/>
      <c r="G445" s="20"/>
      <c r="H445" s="20"/>
      <c r="I445" s="35"/>
    </row>
    <row r="446" spans="1:9" s="2" customFormat="1" x14ac:dyDescent="0.25">
      <c r="A446" s="35"/>
      <c r="E446" s="16"/>
      <c r="F446" s="35"/>
      <c r="G446" s="20"/>
      <c r="H446" s="20"/>
      <c r="I446" s="35"/>
    </row>
    <row r="447" spans="1:9" s="2" customFormat="1" x14ac:dyDescent="0.25">
      <c r="A447" s="35"/>
      <c r="E447" s="16"/>
      <c r="F447" s="35"/>
      <c r="G447" s="20"/>
      <c r="H447" s="20"/>
      <c r="I447" s="35"/>
    </row>
    <row r="448" spans="1:9" s="2" customFormat="1" x14ac:dyDescent="0.25">
      <c r="A448" s="35"/>
      <c r="E448" s="16"/>
      <c r="F448" s="35"/>
      <c r="G448" s="20"/>
      <c r="H448" s="20"/>
      <c r="I448" s="35"/>
    </row>
    <row r="449" spans="1:9" s="2" customFormat="1" x14ac:dyDescent="0.25">
      <c r="A449" s="35"/>
      <c r="E449" s="16"/>
      <c r="F449" s="35"/>
      <c r="G449" s="20"/>
      <c r="H449" s="20"/>
      <c r="I449" s="35"/>
    </row>
    <row r="450" spans="1:9" s="2" customFormat="1" x14ac:dyDescent="0.25">
      <c r="A450" s="35"/>
      <c r="E450" s="16"/>
      <c r="F450" s="35"/>
      <c r="G450" s="20"/>
      <c r="H450" s="20"/>
      <c r="I450" s="35"/>
    </row>
    <row r="451" spans="1:9" s="2" customFormat="1" x14ac:dyDescent="0.25">
      <c r="A451" s="35"/>
      <c r="E451" s="16"/>
      <c r="F451" s="35"/>
      <c r="G451" s="20"/>
      <c r="H451" s="20"/>
      <c r="I451" s="35"/>
    </row>
    <row r="452" spans="1:9" s="2" customFormat="1" x14ac:dyDescent="0.25">
      <c r="A452" s="35"/>
      <c r="E452" s="16"/>
      <c r="F452" s="35"/>
      <c r="G452" s="20"/>
      <c r="H452" s="20"/>
      <c r="I452" s="35"/>
    </row>
    <row r="453" spans="1:9" s="2" customFormat="1" x14ac:dyDescent="0.25">
      <c r="A453" s="35"/>
      <c r="E453" s="16"/>
      <c r="F453" s="35"/>
      <c r="G453" s="20"/>
      <c r="H453" s="20"/>
      <c r="I453" s="35"/>
    </row>
    <row r="454" spans="1:9" s="2" customFormat="1" x14ac:dyDescent="0.25">
      <c r="A454" s="35"/>
      <c r="E454" s="16"/>
      <c r="F454" s="35"/>
      <c r="G454" s="20"/>
      <c r="H454" s="20"/>
      <c r="I454" s="35"/>
    </row>
    <row r="455" spans="1:9" s="2" customFormat="1" x14ac:dyDescent="0.25">
      <c r="A455" s="35"/>
      <c r="E455" s="16"/>
      <c r="F455" s="35"/>
      <c r="G455" s="20"/>
      <c r="H455" s="20"/>
      <c r="I455" s="35"/>
    </row>
    <row r="456" spans="1:9" s="2" customFormat="1" x14ac:dyDescent="0.25">
      <c r="A456" s="35"/>
      <c r="E456" s="16"/>
      <c r="F456" s="35"/>
      <c r="G456" s="20"/>
      <c r="H456" s="20"/>
      <c r="I456" s="35"/>
    </row>
    <row r="457" spans="1:9" s="2" customFormat="1" x14ac:dyDescent="0.25">
      <c r="A457" s="35"/>
      <c r="E457" s="16"/>
      <c r="F457" s="35"/>
      <c r="G457" s="20"/>
      <c r="H457" s="20"/>
      <c r="I457" s="35"/>
    </row>
    <row r="458" spans="1:9" s="2" customFormat="1" x14ac:dyDescent="0.25">
      <c r="A458" s="35"/>
      <c r="E458" s="16"/>
      <c r="F458" s="35"/>
      <c r="G458" s="20"/>
      <c r="H458" s="20"/>
      <c r="I458" s="35"/>
    </row>
    <row r="459" spans="1:9" s="2" customFormat="1" x14ac:dyDescent="0.25">
      <c r="A459" s="35"/>
      <c r="E459" s="16"/>
      <c r="F459" s="35"/>
      <c r="G459" s="20"/>
      <c r="H459" s="20"/>
      <c r="I459" s="35"/>
    </row>
    <row r="460" spans="1:9" s="2" customFormat="1" x14ac:dyDescent="0.25">
      <c r="A460" s="35"/>
      <c r="E460" s="16"/>
      <c r="F460" s="35"/>
      <c r="G460" s="20"/>
      <c r="H460" s="20"/>
      <c r="I460" s="35"/>
    </row>
    <row r="461" spans="1:9" s="2" customFormat="1" x14ac:dyDescent="0.25">
      <c r="A461" s="35"/>
      <c r="E461" s="16"/>
      <c r="F461" s="35"/>
      <c r="G461" s="20"/>
      <c r="H461" s="20"/>
      <c r="I461" s="35"/>
    </row>
    <row r="462" spans="1:9" s="2" customFormat="1" x14ac:dyDescent="0.25">
      <c r="A462" s="35"/>
      <c r="E462" s="16"/>
      <c r="F462" s="35"/>
      <c r="G462" s="20"/>
      <c r="H462" s="20"/>
      <c r="I462" s="35"/>
    </row>
    <row r="463" spans="1:9" s="2" customFormat="1" x14ac:dyDescent="0.25">
      <c r="A463" s="35"/>
      <c r="E463" s="16"/>
      <c r="F463" s="35"/>
      <c r="G463" s="20"/>
      <c r="H463" s="20"/>
      <c r="I463" s="35"/>
    </row>
    <row r="464" spans="1:9" s="2" customFormat="1" x14ac:dyDescent="0.25">
      <c r="A464" s="35"/>
      <c r="E464" s="16"/>
      <c r="F464" s="35"/>
      <c r="G464" s="20"/>
      <c r="H464" s="20"/>
      <c r="I464" s="35"/>
    </row>
    <row r="465" spans="1:9" s="2" customFormat="1" x14ac:dyDescent="0.25">
      <c r="A465" s="35"/>
      <c r="E465" s="16"/>
      <c r="F465" s="35"/>
      <c r="G465" s="20"/>
      <c r="H465" s="20"/>
      <c r="I465" s="35"/>
    </row>
    <row r="466" spans="1:9" s="2" customFormat="1" x14ac:dyDescent="0.25">
      <c r="A466" s="35"/>
      <c r="E466" s="16"/>
      <c r="F466" s="35"/>
      <c r="G466" s="20"/>
      <c r="H466" s="20"/>
      <c r="I466" s="35"/>
    </row>
    <row r="467" spans="1:9" s="2" customFormat="1" x14ac:dyDescent="0.25">
      <c r="A467" s="35"/>
      <c r="E467" s="16"/>
      <c r="F467" s="35"/>
      <c r="G467" s="20"/>
      <c r="H467" s="20"/>
      <c r="I467" s="35"/>
    </row>
    <row r="468" spans="1:9" s="2" customFormat="1" x14ac:dyDescent="0.25">
      <c r="A468" s="35"/>
      <c r="E468" s="16"/>
      <c r="F468" s="35"/>
      <c r="G468" s="20"/>
      <c r="H468" s="20"/>
      <c r="I468" s="35"/>
    </row>
    <row r="469" spans="1:9" s="2" customFormat="1" x14ac:dyDescent="0.25">
      <c r="A469" s="35"/>
      <c r="E469" s="16"/>
      <c r="F469" s="35"/>
      <c r="G469" s="20"/>
      <c r="H469" s="20"/>
      <c r="I469" s="35"/>
    </row>
    <row r="470" spans="1:9" s="2" customFormat="1" x14ac:dyDescent="0.25">
      <c r="A470" s="35"/>
      <c r="E470" s="16"/>
      <c r="F470" s="35"/>
      <c r="G470" s="20"/>
      <c r="H470" s="20"/>
      <c r="I470" s="35"/>
    </row>
    <row r="471" spans="1:9" s="2" customFormat="1" x14ac:dyDescent="0.25">
      <c r="A471" s="35"/>
      <c r="E471" s="16"/>
      <c r="F471" s="35"/>
      <c r="G471" s="20"/>
      <c r="H471" s="20"/>
      <c r="I471" s="35"/>
    </row>
    <row r="472" spans="1:9" s="2" customFormat="1" x14ac:dyDescent="0.25">
      <c r="A472" s="35"/>
      <c r="E472" s="16"/>
      <c r="F472" s="35"/>
      <c r="G472" s="20"/>
      <c r="H472" s="20"/>
      <c r="I472" s="35"/>
    </row>
    <row r="473" spans="1:9" s="2" customFormat="1" x14ac:dyDescent="0.25">
      <c r="A473" s="35"/>
      <c r="E473" s="16"/>
      <c r="F473" s="35"/>
      <c r="G473" s="20"/>
      <c r="H473" s="20"/>
      <c r="I473" s="35"/>
    </row>
    <row r="474" spans="1:9" s="2" customFormat="1" x14ac:dyDescent="0.25">
      <c r="A474" s="35"/>
      <c r="E474" s="16"/>
      <c r="F474" s="35"/>
      <c r="G474" s="20"/>
      <c r="H474" s="20"/>
      <c r="I474" s="35"/>
    </row>
    <row r="475" spans="1:9" s="2" customFormat="1" x14ac:dyDescent="0.25">
      <c r="A475" s="35"/>
      <c r="E475" s="16"/>
      <c r="F475" s="35"/>
      <c r="G475" s="20"/>
      <c r="H475" s="20"/>
      <c r="I475" s="35"/>
    </row>
    <row r="476" spans="1:9" s="2" customFormat="1" x14ac:dyDescent="0.25">
      <c r="A476" s="35"/>
      <c r="E476" s="16"/>
      <c r="F476" s="35"/>
      <c r="G476" s="20"/>
      <c r="H476" s="20"/>
      <c r="I476" s="35"/>
    </row>
    <row r="477" spans="1:9" s="2" customFormat="1" x14ac:dyDescent="0.25">
      <c r="A477" s="35"/>
      <c r="E477" s="16"/>
      <c r="F477" s="35"/>
      <c r="G477" s="20"/>
      <c r="H477" s="20"/>
      <c r="I477" s="35"/>
    </row>
    <row r="478" spans="1:9" s="2" customFormat="1" x14ac:dyDescent="0.25">
      <c r="A478" s="35"/>
      <c r="E478" s="16"/>
      <c r="F478" s="35"/>
      <c r="G478" s="20"/>
      <c r="H478" s="20"/>
      <c r="I478" s="35"/>
    </row>
    <row r="479" spans="1:9" s="2" customFormat="1" x14ac:dyDescent="0.25">
      <c r="A479" s="35"/>
      <c r="E479" s="16"/>
      <c r="F479" s="35"/>
      <c r="G479" s="20"/>
      <c r="H479" s="20"/>
      <c r="I479" s="35"/>
    </row>
    <row r="480" spans="1:9" s="2" customFormat="1" x14ac:dyDescent="0.25">
      <c r="A480" s="35"/>
      <c r="E480" s="16"/>
      <c r="F480" s="35"/>
      <c r="G480" s="20"/>
      <c r="H480" s="20"/>
      <c r="I480" s="35"/>
    </row>
    <row r="481" spans="1:9" s="2" customFormat="1" x14ac:dyDescent="0.25">
      <c r="A481" s="35"/>
      <c r="E481" s="16"/>
      <c r="F481" s="35"/>
      <c r="G481" s="20"/>
      <c r="H481" s="20"/>
      <c r="I481" s="35"/>
    </row>
    <row r="482" spans="1:9" s="2" customFormat="1" x14ac:dyDescent="0.25">
      <c r="A482" s="35"/>
      <c r="E482" s="16"/>
      <c r="F482" s="35"/>
      <c r="G482" s="20"/>
      <c r="H482" s="20"/>
      <c r="I482" s="35"/>
    </row>
    <row r="483" spans="1:9" s="2" customFormat="1" x14ac:dyDescent="0.25">
      <c r="A483" s="35"/>
      <c r="E483" s="16"/>
      <c r="F483" s="35"/>
      <c r="G483" s="20"/>
      <c r="H483" s="20"/>
      <c r="I483" s="35"/>
    </row>
    <row r="484" spans="1:9" s="2" customFormat="1" x14ac:dyDescent="0.25">
      <c r="A484" s="35"/>
      <c r="E484" s="16"/>
      <c r="F484" s="35"/>
      <c r="G484" s="20"/>
      <c r="H484" s="20"/>
      <c r="I484" s="35"/>
    </row>
    <row r="485" spans="1:9" s="2" customFormat="1" x14ac:dyDescent="0.25">
      <c r="A485" s="35"/>
      <c r="E485" s="16"/>
      <c r="F485" s="35"/>
      <c r="G485" s="20"/>
      <c r="H485" s="20"/>
      <c r="I485" s="35"/>
    </row>
    <row r="486" spans="1:9" s="2" customFormat="1" x14ac:dyDescent="0.25">
      <c r="A486" s="35"/>
      <c r="E486" s="16"/>
      <c r="F486" s="35"/>
      <c r="G486" s="20"/>
      <c r="H486" s="20"/>
      <c r="I486" s="35"/>
    </row>
    <row r="487" spans="1:9" s="2" customFormat="1" x14ac:dyDescent="0.25">
      <c r="A487" s="35"/>
      <c r="E487" s="16"/>
      <c r="F487" s="35"/>
      <c r="G487" s="20"/>
      <c r="H487" s="20"/>
      <c r="I487" s="35"/>
    </row>
    <row r="488" spans="1:9" s="2" customFormat="1" x14ac:dyDescent="0.25">
      <c r="A488" s="35"/>
      <c r="E488" s="16"/>
      <c r="F488" s="35"/>
      <c r="G488" s="20"/>
      <c r="H488" s="20"/>
      <c r="I488" s="35"/>
    </row>
    <row r="489" spans="1:9" s="2" customFormat="1" x14ac:dyDescent="0.25">
      <c r="A489" s="35"/>
      <c r="E489" s="16"/>
      <c r="F489" s="35"/>
      <c r="G489" s="20"/>
      <c r="H489" s="20"/>
      <c r="I489" s="35"/>
    </row>
    <row r="490" spans="1:9" s="2" customFormat="1" x14ac:dyDescent="0.25">
      <c r="A490" s="35"/>
      <c r="E490" s="16"/>
      <c r="F490" s="35"/>
      <c r="G490" s="20"/>
      <c r="H490" s="20"/>
      <c r="I490" s="35"/>
    </row>
    <row r="491" spans="1:9" s="2" customFormat="1" x14ac:dyDescent="0.25">
      <c r="A491" s="35"/>
      <c r="E491" s="16"/>
      <c r="F491" s="35"/>
      <c r="G491" s="20"/>
      <c r="H491" s="20"/>
      <c r="I491" s="35"/>
    </row>
    <row r="492" spans="1:9" s="2" customFormat="1" x14ac:dyDescent="0.25">
      <c r="A492" s="35"/>
      <c r="E492" s="16"/>
      <c r="F492" s="35"/>
      <c r="G492" s="20"/>
      <c r="H492" s="20"/>
      <c r="I492" s="35"/>
    </row>
    <row r="493" spans="1:9" s="2" customFormat="1" x14ac:dyDescent="0.25">
      <c r="A493" s="35"/>
      <c r="E493" s="16"/>
      <c r="F493" s="35"/>
      <c r="G493" s="20"/>
      <c r="H493" s="20"/>
      <c r="I493" s="35"/>
    </row>
    <row r="494" spans="1:9" s="2" customFormat="1" x14ac:dyDescent="0.25">
      <c r="A494" s="35"/>
      <c r="E494" s="16"/>
      <c r="F494" s="35"/>
      <c r="G494" s="20"/>
      <c r="H494" s="20"/>
      <c r="I494" s="35"/>
    </row>
    <row r="495" spans="1:9" s="2" customFormat="1" x14ac:dyDescent="0.25">
      <c r="A495" s="35"/>
      <c r="E495" s="16"/>
      <c r="F495" s="35"/>
      <c r="G495" s="20"/>
      <c r="H495" s="20"/>
      <c r="I495" s="35"/>
    </row>
    <row r="496" spans="1:9" s="2" customFormat="1" x14ac:dyDescent="0.25">
      <c r="A496" s="35"/>
      <c r="E496" s="16"/>
      <c r="F496" s="35"/>
      <c r="G496" s="20"/>
      <c r="H496" s="20"/>
      <c r="I496" s="35"/>
    </row>
    <row r="497" spans="1:9" s="2" customFormat="1" x14ac:dyDescent="0.25">
      <c r="A497" s="35"/>
      <c r="E497" s="16"/>
      <c r="F497" s="35"/>
      <c r="G497" s="20"/>
      <c r="H497" s="20"/>
      <c r="I497" s="35"/>
    </row>
    <row r="498" spans="1:9" s="2" customFormat="1" x14ac:dyDescent="0.25">
      <c r="A498" s="35"/>
      <c r="E498" s="16"/>
      <c r="F498" s="35"/>
      <c r="G498" s="20"/>
      <c r="H498" s="20"/>
      <c r="I498" s="35"/>
    </row>
    <row r="499" spans="1:9" s="2" customFormat="1" x14ac:dyDescent="0.25">
      <c r="A499" s="35"/>
      <c r="E499" s="16"/>
      <c r="F499" s="35"/>
      <c r="G499" s="20"/>
      <c r="H499" s="20"/>
      <c r="I499" s="35"/>
    </row>
    <row r="500" spans="1:9" s="2" customFormat="1" x14ac:dyDescent="0.25">
      <c r="A500" s="35"/>
      <c r="E500" s="16"/>
      <c r="F500" s="35"/>
      <c r="G500" s="20"/>
      <c r="H500" s="20"/>
      <c r="I500" s="35"/>
    </row>
    <row r="501" spans="1:9" s="2" customFormat="1" x14ac:dyDescent="0.25">
      <c r="A501" s="35"/>
      <c r="E501" s="16"/>
      <c r="F501" s="35"/>
      <c r="G501" s="20"/>
      <c r="H501" s="20"/>
      <c r="I501" s="35"/>
    </row>
    <row r="502" spans="1:9" s="2" customFormat="1" x14ac:dyDescent="0.25">
      <c r="A502" s="35"/>
      <c r="E502" s="16"/>
      <c r="F502" s="35"/>
      <c r="G502" s="20"/>
      <c r="H502" s="20"/>
      <c r="I502" s="35"/>
    </row>
    <row r="503" spans="1:9" s="2" customFormat="1" x14ac:dyDescent="0.25">
      <c r="A503" s="35"/>
      <c r="E503" s="16"/>
      <c r="F503" s="35"/>
      <c r="G503" s="20"/>
      <c r="H503" s="20"/>
      <c r="I503" s="35"/>
    </row>
    <row r="504" spans="1:9" s="2" customFormat="1" x14ac:dyDescent="0.25">
      <c r="A504" s="35"/>
      <c r="E504" s="16"/>
      <c r="F504" s="35"/>
      <c r="G504" s="20"/>
      <c r="H504" s="20"/>
      <c r="I504" s="35"/>
    </row>
    <row r="505" spans="1:9" s="2" customFormat="1" x14ac:dyDescent="0.25">
      <c r="A505" s="35"/>
      <c r="E505" s="16"/>
      <c r="F505" s="35"/>
      <c r="G505" s="20"/>
      <c r="H505" s="20"/>
      <c r="I505" s="35"/>
    </row>
    <row r="506" spans="1:9" s="2" customFormat="1" x14ac:dyDescent="0.25">
      <c r="A506" s="35"/>
      <c r="E506" s="16"/>
      <c r="F506" s="35"/>
      <c r="G506" s="20"/>
      <c r="H506" s="20"/>
      <c r="I506" s="35"/>
    </row>
    <row r="507" spans="1:9" s="2" customFormat="1" x14ac:dyDescent="0.25">
      <c r="A507" s="35"/>
      <c r="E507" s="16"/>
      <c r="F507" s="35"/>
      <c r="G507" s="20"/>
      <c r="H507" s="20"/>
      <c r="I507" s="35"/>
    </row>
    <row r="508" spans="1:9" s="2" customFormat="1" x14ac:dyDescent="0.25">
      <c r="A508" s="35"/>
      <c r="E508" s="16"/>
      <c r="F508" s="35"/>
      <c r="G508" s="20"/>
      <c r="H508" s="20"/>
      <c r="I508" s="35"/>
    </row>
    <row r="509" spans="1:9" s="2" customFormat="1" x14ac:dyDescent="0.25">
      <c r="A509" s="35"/>
      <c r="E509" s="16"/>
      <c r="F509" s="35"/>
      <c r="G509" s="20"/>
      <c r="H509" s="20"/>
      <c r="I509" s="35"/>
    </row>
    <row r="510" spans="1:9" s="2" customFormat="1" x14ac:dyDescent="0.25">
      <c r="A510" s="35"/>
      <c r="E510" s="16"/>
      <c r="F510" s="35"/>
      <c r="G510" s="20"/>
      <c r="H510" s="20"/>
      <c r="I510" s="35"/>
    </row>
    <row r="511" spans="1:9" s="2" customFormat="1" x14ac:dyDescent="0.25">
      <c r="A511" s="35"/>
      <c r="E511" s="16"/>
      <c r="F511" s="35"/>
      <c r="G511" s="20"/>
      <c r="H511" s="20"/>
      <c r="I511" s="35"/>
    </row>
    <row r="512" spans="1:9" s="2" customFormat="1" x14ac:dyDescent="0.25">
      <c r="A512" s="35"/>
      <c r="E512" s="16"/>
      <c r="F512" s="35"/>
      <c r="G512" s="20"/>
      <c r="H512" s="20"/>
      <c r="I512" s="35"/>
    </row>
    <row r="513" spans="1:9" s="2" customFormat="1" x14ac:dyDescent="0.25">
      <c r="A513" s="35"/>
      <c r="E513" s="16"/>
      <c r="F513" s="35"/>
      <c r="G513" s="20"/>
      <c r="H513" s="20"/>
      <c r="I513" s="35"/>
    </row>
    <row r="514" spans="1:9" s="2" customFormat="1" x14ac:dyDescent="0.25">
      <c r="A514" s="35"/>
      <c r="E514" s="16"/>
      <c r="F514" s="35"/>
      <c r="G514" s="20"/>
      <c r="H514" s="20"/>
      <c r="I514" s="35"/>
    </row>
    <row r="515" spans="1:9" s="2" customFormat="1" x14ac:dyDescent="0.25">
      <c r="A515" s="35"/>
      <c r="E515" s="16"/>
      <c r="F515" s="35"/>
      <c r="G515" s="20"/>
      <c r="H515" s="20"/>
      <c r="I515" s="35"/>
    </row>
    <row r="516" spans="1:9" s="2" customFormat="1" x14ac:dyDescent="0.25">
      <c r="A516" s="35"/>
      <c r="E516" s="16"/>
      <c r="F516" s="35"/>
      <c r="G516" s="20"/>
      <c r="H516" s="20"/>
      <c r="I516" s="35"/>
    </row>
    <row r="517" spans="1:9" s="2" customFormat="1" x14ac:dyDescent="0.25">
      <c r="A517" s="35"/>
      <c r="E517" s="16"/>
      <c r="F517" s="35"/>
      <c r="G517" s="20"/>
      <c r="H517" s="20"/>
      <c r="I517" s="35"/>
    </row>
    <row r="518" spans="1:9" s="2" customFormat="1" x14ac:dyDescent="0.25">
      <c r="A518" s="35"/>
      <c r="E518" s="16"/>
      <c r="F518" s="35"/>
      <c r="G518" s="20"/>
      <c r="H518" s="20"/>
      <c r="I518" s="35"/>
    </row>
    <row r="519" spans="1:9" s="2" customFormat="1" x14ac:dyDescent="0.25">
      <c r="A519" s="35"/>
      <c r="E519" s="16"/>
      <c r="F519" s="35"/>
      <c r="G519" s="20"/>
      <c r="H519" s="20"/>
      <c r="I519" s="35"/>
    </row>
    <row r="520" spans="1:9" s="2" customFormat="1" x14ac:dyDescent="0.25">
      <c r="A520" s="35"/>
      <c r="E520" s="16"/>
      <c r="F520" s="35"/>
      <c r="G520" s="20"/>
      <c r="H520" s="20"/>
      <c r="I520" s="35"/>
    </row>
    <row r="521" spans="1:9" s="2" customFormat="1" x14ac:dyDescent="0.25">
      <c r="A521" s="35"/>
      <c r="E521" s="16"/>
      <c r="F521" s="35"/>
      <c r="G521" s="20"/>
      <c r="H521" s="20"/>
      <c r="I521" s="35"/>
    </row>
    <row r="522" spans="1:9" s="2" customFormat="1" x14ac:dyDescent="0.25">
      <c r="A522" s="35"/>
      <c r="E522" s="16"/>
      <c r="F522" s="35"/>
      <c r="G522" s="20"/>
      <c r="H522" s="20"/>
      <c r="I522" s="35"/>
    </row>
    <row r="523" spans="1:9" s="2" customFormat="1" x14ac:dyDescent="0.25">
      <c r="A523" s="35"/>
      <c r="E523" s="16"/>
      <c r="F523" s="35"/>
      <c r="G523" s="20"/>
      <c r="H523" s="20"/>
      <c r="I523" s="35"/>
    </row>
    <row r="524" spans="1:9" s="2" customFormat="1" x14ac:dyDescent="0.25">
      <c r="A524" s="35"/>
      <c r="E524" s="16"/>
      <c r="F524" s="35"/>
      <c r="G524" s="20"/>
      <c r="H524" s="20"/>
      <c r="I524" s="35"/>
    </row>
    <row r="525" spans="1:9" s="2" customFormat="1" x14ac:dyDescent="0.25">
      <c r="A525" s="35"/>
      <c r="E525" s="16"/>
      <c r="F525" s="35"/>
      <c r="G525" s="20"/>
      <c r="H525" s="20"/>
      <c r="I525" s="35"/>
    </row>
    <row r="526" spans="1:9" s="2" customFormat="1" x14ac:dyDescent="0.25">
      <c r="A526" s="35"/>
      <c r="E526" s="16"/>
      <c r="F526" s="35"/>
      <c r="G526" s="20"/>
      <c r="H526" s="20"/>
      <c r="I526" s="35"/>
    </row>
    <row r="527" spans="1:9" s="2" customFormat="1" x14ac:dyDescent="0.25">
      <c r="A527" s="35"/>
      <c r="E527" s="16"/>
      <c r="F527" s="35"/>
      <c r="G527" s="20"/>
      <c r="H527" s="20"/>
      <c r="I527" s="35"/>
    </row>
    <row r="528" spans="1:9" s="2" customFormat="1" x14ac:dyDescent="0.25">
      <c r="A528" s="35"/>
      <c r="E528" s="16"/>
      <c r="F528" s="35"/>
      <c r="G528" s="20"/>
      <c r="H528" s="20"/>
      <c r="I528" s="35"/>
    </row>
    <row r="529" spans="1:9" s="2" customFormat="1" x14ac:dyDescent="0.25">
      <c r="A529" s="35"/>
      <c r="E529" s="16"/>
      <c r="F529" s="35"/>
      <c r="G529" s="20"/>
      <c r="H529" s="20"/>
      <c r="I529" s="35"/>
    </row>
    <row r="530" spans="1:9" s="2" customFormat="1" x14ac:dyDescent="0.25">
      <c r="A530" s="35"/>
      <c r="E530" s="16"/>
      <c r="F530" s="35"/>
      <c r="G530" s="20"/>
      <c r="H530" s="20"/>
      <c r="I530" s="35"/>
    </row>
    <row r="531" spans="1:9" s="2" customFormat="1" x14ac:dyDescent="0.25">
      <c r="A531" s="35"/>
      <c r="E531" s="16"/>
      <c r="F531" s="35"/>
      <c r="G531" s="20"/>
      <c r="H531" s="20"/>
      <c r="I531" s="35"/>
    </row>
    <row r="532" spans="1:9" s="2" customFormat="1" x14ac:dyDescent="0.25">
      <c r="A532" s="35"/>
      <c r="E532" s="16"/>
      <c r="F532" s="35"/>
      <c r="G532" s="20"/>
      <c r="H532" s="20"/>
      <c r="I532" s="35"/>
    </row>
    <row r="533" spans="1:9" s="2" customFormat="1" x14ac:dyDescent="0.25">
      <c r="A533" s="35"/>
      <c r="E533" s="16"/>
      <c r="F533" s="35"/>
      <c r="G533" s="20"/>
      <c r="H533" s="20"/>
      <c r="I533" s="35"/>
    </row>
    <row r="534" spans="1:9" s="2" customFormat="1" x14ac:dyDescent="0.25">
      <c r="A534" s="35"/>
      <c r="E534" s="16"/>
      <c r="F534" s="35"/>
      <c r="G534" s="20"/>
      <c r="H534" s="20"/>
      <c r="I534" s="35"/>
    </row>
    <row r="535" spans="1:9" s="2" customFormat="1" x14ac:dyDescent="0.25">
      <c r="A535" s="35"/>
      <c r="E535" s="16"/>
      <c r="F535" s="35"/>
      <c r="G535" s="20"/>
      <c r="H535" s="20"/>
      <c r="I535" s="35"/>
    </row>
    <row r="536" spans="1:9" s="2" customFormat="1" x14ac:dyDescent="0.25">
      <c r="A536" s="35"/>
      <c r="E536" s="16"/>
      <c r="F536" s="35"/>
      <c r="G536" s="20"/>
      <c r="H536" s="20"/>
      <c r="I536" s="35"/>
    </row>
    <row r="537" spans="1:9" s="2" customFormat="1" x14ac:dyDescent="0.25">
      <c r="A537" s="35"/>
      <c r="E537" s="16"/>
      <c r="F537" s="35"/>
      <c r="G537" s="20"/>
      <c r="H537" s="20"/>
      <c r="I537" s="35"/>
    </row>
    <row r="538" spans="1:9" s="2" customFormat="1" x14ac:dyDescent="0.25">
      <c r="A538" s="35"/>
      <c r="E538" s="16"/>
      <c r="F538" s="35"/>
      <c r="G538" s="20"/>
      <c r="H538" s="20"/>
      <c r="I538" s="35"/>
    </row>
    <row r="539" spans="1:9" s="2" customFormat="1" x14ac:dyDescent="0.25">
      <c r="A539" s="35"/>
      <c r="E539" s="16"/>
      <c r="F539" s="35"/>
      <c r="G539" s="20"/>
      <c r="H539" s="20"/>
      <c r="I539" s="35"/>
    </row>
    <row r="540" spans="1:9" s="2" customFormat="1" x14ac:dyDescent="0.25">
      <c r="A540" s="35"/>
      <c r="E540" s="16"/>
      <c r="F540" s="35"/>
      <c r="G540" s="20"/>
      <c r="H540" s="20"/>
      <c r="I540" s="35"/>
    </row>
    <row r="541" spans="1:9" s="2" customFormat="1" x14ac:dyDescent="0.25">
      <c r="A541" s="35"/>
      <c r="E541" s="16"/>
      <c r="F541" s="35"/>
      <c r="G541" s="20"/>
      <c r="H541" s="20"/>
      <c r="I541" s="35"/>
    </row>
    <row r="542" spans="1:9" s="2" customFormat="1" x14ac:dyDescent="0.25">
      <c r="A542" s="35"/>
      <c r="E542" s="16"/>
      <c r="F542" s="35"/>
      <c r="G542" s="20"/>
      <c r="H542" s="20"/>
      <c r="I542" s="35"/>
    </row>
    <row r="543" spans="1:9" s="2" customFormat="1" x14ac:dyDescent="0.25">
      <c r="A543" s="35"/>
      <c r="E543" s="16"/>
      <c r="F543" s="35"/>
      <c r="G543" s="20"/>
      <c r="H543" s="20"/>
      <c r="I543" s="35"/>
    </row>
    <row r="544" spans="1:9" s="2" customFormat="1" x14ac:dyDescent="0.25">
      <c r="A544" s="35"/>
      <c r="E544" s="16"/>
      <c r="F544" s="35"/>
      <c r="G544" s="20"/>
      <c r="H544" s="20"/>
      <c r="I544" s="35"/>
    </row>
    <row r="545" spans="1:9" s="2" customFormat="1" x14ac:dyDescent="0.25">
      <c r="A545" s="35"/>
      <c r="E545" s="16"/>
      <c r="F545" s="35"/>
      <c r="G545" s="20"/>
      <c r="H545" s="20"/>
      <c r="I545" s="35"/>
    </row>
    <row r="546" spans="1:9" s="2" customFormat="1" x14ac:dyDescent="0.25">
      <c r="A546" s="35"/>
      <c r="E546" s="16"/>
      <c r="F546" s="35"/>
      <c r="G546" s="20"/>
      <c r="H546" s="20"/>
      <c r="I546" s="35"/>
    </row>
    <row r="547" spans="1:9" s="2" customFormat="1" x14ac:dyDescent="0.25">
      <c r="A547" s="35"/>
      <c r="E547" s="16"/>
      <c r="F547" s="35"/>
      <c r="G547" s="20"/>
      <c r="H547" s="20"/>
      <c r="I547" s="35"/>
    </row>
    <row r="548" spans="1:9" s="2" customFormat="1" x14ac:dyDescent="0.25">
      <c r="A548" s="35"/>
      <c r="E548" s="16"/>
      <c r="F548" s="35"/>
      <c r="G548" s="20"/>
      <c r="H548" s="20"/>
      <c r="I548" s="35"/>
    </row>
    <row r="549" spans="1:9" s="2" customFormat="1" x14ac:dyDescent="0.25">
      <c r="A549" s="35"/>
      <c r="E549" s="16"/>
      <c r="F549" s="35"/>
      <c r="G549" s="20"/>
      <c r="H549" s="20"/>
      <c r="I549" s="35"/>
    </row>
    <row r="550" spans="1:9" s="2" customFormat="1" x14ac:dyDescent="0.25">
      <c r="A550" s="35"/>
      <c r="E550" s="16"/>
      <c r="F550" s="35"/>
      <c r="G550" s="20"/>
      <c r="H550" s="20"/>
      <c r="I550" s="35"/>
    </row>
    <row r="551" spans="1:9" s="2" customFormat="1" x14ac:dyDescent="0.25">
      <c r="A551" s="35"/>
      <c r="E551" s="16"/>
      <c r="F551" s="35"/>
      <c r="G551" s="20"/>
      <c r="H551" s="20"/>
      <c r="I551" s="35"/>
    </row>
    <row r="552" spans="1:9" s="2" customFormat="1" x14ac:dyDescent="0.25">
      <c r="A552" s="35"/>
      <c r="E552" s="16"/>
      <c r="F552" s="35"/>
      <c r="G552" s="20"/>
      <c r="H552" s="20"/>
      <c r="I552" s="35"/>
    </row>
    <row r="553" spans="1:9" s="2" customFormat="1" x14ac:dyDescent="0.25">
      <c r="A553" s="35"/>
      <c r="E553" s="16"/>
      <c r="F553" s="35"/>
      <c r="G553" s="20"/>
      <c r="H553" s="20"/>
      <c r="I553" s="35"/>
    </row>
    <row r="554" spans="1:9" s="2" customFormat="1" x14ac:dyDescent="0.25">
      <c r="A554" s="35"/>
      <c r="E554" s="16"/>
      <c r="F554" s="35"/>
      <c r="G554" s="20"/>
      <c r="H554" s="20"/>
      <c r="I554" s="35"/>
    </row>
    <row r="555" spans="1:9" s="2" customFormat="1" x14ac:dyDescent="0.25">
      <c r="A555" s="35"/>
      <c r="E555" s="16"/>
      <c r="F555" s="35"/>
      <c r="G555" s="20"/>
      <c r="H555" s="20"/>
      <c r="I555" s="35"/>
    </row>
    <row r="556" spans="1:9" s="2" customFormat="1" x14ac:dyDescent="0.25">
      <c r="A556" s="35"/>
      <c r="E556" s="16"/>
      <c r="F556" s="35"/>
      <c r="G556" s="20"/>
      <c r="H556" s="20"/>
      <c r="I556" s="35"/>
    </row>
    <row r="557" spans="1:9" s="2" customFormat="1" x14ac:dyDescent="0.25">
      <c r="A557" s="35"/>
      <c r="E557" s="16"/>
      <c r="F557" s="35"/>
      <c r="G557" s="20"/>
      <c r="H557" s="20"/>
      <c r="I557" s="35"/>
    </row>
    <row r="558" spans="1:9" s="2" customFormat="1" x14ac:dyDescent="0.25">
      <c r="A558" s="35"/>
      <c r="E558" s="16"/>
      <c r="F558" s="35"/>
      <c r="G558" s="20"/>
      <c r="H558" s="20"/>
      <c r="I558" s="35"/>
    </row>
    <row r="559" spans="1:9" s="2" customFormat="1" x14ac:dyDescent="0.25">
      <c r="A559" s="35"/>
      <c r="E559" s="16"/>
      <c r="F559" s="35"/>
      <c r="G559" s="20"/>
      <c r="H559" s="20"/>
      <c r="I559" s="35"/>
    </row>
    <row r="560" spans="1:9" s="2" customFormat="1" x14ac:dyDescent="0.25">
      <c r="A560" s="35"/>
      <c r="E560" s="16"/>
      <c r="F560" s="35"/>
      <c r="G560" s="20"/>
      <c r="H560" s="20"/>
      <c r="I560" s="35"/>
    </row>
    <row r="561" spans="1:9" s="2" customFormat="1" x14ac:dyDescent="0.25">
      <c r="A561" s="35"/>
      <c r="E561" s="16"/>
      <c r="F561" s="35"/>
      <c r="G561" s="20"/>
      <c r="H561" s="20"/>
      <c r="I561" s="35"/>
    </row>
    <row r="562" spans="1:9" s="2" customFormat="1" x14ac:dyDescent="0.25">
      <c r="A562" s="35"/>
      <c r="E562" s="16"/>
      <c r="F562" s="35"/>
      <c r="G562" s="20"/>
      <c r="H562" s="20"/>
      <c r="I562" s="35"/>
    </row>
    <row r="563" spans="1:9" s="2" customFormat="1" x14ac:dyDescent="0.25">
      <c r="A563" s="35"/>
      <c r="E563" s="16"/>
      <c r="F563" s="35"/>
      <c r="G563" s="20"/>
      <c r="H563" s="20"/>
      <c r="I563" s="35"/>
    </row>
    <row r="564" spans="1:9" s="2" customFormat="1" x14ac:dyDescent="0.25">
      <c r="A564" s="35"/>
      <c r="E564" s="16"/>
      <c r="F564" s="35"/>
      <c r="G564" s="20"/>
      <c r="H564" s="20"/>
      <c r="I564" s="35"/>
    </row>
    <row r="565" spans="1:9" s="2" customFormat="1" x14ac:dyDescent="0.25">
      <c r="A565" s="35"/>
      <c r="E565" s="16"/>
      <c r="F565" s="35"/>
      <c r="G565" s="20"/>
      <c r="H565" s="20"/>
      <c r="I565" s="35"/>
    </row>
    <row r="566" spans="1:9" s="2" customFormat="1" x14ac:dyDescent="0.25">
      <c r="A566" s="35"/>
      <c r="E566" s="16"/>
      <c r="F566" s="35"/>
      <c r="G566" s="20"/>
      <c r="H566" s="20"/>
      <c r="I566" s="35"/>
    </row>
    <row r="567" spans="1:9" s="2" customFormat="1" x14ac:dyDescent="0.25">
      <c r="A567" s="35"/>
      <c r="E567" s="16"/>
      <c r="F567" s="35"/>
      <c r="G567" s="20"/>
      <c r="H567" s="20"/>
      <c r="I567" s="35"/>
    </row>
    <row r="568" spans="1:9" s="2" customFormat="1" x14ac:dyDescent="0.25">
      <c r="A568" s="35"/>
      <c r="E568" s="16"/>
      <c r="F568" s="35"/>
      <c r="G568" s="20"/>
      <c r="H568" s="20"/>
      <c r="I568" s="35"/>
    </row>
    <row r="569" spans="1:9" s="2" customFormat="1" x14ac:dyDescent="0.25">
      <c r="A569" s="35"/>
      <c r="E569" s="16"/>
      <c r="F569" s="35"/>
      <c r="G569" s="20"/>
      <c r="H569" s="20"/>
      <c r="I569" s="35"/>
    </row>
    <row r="570" spans="1:9" s="2" customFormat="1" x14ac:dyDescent="0.25">
      <c r="A570" s="35"/>
      <c r="E570" s="16"/>
      <c r="F570" s="35"/>
      <c r="G570" s="20"/>
      <c r="H570" s="20"/>
      <c r="I570" s="35"/>
    </row>
    <row r="571" spans="1:9" s="2" customFormat="1" x14ac:dyDescent="0.25">
      <c r="A571" s="35"/>
      <c r="E571" s="16"/>
      <c r="F571" s="35"/>
      <c r="G571" s="20"/>
      <c r="H571" s="20"/>
      <c r="I571" s="35"/>
    </row>
    <row r="572" spans="1:9" s="2" customFormat="1" x14ac:dyDescent="0.25">
      <c r="A572" s="35"/>
      <c r="E572" s="16"/>
      <c r="F572" s="35"/>
      <c r="G572" s="20"/>
      <c r="H572" s="20"/>
      <c r="I572" s="35"/>
    </row>
    <row r="573" spans="1:9" s="2" customFormat="1" x14ac:dyDescent="0.25">
      <c r="A573" s="35"/>
      <c r="E573" s="16"/>
      <c r="F573" s="35"/>
      <c r="G573" s="20"/>
      <c r="H573" s="20"/>
      <c r="I573" s="35"/>
    </row>
    <row r="574" spans="1:9" s="2" customFormat="1" x14ac:dyDescent="0.25">
      <c r="A574" s="35"/>
      <c r="E574" s="16"/>
      <c r="F574" s="35"/>
      <c r="G574" s="20"/>
      <c r="H574" s="20"/>
      <c r="I574" s="35"/>
    </row>
    <row r="575" spans="1:9" s="2" customFormat="1" x14ac:dyDescent="0.25">
      <c r="A575" s="35"/>
      <c r="E575" s="16"/>
      <c r="F575" s="35"/>
      <c r="G575" s="20"/>
      <c r="H575" s="20"/>
      <c r="I575" s="35"/>
    </row>
    <row r="576" spans="1:9" s="2" customFormat="1" x14ac:dyDescent="0.25">
      <c r="A576" s="35"/>
      <c r="E576" s="16"/>
      <c r="F576" s="35"/>
      <c r="G576" s="20"/>
      <c r="H576" s="20"/>
      <c r="I576" s="35"/>
    </row>
    <row r="577" spans="1:9" s="2" customFormat="1" x14ac:dyDescent="0.25">
      <c r="A577" s="35"/>
      <c r="E577" s="16"/>
      <c r="F577" s="35"/>
      <c r="G577" s="20"/>
      <c r="H577" s="20"/>
      <c r="I577" s="35"/>
    </row>
    <row r="578" spans="1:9" s="2" customFormat="1" x14ac:dyDescent="0.25">
      <c r="A578" s="35"/>
      <c r="E578" s="16"/>
      <c r="F578" s="35"/>
      <c r="G578" s="20"/>
      <c r="H578" s="20"/>
      <c r="I578" s="35"/>
    </row>
    <row r="579" spans="1:9" s="2" customFormat="1" x14ac:dyDescent="0.25">
      <c r="A579" s="35"/>
      <c r="E579" s="16"/>
      <c r="F579" s="35"/>
      <c r="G579" s="20"/>
      <c r="H579" s="20"/>
      <c r="I579" s="35"/>
    </row>
    <row r="580" spans="1:9" s="2" customFormat="1" x14ac:dyDescent="0.25">
      <c r="A580" s="35"/>
      <c r="E580" s="16"/>
      <c r="F580" s="35"/>
      <c r="G580" s="20"/>
      <c r="H580" s="20"/>
      <c r="I580" s="35"/>
    </row>
    <row r="581" spans="1:9" s="2" customFormat="1" x14ac:dyDescent="0.25">
      <c r="A581" s="35"/>
      <c r="E581" s="16"/>
      <c r="F581" s="35"/>
      <c r="G581" s="20"/>
      <c r="H581" s="20"/>
      <c r="I581" s="35"/>
    </row>
    <row r="582" spans="1:9" s="2" customFormat="1" x14ac:dyDescent="0.25">
      <c r="A582" s="35"/>
      <c r="E582" s="16"/>
      <c r="F582" s="35"/>
      <c r="G582" s="20"/>
      <c r="H582" s="20"/>
      <c r="I582" s="35"/>
    </row>
    <row r="583" spans="1:9" s="2" customFormat="1" x14ac:dyDescent="0.25">
      <c r="A583" s="35"/>
      <c r="E583" s="16"/>
      <c r="F583" s="35"/>
      <c r="G583" s="20"/>
      <c r="H583" s="20"/>
      <c r="I583" s="35"/>
    </row>
    <row r="584" spans="1:9" s="2" customFormat="1" x14ac:dyDescent="0.25">
      <c r="A584" s="35"/>
      <c r="E584" s="16"/>
      <c r="F584" s="35"/>
      <c r="G584" s="20"/>
      <c r="H584" s="20"/>
      <c r="I584" s="35"/>
    </row>
    <row r="585" spans="1:9" s="2" customFormat="1" x14ac:dyDescent="0.25">
      <c r="A585" s="35"/>
      <c r="E585" s="16"/>
      <c r="F585" s="35"/>
      <c r="G585" s="20"/>
      <c r="H585" s="20"/>
      <c r="I585" s="35"/>
    </row>
    <row r="586" spans="1:9" s="2" customFormat="1" x14ac:dyDescent="0.25">
      <c r="A586" s="35"/>
      <c r="E586" s="16"/>
      <c r="F586" s="35"/>
      <c r="G586" s="20"/>
      <c r="H586" s="20"/>
      <c r="I586" s="35"/>
    </row>
    <row r="587" spans="1:9" s="2" customFormat="1" x14ac:dyDescent="0.25">
      <c r="A587" s="35"/>
      <c r="E587" s="16"/>
      <c r="F587" s="35"/>
      <c r="G587" s="20"/>
      <c r="H587" s="20"/>
      <c r="I587" s="35"/>
    </row>
    <row r="588" spans="1:9" s="2" customFormat="1" x14ac:dyDescent="0.25">
      <c r="A588" s="35"/>
      <c r="E588" s="16"/>
      <c r="F588" s="35"/>
      <c r="G588" s="20"/>
      <c r="H588" s="20"/>
      <c r="I588" s="35"/>
    </row>
    <row r="589" spans="1:9" s="2" customFormat="1" x14ac:dyDescent="0.25">
      <c r="A589" s="35"/>
      <c r="E589" s="16"/>
      <c r="F589" s="35"/>
      <c r="G589" s="20"/>
      <c r="H589" s="20"/>
      <c r="I589" s="35"/>
    </row>
    <row r="590" spans="1:9" s="2" customFormat="1" x14ac:dyDescent="0.25">
      <c r="A590" s="35"/>
      <c r="E590" s="16"/>
      <c r="F590" s="35"/>
      <c r="G590" s="20"/>
      <c r="H590" s="20"/>
      <c r="I590" s="35"/>
    </row>
    <row r="591" spans="1:9" s="2" customFormat="1" x14ac:dyDescent="0.25">
      <c r="A591" s="35"/>
      <c r="E591" s="16"/>
      <c r="F591" s="35"/>
      <c r="G591" s="20"/>
      <c r="H591" s="20"/>
      <c r="I591" s="35"/>
    </row>
    <row r="592" spans="1:9" s="2" customFormat="1" x14ac:dyDescent="0.25">
      <c r="A592" s="35"/>
      <c r="E592" s="16"/>
      <c r="F592" s="35"/>
      <c r="G592" s="20"/>
      <c r="H592" s="20"/>
      <c r="I592" s="35"/>
    </row>
    <row r="593" spans="1:9" s="2" customFormat="1" x14ac:dyDescent="0.25">
      <c r="A593" s="35"/>
      <c r="E593" s="16"/>
      <c r="F593" s="35"/>
      <c r="G593" s="20"/>
      <c r="H593" s="20"/>
      <c r="I593" s="35"/>
    </row>
    <row r="594" spans="1:9" s="2" customFormat="1" x14ac:dyDescent="0.25">
      <c r="A594" s="35"/>
      <c r="E594" s="16"/>
      <c r="F594" s="35"/>
      <c r="G594" s="20"/>
      <c r="H594" s="20"/>
      <c r="I594" s="35"/>
    </row>
    <row r="595" spans="1:9" s="2" customFormat="1" x14ac:dyDescent="0.25">
      <c r="A595" s="35"/>
      <c r="E595" s="16"/>
      <c r="F595" s="35"/>
      <c r="G595" s="20"/>
      <c r="H595" s="20"/>
      <c r="I595" s="35"/>
    </row>
    <row r="596" spans="1:9" s="2" customFormat="1" x14ac:dyDescent="0.25">
      <c r="A596" s="35"/>
      <c r="E596" s="16"/>
      <c r="F596" s="35"/>
      <c r="G596" s="20"/>
      <c r="H596" s="20"/>
      <c r="I596" s="35"/>
    </row>
    <row r="597" spans="1:9" s="2" customFormat="1" x14ac:dyDescent="0.25">
      <c r="A597" s="35"/>
      <c r="E597" s="16"/>
      <c r="F597" s="35"/>
      <c r="G597" s="20"/>
      <c r="H597" s="20"/>
      <c r="I597" s="35"/>
    </row>
    <row r="598" spans="1:9" s="2" customFormat="1" x14ac:dyDescent="0.25">
      <c r="A598" s="35"/>
      <c r="E598" s="16"/>
      <c r="F598" s="35"/>
      <c r="G598" s="20"/>
      <c r="H598" s="20"/>
      <c r="I598" s="35"/>
    </row>
    <row r="599" spans="1:9" s="2" customFormat="1" x14ac:dyDescent="0.25">
      <c r="A599" s="35"/>
      <c r="E599" s="16"/>
      <c r="F599" s="35"/>
      <c r="G599" s="20"/>
      <c r="H599" s="20"/>
      <c r="I599" s="35"/>
    </row>
    <row r="600" spans="1:9" s="2" customFormat="1" x14ac:dyDescent="0.25">
      <c r="A600" s="35"/>
      <c r="E600" s="16"/>
      <c r="F600" s="35"/>
      <c r="G600" s="20"/>
      <c r="H600" s="20"/>
      <c r="I600" s="35"/>
    </row>
    <row r="601" spans="1:9" s="2" customFormat="1" x14ac:dyDescent="0.25">
      <c r="A601" s="35"/>
      <c r="E601" s="16"/>
      <c r="F601" s="35"/>
      <c r="G601" s="20"/>
      <c r="H601" s="20"/>
      <c r="I601" s="35"/>
    </row>
    <row r="602" spans="1:9" s="2" customFormat="1" x14ac:dyDescent="0.25">
      <c r="A602" s="35"/>
      <c r="E602" s="16"/>
      <c r="F602" s="35"/>
      <c r="G602" s="20"/>
      <c r="H602" s="20"/>
      <c r="I602" s="35"/>
    </row>
    <row r="603" spans="1:9" s="2" customFormat="1" x14ac:dyDescent="0.25">
      <c r="A603" s="35"/>
      <c r="E603" s="16"/>
      <c r="F603" s="35"/>
      <c r="G603" s="20"/>
      <c r="H603" s="20"/>
      <c r="I603" s="35"/>
    </row>
    <row r="604" spans="1:9" s="2" customFormat="1" x14ac:dyDescent="0.25">
      <c r="A604" s="35"/>
      <c r="E604" s="16"/>
      <c r="F604" s="35"/>
      <c r="G604" s="20"/>
      <c r="H604" s="20"/>
      <c r="I604" s="35"/>
    </row>
    <row r="605" spans="1:9" s="2" customFormat="1" x14ac:dyDescent="0.25">
      <c r="A605" s="35"/>
      <c r="E605" s="16"/>
      <c r="F605" s="35"/>
      <c r="G605" s="20"/>
      <c r="H605" s="20"/>
      <c r="I605" s="35"/>
    </row>
    <row r="606" spans="1:9" s="2" customFormat="1" x14ac:dyDescent="0.25">
      <c r="A606" s="35"/>
      <c r="E606" s="16"/>
      <c r="F606" s="35"/>
      <c r="G606" s="20"/>
      <c r="H606" s="20"/>
      <c r="I606" s="35"/>
    </row>
    <row r="607" spans="1:9" s="2" customFormat="1" x14ac:dyDescent="0.25">
      <c r="A607" s="35"/>
      <c r="E607" s="16"/>
      <c r="F607" s="35"/>
      <c r="G607" s="20"/>
      <c r="H607" s="20"/>
      <c r="I607" s="35"/>
    </row>
    <row r="608" spans="1:9" s="2" customFormat="1" x14ac:dyDescent="0.25">
      <c r="A608" s="35"/>
      <c r="E608" s="16"/>
      <c r="F608" s="35"/>
      <c r="G608" s="20"/>
      <c r="H608" s="20"/>
      <c r="I608" s="35"/>
    </row>
    <row r="609" spans="1:9" s="2" customFormat="1" x14ac:dyDescent="0.25">
      <c r="A609" s="35"/>
      <c r="E609" s="16"/>
      <c r="F609" s="35"/>
      <c r="G609" s="20"/>
      <c r="H609" s="20"/>
      <c r="I609" s="35"/>
    </row>
    <row r="610" spans="1:9" s="2" customFormat="1" x14ac:dyDescent="0.25">
      <c r="A610" s="35"/>
      <c r="E610" s="16"/>
      <c r="F610" s="35"/>
      <c r="G610" s="20"/>
      <c r="H610" s="20"/>
      <c r="I610" s="35"/>
    </row>
    <row r="611" spans="1:9" s="2" customFormat="1" x14ac:dyDescent="0.25">
      <c r="A611" s="35"/>
      <c r="E611" s="16"/>
      <c r="F611" s="35"/>
      <c r="G611" s="20"/>
      <c r="H611" s="20"/>
      <c r="I611" s="35"/>
    </row>
    <row r="612" spans="1:9" s="2" customFormat="1" x14ac:dyDescent="0.25">
      <c r="A612" s="35"/>
      <c r="E612" s="16"/>
      <c r="F612" s="35"/>
      <c r="G612" s="20"/>
      <c r="H612" s="20"/>
      <c r="I612" s="35"/>
    </row>
    <row r="613" spans="1:9" s="2" customFormat="1" x14ac:dyDescent="0.25">
      <c r="A613" s="35"/>
      <c r="E613" s="16"/>
      <c r="F613" s="35"/>
      <c r="G613" s="20"/>
      <c r="H613" s="20"/>
      <c r="I613" s="35"/>
    </row>
    <row r="614" spans="1:9" s="2" customFormat="1" x14ac:dyDescent="0.25">
      <c r="A614" s="35"/>
      <c r="E614" s="16"/>
      <c r="F614" s="35"/>
      <c r="G614" s="20"/>
      <c r="H614" s="20"/>
      <c r="I614" s="35"/>
    </row>
    <row r="615" spans="1:9" s="2" customFormat="1" x14ac:dyDescent="0.25">
      <c r="A615" s="35"/>
      <c r="E615" s="16"/>
      <c r="F615" s="35"/>
      <c r="G615" s="20"/>
      <c r="H615" s="20"/>
      <c r="I615" s="35"/>
    </row>
    <row r="616" spans="1:9" s="2" customFormat="1" x14ac:dyDescent="0.25">
      <c r="A616" s="35"/>
      <c r="E616" s="16"/>
      <c r="F616" s="35"/>
      <c r="G616" s="20"/>
      <c r="H616" s="20"/>
      <c r="I616" s="35"/>
    </row>
    <row r="617" spans="1:9" s="2" customFormat="1" x14ac:dyDescent="0.25">
      <c r="A617" s="35"/>
      <c r="E617" s="16"/>
      <c r="F617" s="35"/>
      <c r="G617" s="20"/>
      <c r="H617" s="20"/>
      <c r="I617" s="35"/>
    </row>
    <row r="618" spans="1:9" s="2" customFormat="1" x14ac:dyDescent="0.25">
      <c r="A618" s="35"/>
      <c r="E618" s="16"/>
      <c r="F618" s="35"/>
      <c r="G618" s="20"/>
      <c r="H618" s="20"/>
      <c r="I618" s="35"/>
    </row>
    <row r="619" spans="1:9" s="2" customFormat="1" x14ac:dyDescent="0.25">
      <c r="A619" s="35"/>
      <c r="E619" s="16"/>
      <c r="F619" s="35"/>
      <c r="G619" s="20"/>
      <c r="H619" s="20"/>
      <c r="I619" s="35"/>
    </row>
    <row r="620" spans="1:9" s="2" customFormat="1" x14ac:dyDescent="0.25">
      <c r="A620" s="35"/>
      <c r="E620" s="16"/>
      <c r="F620" s="35"/>
      <c r="G620" s="20"/>
      <c r="H620" s="20"/>
      <c r="I620" s="35"/>
    </row>
    <row r="621" spans="1:9" s="2" customFormat="1" x14ac:dyDescent="0.25">
      <c r="A621" s="35"/>
      <c r="E621" s="16"/>
      <c r="F621" s="35"/>
      <c r="G621" s="20"/>
      <c r="H621" s="20"/>
      <c r="I621" s="35"/>
    </row>
    <row r="622" spans="1:9" s="2" customFormat="1" x14ac:dyDescent="0.25">
      <c r="A622" s="35"/>
      <c r="E622" s="16"/>
      <c r="F622" s="35"/>
      <c r="G622" s="20"/>
      <c r="H622" s="20"/>
      <c r="I622" s="35"/>
    </row>
    <row r="623" spans="1:9" s="2" customFormat="1" x14ac:dyDescent="0.25">
      <c r="A623" s="35"/>
      <c r="E623" s="16"/>
      <c r="F623" s="35"/>
      <c r="G623" s="20"/>
      <c r="H623" s="20"/>
      <c r="I623" s="35"/>
    </row>
    <row r="624" spans="1:9" s="2" customFormat="1" x14ac:dyDescent="0.25">
      <c r="A624" s="35"/>
      <c r="E624" s="16"/>
      <c r="F624" s="35"/>
      <c r="G624" s="20"/>
      <c r="H624" s="20"/>
      <c r="I624" s="35"/>
    </row>
    <row r="625" spans="1:9" s="2" customFormat="1" x14ac:dyDescent="0.25">
      <c r="A625" s="35"/>
      <c r="E625" s="16"/>
      <c r="F625" s="35"/>
      <c r="G625" s="20"/>
      <c r="H625" s="20"/>
      <c r="I625" s="35"/>
    </row>
    <row r="626" spans="1:9" s="2" customFormat="1" x14ac:dyDescent="0.25">
      <c r="A626" s="35"/>
      <c r="E626" s="16"/>
      <c r="F626" s="35"/>
      <c r="G626" s="20"/>
      <c r="H626" s="20"/>
      <c r="I626" s="35"/>
    </row>
    <row r="627" spans="1:9" s="2" customFormat="1" x14ac:dyDescent="0.25">
      <c r="A627" s="35"/>
      <c r="E627" s="16"/>
      <c r="F627" s="35"/>
      <c r="G627" s="20"/>
      <c r="H627" s="20"/>
      <c r="I627" s="35"/>
    </row>
    <row r="628" spans="1:9" s="2" customFormat="1" x14ac:dyDescent="0.25">
      <c r="A628" s="35"/>
      <c r="E628" s="16"/>
      <c r="F628" s="35"/>
      <c r="G628" s="20"/>
      <c r="H628" s="20"/>
      <c r="I628" s="35"/>
    </row>
    <row r="629" spans="1:9" s="2" customFormat="1" x14ac:dyDescent="0.25">
      <c r="A629" s="35"/>
      <c r="E629" s="16"/>
      <c r="F629" s="35"/>
      <c r="G629" s="20"/>
      <c r="H629" s="20"/>
      <c r="I629" s="35"/>
    </row>
    <row r="630" spans="1:9" s="2" customFormat="1" x14ac:dyDescent="0.25">
      <c r="A630" s="35"/>
      <c r="E630" s="16"/>
      <c r="F630" s="35"/>
      <c r="G630" s="20"/>
      <c r="H630" s="20"/>
      <c r="I630" s="35"/>
    </row>
    <row r="631" spans="1:9" s="2" customFormat="1" x14ac:dyDescent="0.25">
      <c r="A631" s="35"/>
      <c r="E631" s="16"/>
      <c r="F631" s="35"/>
      <c r="G631" s="20"/>
      <c r="H631" s="20"/>
      <c r="I631" s="35"/>
    </row>
    <row r="632" spans="1:9" s="2" customFormat="1" x14ac:dyDescent="0.25">
      <c r="A632" s="35"/>
      <c r="E632" s="16"/>
      <c r="F632" s="35"/>
      <c r="G632" s="20"/>
      <c r="H632" s="20"/>
      <c r="I632" s="35"/>
    </row>
    <row r="633" spans="1:9" s="2" customFormat="1" x14ac:dyDescent="0.25">
      <c r="A633" s="35"/>
      <c r="E633" s="16"/>
      <c r="F633" s="35"/>
      <c r="G633" s="20"/>
      <c r="H633" s="20"/>
      <c r="I633" s="35"/>
    </row>
    <row r="634" spans="1:9" s="2" customFormat="1" x14ac:dyDescent="0.25">
      <c r="A634" s="35"/>
      <c r="E634" s="16"/>
      <c r="F634" s="35"/>
      <c r="G634" s="20"/>
      <c r="H634" s="20"/>
      <c r="I634" s="35"/>
    </row>
    <row r="635" spans="1:9" s="2" customFormat="1" x14ac:dyDescent="0.25">
      <c r="A635" s="35"/>
      <c r="E635" s="16"/>
      <c r="F635" s="35"/>
      <c r="G635" s="20"/>
      <c r="H635" s="20"/>
      <c r="I635" s="35"/>
    </row>
    <row r="636" spans="1:9" s="2" customFormat="1" x14ac:dyDescent="0.25">
      <c r="A636" s="35"/>
      <c r="E636" s="16"/>
      <c r="F636" s="35"/>
      <c r="G636" s="20"/>
      <c r="H636" s="20"/>
      <c r="I636" s="35"/>
    </row>
    <row r="637" spans="1:9" s="2" customFormat="1" x14ac:dyDescent="0.25">
      <c r="A637" s="35"/>
      <c r="E637" s="16"/>
      <c r="F637" s="35"/>
      <c r="G637" s="20"/>
      <c r="H637" s="20"/>
      <c r="I637" s="35"/>
    </row>
    <row r="638" spans="1:9" s="2" customFormat="1" x14ac:dyDescent="0.25">
      <c r="A638" s="35"/>
      <c r="E638" s="16"/>
      <c r="F638" s="35"/>
      <c r="G638" s="20"/>
      <c r="H638" s="20"/>
      <c r="I638" s="35"/>
    </row>
    <row r="639" spans="1:9" s="2" customFormat="1" x14ac:dyDescent="0.25">
      <c r="A639" s="35"/>
      <c r="E639" s="16"/>
      <c r="F639" s="35"/>
      <c r="G639" s="20"/>
      <c r="H639" s="20"/>
      <c r="I639" s="35"/>
    </row>
    <row r="640" spans="1:9" s="2" customFormat="1" x14ac:dyDescent="0.25">
      <c r="A640" s="35"/>
      <c r="E640" s="16"/>
      <c r="F640" s="35"/>
      <c r="G640" s="20"/>
      <c r="H640" s="20"/>
      <c r="I640" s="35"/>
    </row>
    <row r="641" spans="1:9" s="2" customFormat="1" x14ac:dyDescent="0.25">
      <c r="A641" s="35"/>
      <c r="E641" s="16"/>
      <c r="F641" s="35"/>
      <c r="G641" s="20"/>
      <c r="H641" s="20"/>
      <c r="I641" s="35"/>
    </row>
    <row r="642" spans="1:9" s="2" customFormat="1" x14ac:dyDescent="0.25">
      <c r="A642" s="35"/>
      <c r="E642" s="16"/>
      <c r="F642" s="35"/>
      <c r="G642" s="20"/>
      <c r="H642" s="20"/>
      <c r="I642" s="35"/>
    </row>
    <row r="643" spans="1:9" s="2" customFormat="1" x14ac:dyDescent="0.25">
      <c r="A643" s="35"/>
      <c r="E643" s="16"/>
      <c r="F643" s="35"/>
      <c r="G643" s="20"/>
      <c r="H643" s="20"/>
      <c r="I643" s="35"/>
    </row>
    <row r="644" spans="1:9" s="2" customFormat="1" x14ac:dyDescent="0.25">
      <c r="A644" s="35"/>
      <c r="E644" s="16"/>
      <c r="F644" s="35"/>
      <c r="G644" s="20"/>
      <c r="H644" s="20"/>
      <c r="I644" s="35"/>
    </row>
    <row r="645" spans="1:9" s="2" customFormat="1" x14ac:dyDescent="0.25">
      <c r="A645" s="35"/>
      <c r="E645" s="16"/>
      <c r="F645" s="35"/>
      <c r="G645" s="20"/>
      <c r="H645" s="20"/>
      <c r="I645" s="35"/>
    </row>
    <row r="646" spans="1:9" s="2" customFormat="1" x14ac:dyDescent="0.25">
      <c r="A646" s="35"/>
      <c r="E646" s="16"/>
      <c r="F646" s="35"/>
      <c r="G646" s="20"/>
      <c r="H646" s="20"/>
      <c r="I646" s="35"/>
    </row>
    <row r="647" spans="1:9" s="2" customFormat="1" x14ac:dyDescent="0.25">
      <c r="A647" s="35"/>
      <c r="E647" s="16"/>
      <c r="F647" s="35"/>
      <c r="G647" s="20"/>
      <c r="H647" s="20"/>
      <c r="I647" s="35"/>
    </row>
    <row r="648" spans="1:9" s="2" customFormat="1" x14ac:dyDescent="0.25">
      <c r="A648" s="35"/>
      <c r="E648" s="16"/>
      <c r="F648" s="35"/>
      <c r="G648" s="20"/>
      <c r="H648" s="20"/>
      <c r="I648" s="35"/>
    </row>
    <row r="649" spans="1:9" s="2" customFormat="1" x14ac:dyDescent="0.25">
      <c r="A649" s="35"/>
      <c r="E649" s="16"/>
      <c r="F649" s="35"/>
      <c r="G649" s="20"/>
      <c r="H649" s="20"/>
      <c r="I649" s="35"/>
    </row>
    <row r="650" spans="1:9" s="2" customFormat="1" x14ac:dyDescent="0.25">
      <c r="A650" s="35"/>
      <c r="E650" s="16"/>
      <c r="F650" s="35"/>
      <c r="G650" s="20"/>
      <c r="H650" s="20"/>
      <c r="I650" s="35"/>
    </row>
    <row r="651" spans="1:9" s="2" customFormat="1" x14ac:dyDescent="0.25">
      <c r="A651" s="35"/>
      <c r="E651" s="16"/>
      <c r="F651" s="35"/>
      <c r="G651" s="20"/>
      <c r="H651" s="20"/>
      <c r="I651" s="35"/>
    </row>
    <row r="652" spans="1:9" s="2" customFormat="1" x14ac:dyDescent="0.25">
      <c r="A652" s="35"/>
      <c r="E652" s="16"/>
      <c r="F652" s="35"/>
      <c r="G652" s="20"/>
      <c r="H652" s="20"/>
      <c r="I652" s="35"/>
    </row>
    <row r="653" spans="1:9" s="2" customFormat="1" x14ac:dyDescent="0.25">
      <c r="A653" s="35"/>
      <c r="E653" s="16"/>
      <c r="F653" s="35"/>
      <c r="G653" s="20"/>
      <c r="H653" s="20"/>
      <c r="I653" s="35"/>
    </row>
    <row r="654" spans="1:9" s="2" customFormat="1" x14ac:dyDescent="0.25">
      <c r="A654" s="35"/>
      <c r="E654" s="16"/>
      <c r="F654" s="35"/>
      <c r="G654" s="20"/>
      <c r="H654" s="20"/>
      <c r="I654" s="35"/>
    </row>
    <row r="655" spans="1:9" s="2" customFormat="1" x14ac:dyDescent="0.25">
      <c r="A655" s="35"/>
      <c r="E655" s="16"/>
      <c r="F655" s="35"/>
      <c r="G655" s="20"/>
      <c r="H655" s="20"/>
      <c r="I655" s="35"/>
    </row>
    <row r="656" spans="1:9" s="2" customFormat="1" x14ac:dyDescent="0.25">
      <c r="A656" s="35"/>
      <c r="E656" s="16"/>
      <c r="F656" s="35"/>
      <c r="G656" s="20"/>
      <c r="H656" s="20"/>
      <c r="I656" s="35"/>
    </row>
    <row r="657" spans="1:9" s="2" customFormat="1" x14ac:dyDescent="0.25">
      <c r="A657" s="35"/>
      <c r="E657" s="16"/>
      <c r="F657" s="35"/>
      <c r="G657" s="20"/>
      <c r="H657" s="20"/>
      <c r="I657" s="35"/>
    </row>
    <row r="658" spans="1:9" s="2" customFormat="1" x14ac:dyDescent="0.25">
      <c r="A658" s="35"/>
      <c r="E658" s="16"/>
      <c r="F658" s="35"/>
      <c r="G658" s="20"/>
      <c r="H658" s="20"/>
      <c r="I658" s="35"/>
    </row>
    <row r="659" spans="1:9" s="2" customFormat="1" x14ac:dyDescent="0.25">
      <c r="A659" s="35"/>
      <c r="E659" s="16"/>
      <c r="F659" s="35"/>
      <c r="G659" s="20"/>
      <c r="H659" s="20"/>
      <c r="I659" s="35"/>
    </row>
    <row r="660" spans="1:9" s="2" customFormat="1" x14ac:dyDescent="0.25">
      <c r="A660" s="35"/>
      <c r="E660" s="16"/>
      <c r="F660" s="35"/>
      <c r="G660" s="20"/>
      <c r="H660" s="20"/>
      <c r="I660" s="35"/>
    </row>
    <row r="661" spans="1:9" s="2" customFormat="1" x14ac:dyDescent="0.25">
      <c r="A661" s="35"/>
      <c r="E661" s="16"/>
      <c r="F661" s="35"/>
      <c r="G661" s="20"/>
      <c r="H661" s="20"/>
      <c r="I661" s="35"/>
    </row>
    <row r="662" spans="1:9" s="2" customFormat="1" x14ac:dyDescent="0.25">
      <c r="A662" s="35"/>
      <c r="E662" s="16"/>
      <c r="F662" s="35"/>
      <c r="G662" s="20"/>
      <c r="H662" s="20"/>
      <c r="I662" s="35"/>
    </row>
    <row r="663" spans="1:9" s="2" customFormat="1" x14ac:dyDescent="0.25">
      <c r="A663" s="35"/>
      <c r="E663" s="16"/>
      <c r="F663" s="35"/>
      <c r="G663" s="20"/>
      <c r="H663" s="20"/>
      <c r="I663" s="35"/>
    </row>
    <row r="664" spans="1:9" s="2" customFormat="1" x14ac:dyDescent="0.25">
      <c r="A664" s="35"/>
      <c r="E664" s="16"/>
      <c r="F664" s="35"/>
      <c r="G664" s="20"/>
      <c r="H664" s="20"/>
      <c r="I664" s="35"/>
    </row>
    <row r="665" spans="1:9" s="2" customFormat="1" x14ac:dyDescent="0.25">
      <c r="A665" s="35"/>
      <c r="E665" s="16"/>
      <c r="F665" s="35"/>
      <c r="G665" s="20"/>
      <c r="H665" s="20"/>
      <c r="I665" s="35"/>
    </row>
    <row r="666" spans="1:9" s="2" customFormat="1" x14ac:dyDescent="0.25">
      <c r="A666" s="35"/>
      <c r="E666" s="16"/>
      <c r="F666" s="35"/>
      <c r="G666" s="20"/>
      <c r="H666" s="20"/>
      <c r="I666" s="35"/>
    </row>
    <row r="667" spans="1:9" s="2" customFormat="1" x14ac:dyDescent="0.25">
      <c r="A667" s="35"/>
      <c r="E667" s="16"/>
      <c r="F667" s="35"/>
      <c r="G667" s="20"/>
      <c r="H667" s="20"/>
      <c r="I667" s="35"/>
    </row>
    <row r="668" spans="1:9" s="2" customFormat="1" x14ac:dyDescent="0.25">
      <c r="A668" s="35"/>
      <c r="E668" s="16"/>
      <c r="F668" s="35"/>
      <c r="G668" s="20"/>
      <c r="H668" s="20"/>
      <c r="I668" s="35"/>
    </row>
    <row r="669" spans="1:9" s="2" customFormat="1" x14ac:dyDescent="0.25">
      <c r="A669" s="35"/>
      <c r="E669" s="16"/>
      <c r="F669" s="35"/>
      <c r="G669" s="20"/>
      <c r="H669" s="20"/>
      <c r="I669" s="35"/>
    </row>
    <row r="670" spans="1:9" s="2" customFormat="1" x14ac:dyDescent="0.25">
      <c r="A670" s="35"/>
      <c r="E670" s="16"/>
      <c r="F670" s="35"/>
      <c r="G670" s="20"/>
      <c r="H670" s="20"/>
      <c r="I670" s="35"/>
    </row>
    <row r="671" spans="1:9" s="2" customFormat="1" x14ac:dyDescent="0.25">
      <c r="A671" s="35"/>
      <c r="E671" s="16"/>
      <c r="F671" s="35"/>
      <c r="G671" s="20"/>
      <c r="H671" s="20"/>
      <c r="I671" s="35"/>
    </row>
    <row r="672" spans="1:9" s="2" customFormat="1" x14ac:dyDescent="0.25">
      <c r="A672" s="35"/>
      <c r="E672" s="16"/>
      <c r="F672" s="35"/>
      <c r="G672" s="20"/>
      <c r="H672" s="20"/>
      <c r="I672" s="35"/>
    </row>
    <row r="673" spans="1:9" s="2" customFormat="1" x14ac:dyDescent="0.25">
      <c r="A673" s="35"/>
      <c r="E673" s="16"/>
      <c r="F673" s="35"/>
      <c r="G673" s="20"/>
      <c r="H673" s="20"/>
      <c r="I673" s="35"/>
    </row>
    <row r="674" spans="1:9" s="2" customFormat="1" x14ac:dyDescent="0.25">
      <c r="A674" s="35"/>
      <c r="E674" s="16"/>
      <c r="F674" s="35"/>
      <c r="G674" s="20"/>
      <c r="H674" s="20"/>
      <c r="I674" s="35"/>
    </row>
    <row r="675" spans="1:9" s="2" customFormat="1" x14ac:dyDescent="0.25">
      <c r="A675" s="35"/>
      <c r="E675" s="16"/>
      <c r="F675" s="35"/>
      <c r="G675" s="20"/>
      <c r="H675" s="20"/>
      <c r="I675" s="35"/>
    </row>
    <row r="676" spans="1:9" s="2" customFormat="1" x14ac:dyDescent="0.25">
      <c r="A676" s="35"/>
      <c r="E676" s="16"/>
      <c r="F676" s="35"/>
      <c r="G676" s="20"/>
      <c r="H676" s="20"/>
      <c r="I676" s="35"/>
    </row>
    <row r="677" spans="1:9" s="2" customFormat="1" x14ac:dyDescent="0.25">
      <c r="A677" s="35"/>
      <c r="E677" s="16"/>
      <c r="F677" s="35"/>
      <c r="G677" s="20"/>
      <c r="H677" s="20"/>
      <c r="I677" s="35"/>
    </row>
    <row r="678" spans="1:9" s="2" customFormat="1" x14ac:dyDescent="0.25">
      <c r="A678" s="35"/>
      <c r="E678" s="16"/>
      <c r="F678" s="35"/>
      <c r="G678" s="20"/>
      <c r="H678" s="20"/>
      <c r="I678" s="35"/>
    </row>
    <row r="679" spans="1:9" s="2" customFormat="1" x14ac:dyDescent="0.25">
      <c r="A679" s="35"/>
      <c r="E679" s="16"/>
      <c r="F679" s="35"/>
      <c r="G679" s="20"/>
      <c r="H679" s="20"/>
      <c r="I679" s="35"/>
    </row>
    <row r="680" spans="1:9" s="2" customFormat="1" x14ac:dyDescent="0.25">
      <c r="A680" s="35"/>
      <c r="E680" s="16"/>
      <c r="F680" s="35"/>
      <c r="G680" s="20"/>
      <c r="H680" s="20"/>
      <c r="I680" s="35"/>
    </row>
    <row r="681" spans="1:9" s="2" customFormat="1" x14ac:dyDescent="0.25">
      <c r="A681" s="35"/>
      <c r="E681" s="16"/>
      <c r="F681" s="35"/>
      <c r="G681" s="20"/>
      <c r="H681" s="20"/>
      <c r="I681" s="35"/>
    </row>
    <row r="682" spans="1:9" s="2" customFormat="1" x14ac:dyDescent="0.25">
      <c r="A682" s="35"/>
      <c r="E682" s="16"/>
      <c r="F682" s="35"/>
      <c r="G682" s="20"/>
      <c r="H682" s="20"/>
      <c r="I682" s="35"/>
    </row>
    <row r="683" spans="1:9" s="2" customFormat="1" x14ac:dyDescent="0.25">
      <c r="A683" s="35"/>
      <c r="E683" s="16"/>
      <c r="F683" s="35"/>
      <c r="G683" s="20"/>
      <c r="H683" s="20"/>
      <c r="I683" s="35"/>
    </row>
    <row r="684" spans="1:9" s="2" customFormat="1" x14ac:dyDescent="0.25">
      <c r="A684" s="35"/>
      <c r="E684" s="16"/>
      <c r="F684" s="35"/>
      <c r="G684" s="20"/>
      <c r="H684" s="20"/>
      <c r="I684" s="35"/>
    </row>
    <row r="685" spans="1:9" s="2" customFormat="1" x14ac:dyDescent="0.25">
      <c r="A685" s="35"/>
      <c r="E685" s="16"/>
      <c r="F685" s="35"/>
      <c r="G685" s="20"/>
      <c r="H685" s="20"/>
      <c r="I685" s="35"/>
    </row>
    <row r="686" spans="1:9" s="2" customFormat="1" x14ac:dyDescent="0.25">
      <c r="A686" s="35"/>
      <c r="E686" s="16"/>
      <c r="F686" s="35"/>
      <c r="G686" s="20"/>
      <c r="H686" s="20"/>
      <c r="I686" s="35"/>
    </row>
    <row r="687" spans="1:9" s="2" customFormat="1" x14ac:dyDescent="0.25">
      <c r="A687" s="35"/>
      <c r="E687" s="16"/>
      <c r="F687" s="35"/>
      <c r="G687" s="20"/>
      <c r="H687" s="20"/>
      <c r="I687" s="35"/>
    </row>
    <row r="688" spans="1:9" s="2" customFormat="1" x14ac:dyDescent="0.25">
      <c r="A688" s="35"/>
      <c r="E688" s="16"/>
      <c r="F688" s="35"/>
      <c r="G688" s="20"/>
      <c r="H688" s="20"/>
      <c r="I688" s="35"/>
    </row>
    <row r="689" spans="1:9" s="2" customFormat="1" x14ac:dyDescent="0.25">
      <c r="A689" s="35"/>
      <c r="E689" s="16"/>
      <c r="F689" s="35"/>
      <c r="G689" s="20"/>
      <c r="H689" s="20"/>
      <c r="I689" s="35"/>
    </row>
    <row r="690" spans="1:9" s="2" customFormat="1" x14ac:dyDescent="0.25">
      <c r="A690" s="35"/>
      <c r="E690" s="16"/>
      <c r="F690" s="35"/>
      <c r="G690" s="20"/>
      <c r="H690" s="20"/>
      <c r="I690" s="35"/>
    </row>
    <row r="691" spans="1:9" s="2" customFormat="1" x14ac:dyDescent="0.25">
      <c r="A691" s="35"/>
      <c r="E691" s="16"/>
      <c r="F691" s="35"/>
      <c r="G691" s="20"/>
      <c r="H691" s="20"/>
      <c r="I691" s="35"/>
    </row>
    <row r="692" spans="1:9" s="2" customFormat="1" x14ac:dyDescent="0.25">
      <c r="A692" s="35"/>
      <c r="E692" s="16"/>
      <c r="F692" s="35"/>
      <c r="G692" s="20"/>
      <c r="H692" s="20"/>
      <c r="I692" s="35"/>
    </row>
    <row r="693" spans="1:9" s="2" customFormat="1" x14ac:dyDescent="0.25">
      <c r="A693" s="35"/>
      <c r="E693" s="16"/>
      <c r="F693" s="35"/>
      <c r="G693" s="20"/>
      <c r="H693" s="20"/>
      <c r="I693" s="35"/>
    </row>
    <row r="694" spans="1:9" s="2" customFormat="1" x14ac:dyDescent="0.25">
      <c r="A694" s="35"/>
      <c r="E694" s="16"/>
      <c r="F694" s="35"/>
      <c r="G694" s="20"/>
      <c r="H694" s="20"/>
      <c r="I694" s="35"/>
    </row>
    <row r="695" spans="1:9" s="2" customFormat="1" x14ac:dyDescent="0.25">
      <c r="A695" s="35"/>
      <c r="E695" s="16"/>
      <c r="F695" s="35"/>
      <c r="G695" s="20"/>
      <c r="H695" s="20"/>
      <c r="I695" s="35"/>
    </row>
    <row r="696" spans="1:9" s="2" customFormat="1" x14ac:dyDescent="0.25">
      <c r="A696" s="35"/>
      <c r="E696" s="16"/>
      <c r="F696" s="35"/>
      <c r="G696" s="20"/>
      <c r="H696" s="20"/>
      <c r="I696" s="35"/>
    </row>
    <row r="697" spans="1:9" s="2" customFormat="1" x14ac:dyDescent="0.25">
      <c r="A697" s="35"/>
      <c r="E697" s="16"/>
      <c r="F697" s="35"/>
      <c r="G697" s="20"/>
      <c r="H697" s="20"/>
      <c r="I697" s="35"/>
    </row>
    <row r="698" spans="1:9" s="2" customFormat="1" x14ac:dyDescent="0.25">
      <c r="A698" s="35"/>
      <c r="E698" s="16"/>
      <c r="F698" s="35"/>
      <c r="G698" s="20"/>
      <c r="H698" s="20"/>
      <c r="I698" s="35"/>
    </row>
    <row r="699" spans="1:9" s="2" customFormat="1" x14ac:dyDescent="0.25">
      <c r="A699" s="35"/>
      <c r="E699" s="16"/>
      <c r="F699" s="35"/>
      <c r="G699" s="20"/>
      <c r="H699" s="20"/>
      <c r="I699" s="35"/>
    </row>
    <row r="700" spans="1:9" s="2" customFormat="1" x14ac:dyDescent="0.25">
      <c r="A700" s="35"/>
      <c r="E700" s="16"/>
      <c r="F700" s="35"/>
      <c r="G700" s="20"/>
      <c r="H700" s="20"/>
      <c r="I700" s="35"/>
    </row>
    <row r="701" spans="1:9" s="2" customFormat="1" x14ac:dyDescent="0.25">
      <c r="A701" s="35"/>
      <c r="E701" s="16"/>
      <c r="F701" s="35"/>
      <c r="G701" s="20"/>
      <c r="H701" s="20"/>
      <c r="I701" s="35"/>
    </row>
    <row r="702" spans="1:9" s="2" customFormat="1" x14ac:dyDescent="0.25">
      <c r="A702" s="35"/>
      <c r="E702" s="16"/>
      <c r="F702" s="35"/>
      <c r="G702" s="20"/>
      <c r="H702" s="20"/>
      <c r="I702" s="35"/>
    </row>
    <row r="703" spans="1:9" s="2" customFormat="1" x14ac:dyDescent="0.25">
      <c r="A703" s="35"/>
      <c r="E703" s="16"/>
      <c r="F703" s="35"/>
      <c r="G703" s="20"/>
      <c r="H703" s="20"/>
      <c r="I703" s="35"/>
    </row>
    <row r="704" spans="1:9" s="2" customFormat="1" x14ac:dyDescent="0.25">
      <c r="A704" s="35"/>
      <c r="E704" s="16"/>
      <c r="F704" s="35"/>
      <c r="G704" s="20"/>
      <c r="H704" s="20"/>
      <c r="I704" s="35"/>
    </row>
    <row r="705" spans="1:9" s="2" customFormat="1" x14ac:dyDescent="0.25">
      <c r="A705" s="35"/>
      <c r="E705" s="16"/>
      <c r="F705" s="35"/>
      <c r="G705" s="20"/>
      <c r="H705" s="20"/>
      <c r="I705" s="35"/>
    </row>
    <row r="706" spans="1:9" s="2" customFormat="1" x14ac:dyDescent="0.25">
      <c r="A706" s="35"/>
      <c r="E706" s="16"/>
      <c r="F706" s="35"/>
      <c r="G706" s="20"/>
      <c r="H706" s="20"/>
      <c r="I706" s="35"/>
    </row>
    <row r="707" spans="1:9" s="2" customFormat="1" x14ac:dyDescent="0.25">
      <c r="A707" s="35"/>
      <c r="E707" s="16"/>
      <c r="F707" s="35"/>
      <c r="G707" s="20"/>
      <c r="H707" s="20"/>
      <c r="I707" s="35"/>
    </row>
    <row r="708" spans="1:9" s="2" customFormat="1" x14ac:dyDescent="0.25">
      <c r="A708" s="35"/>
      <c r="E708" s="16"/>
      <c r="F708" s="35"/>
      <c r="G708" s="20"/>
      <c r="H708" s="20"/>
      <c r="I708" s="35"/>
    </row>
    <row r="709" spans="1:9" s="2" customFormat="1" x14ac:dyDescent="0.25">
      <c r="A709" s="35"/>
      <c r="E709" s="16"/>
      <c r="F709" s="35"/>
      <c r="G709" s="20"/>
      <c r="H709" s="20"/>
      <c r="I709" s="35"/>
    </row>
    <row r="710" spans="1:9" s="2" customFormat="1" x14ac:dyDescent="0.25">
      <c r="A710" s="35"/>
      <c r="E710" s="16"/>
      <c r="F710" s="35"/>
      <c r="G710" s="20"/>
      <c r="H710" s="20"/>
      <c r="I710" s="35"/>
    </row>
    <row r="711" spans="1:9" s="2" customFormat="1" x14ac:dyDescent="0.25">
      <c r="A711" s="35"/>
      <c r="E711" s="16"/>
      <c r="F711" s="35"/>
      <c r="G711" s="20"/>
      <c r="H711" s="20"/>
      <c r="I711" s="35"/>
    </row>
    <row r="712" spans="1:9" s="2" customFormat="1" x14ac:dyDescent="0.25">
      <c r="A712" s="35"/>
      <c r="E712" s="16"/>
      <c r="F712" s="35"/>
      <c r="G712" s="20"/>
      <c r="H712" s="20"/>
      <c r="I712" s="35"/>
    </row>
    <row r="713" spans="1:9" s="2" customFormat="1" x14ac:dyDescent="0.25">
      <c r="A713" s="35"/>
      <c r="E713" s="16"/>
      <c r="F713" s="35"/>
      <c r="G713" s="20"/>
      <c r="H713" s="20"/>
      <c r="I713" s="35"/>
    </row>
    <row r="714" spans="1:9" s="2" customFormat="1" x14ac:dyDescent="0.25">
      <c r="A714" s="35"/>
      <c r="E714" s="16"/>
      <c r="F714" s="35"/>
      <c r="G714" s="20"/>
      <c r="H714" s="20"/>
      <c r="I714" s="35"/>
    </row>
    <row r="715" spans="1:9" s="2" customFormat="1" x14ac:dyDescent="0.25">
      <c r="A715" s="35"/>
      <c r="E715" s="16"/>
      <c r="F715" s="35"/>
      <c r="G715" s="20"/>
      <c r="H715" s="20"/>
      <c r="I715" s="35"/>
    </row>
    <row r="716" spans="1:9" s="2" customFormat="1" x14ac:dyDescent="0.25">
      <c r="A716" s="35"/>
      <c r="E716" s="16"/>
      <c r="F716" s="35"/>
      <c r="G716" s="20"/>
      <c r="H716" s="20"/>
      <c r="I716" s="35"/>
    </row>
    <row r="717" spans="1:9" s="2" customFormat="1" x14ac:dyDescent="0.25">
      <c r="A717" s="35"/>
      <c r="E717" s="16"/>
      <c r="F717" s="35"/>
      <c r="G717" s="20"/>
      <c r="H717" s="20"/>
      <c r="I717" s="35"/>
    </row>
    <row r="718" spans="1:9" s="2" customFormat="1" x14ac:dyDescent="0.25">
      <c r="A718" s="35"/>
      <c r="E718" s="16"/>
      <c r="F718" s="35"/>
      <c r="G718" s="20"/>
      <c r="H718" s="20"/>
      <c r="I718" s="35"/>
    </row>
    <row r="719" spans="1:9" s="2" customFormat="1" x14ac:dyDescent="0.25">
      <c r="A719" s="35"/>
      <c r="E719" s="16"/>
      <c r="F719" s="35"/>
      <c r="G719" s="20"/>
      <c r="H719" s="20"/>
      <c r="I719" s="35"/>
    </row>
    <row r="720" spans="1:9" s="2" customFormat="1" x14ac:dyDescent="0.25">
      <c r="A720" s="35"/>
      <c r="E720" s="16"/>
      <c r="F720" s="35"/>
      <c r="G720" s="20"/>
      <c r="H720" s="20"/>
      <c r="I720" s="35"/>
    </row>
    <row r="721" spans="1:9" s="2" customFormat="1" x14ac:dyDescent="0.25">
      <c r="A721" s="35"/>
      <c r="E721" s="16"/>
      <c r="F721" s="35"/>
      <c r="G721" s="20"/>
      <c r="H721" s="20"/>
      <c r="I721" s="35"/>
    </row>
    <row r="722" spans="1:9" s="2" customFormat="1" x14ac:dyDescent="0.25">
      <c r="A722" s="35"/>
      <c r="E722" s="16"/>
      <c r="F722" s="35"/>
      <c r="G722" s="20"/>
      <c r="H722" s="20"/>
      <c r="I722" s="35"/>
    </row>
    <row r="723" spans="1:9" s="2" customFormat="1" x14ac:dyDescent="0.25">
      <c r="A723" s="35"/>
      <c r="E723" s="16"/>
      <c r="F723" s="35"/>
      <c r="G723" s="20"/>
      <c r="H723" s="20"/>
      <c r="I723" s="35"/>
    </row>
    <row r="724" spans="1:9" s="2" customFormat="1" x14ac:dyDescent="0.25">
      <c r="A724" s="35"/>
      <c r="E724" s="16"/>
      <c r="F724" s="35"/>
      <c r="G724" s="20"/>
      <c r="H724" s="20"/>
      <c r="I724" s="35"/>
    </row>
    <row r="725" spans="1:9" s="2" customFormat="1" x14ac:dyDescent="0.25">
      <c r="A725" s="35"/>
      <c r="E725" s="16"/>
      <c r="F725" s="35"/>
      <c r="G725" s="20"/>
      <c r="H725" s="20"/>
      <c r="I725" s="35"/>
    </row>
    <row r="726" spans="1:9" s="2" customFormat="1" x14ac:dyDescent="0.25">
      <c r="A726" s="35"/>
      <c r="E726" s="16"/>
      <c r="F726" s="35"/>
      <c r="G726" s="20"/>
      <c r="H726" s="20"/>
      <c r="I726" s="35"/>
    </row>
    <row r="727" spans="1:9" s="2" customFormat="1" x14ac:dyDescent="0.25">
      <c r="A727" s="35"/>
      <c r="E727" s="16"/>
      <c r="F727" s="35"/>
      <c r="G727" s="20"/>
      <c r="H727" s="20"/>
      <c r="I727" s="35"/>
    </row>
    <row r="728" spans="1:9" s="2" customFormat="1" x14ac:dyDescent="0.25">
      <c r="A728" s="35"/>
      <c r="E728" s="16"/>
      <c r="F728" s="35"/>
      <c r="G728" s="20"/>
      <c r="H728" s="20"/>
      <c r="I728" s="35"/>
    </row>
    <row r="729" spans="1:9" s="2" customFormat="1" x14ac:dyDescent="0.25">
      <c r="A729" s="35"/>
      <c r="E729" s="16"/>
      <c r="F729" s="35"/>
      <c r="G729" s="20"/>
      <c r="H729" s="20"/>
      <c r="I729" s="35"/>
    </row>
    <row r="730" spans="1:9" s="2" customFormat="1" x14ac:dyDescent="0.25">
      <c r="A730" s="35"/>
      <c r="E730" s="16"/>
      <c r="F730" s="35"/>
      <c r="G730" s="20"/>
      <c r="H730" s="20"/>
      <c r="I730" s="35"/>
    </row>
    <row r="731" spans="1:9" s="2" customFormat="1" x14ac:dyDescent="0.25">
      <c r="A731" s="35"/>
      <c r="E731" s="16"/>
      <c r="F731" s="35"/>
      <c r="G731" s="20"/>
      <c r="H731" s="20"/>
      <c r="I731" s="35"/>
    </row>
    <row r="732" spans="1:9" s="2" customFormat="1" x14ac:dyDescent="0.25">
      <c r="A732" s="35"/>
      <c r="E732" s="16"/>
      <c r="F732" s="35"/>
      <c r="G732" s="20"/>
      <c r="H732" s="20"/>
      <c r="I732" s="35"/>
    </row>
    <row r="733" spans="1:9" s="2" customFormat="1" x14ac:dyDescent="0.25">
      <c r="A733" s="35"/>
      <c r="E733" s="16"/>
      <c r="F733" s="35"/>
      <c r="G733" s="20"/>
      <c r="H733" s="20"/>
      <c r="I733" s="35"/>
    </row>
    <row r="734" spans="1:9" s="2" customFormat="1" x14ac:dyDescent="0.25">
      <c r="A734" s="35"/>
      <c r="E734" s="16"/>
      <c r="F734" s="35"/>
      <c r="G734" s="20"/>
      <c r="H734" s="20"/>
      <c r="I734" s="35"/>
    </row>
    <row r="735" spans="1:9" s="2" customFormat="1" x14ac:dyDescent="0.25">
      <c r="A735" s="35"/>
      <c r="E735" s="16"/>
      <c r="F735" s="35"/>
      <c r="G735" s="20"/>
      <c r="H735" s="20"/>
      <c r="I735" s="35"/>
    </row>
    <row r="736" spans="1:9" s="2" customFormat="1" x14ac:dyDescent="0.25">
      <c r="A736" s="35"/>
      <c r="E736" s="16"/>
      <c r="F736" s="35"/>
      <c r="G736" s="20"/>
      <c r="H736" s="20"/>
      <c r="I736" s="35"/>
    </row>
    <row r="737" spans="1:9" s="2" customFormat="1" x14ac:dyDescent="0.25">
      <c r="A737" s="35"/>
      <c r="E737" s="16"/>
      <c r="F737" s="35"/>
      <c r="G737" s="20"/>
      <c r="H737" s="20"/>
      <c r="I737" s="35"/>
    </row>
    <row r="738" spans="1:9" s="2" customFormat="1" x14ac:dyDescent="0.25">
      <c r="A738" s="35"/>
      <c r="E738" s="16"/>
      <c r="F738" s="35"/>
      <c r="G738" s="20"/>
      <c r="H738" s="20"/>
      <c r="I738" s="35"/>
    </row>
    <row r="739" spans="1:9" s="2" customFormat="1" x14ac:dyDescent="0.25">
      <c r="A739" s="35"/>
      <c r="E739" s="16"/>
      <c r="F739" s="35"/>
      <c r="G739" s="20"/>
      <c r="H739" s="20"/>
      <c r="I739" s="35"/>
    </row>
    <row r="740" spans="1:9" s="2" customFormat="1" x14ac:dyDescent="0.25">
      <c r="A740" s="35"/>
      <c r="E740" s="16"/>
      <c r="F740" s="35"/>
      <c r="G740" s="20"/>
      <c r="H740" s="20"/>
      <c r="I740" s="35"/>
    </row>
    <row r="741" spans="1:9" s="2" customFormat="1" x14ac:dyDescent="0.25">
      <c r="A741" s="35"/>
      <c r="E741" s="16"/>
      <c r="F741" s="35"/>
      <c r="G741" s="20"/>
      <c r="H741" s="20"/>
      <c r="I741" s="35"/>
    </row>
    <row r="742" spans="1:9" s="2" customFormat="1" x14ac:dyDescent="0.25">
      <c r="A742" s="35"/>
      <c r="E742" s="16"/>
      <c r="F742" s="35"/>
      <c r="G742" s="20"/>
      <c r="H742" s="20"/>
      <c r="I742" s="35"/>
    </row>
    <row r="743" spans="1:9" s="2" customFormat="1" x14ac:dyDescent="0.25">
      <c r="A743" s="35"/>
      <c r="E743" s="16"/>
      <c r="F743" s="35"/>
      <c r="G743" s="20"/>
      <c r="H743" s="20"/>
      <c r="I743" s="35"/>
    </row>
    <row r="744" spans="1:9" s="2" customFormat="1" x14ac:dyDescent="0.25">
      <c r="A744" s="35"/>
      <c r="E744" s="16"/>
      <c r="F744" s="35"/>
      <c r="G744" s="20"/>
      <c r="H744" s="20"/>
      <c r="I744" s="35"/>
    </row>
    <row r="745" spans="1:9" s="2" customFormat="1" x14ac:dyDescent="0.25">
      <c r="A745" s="35"/>
      <c r="E745" s="16"/>
      <c r="F745" s="35"/>
      <c r="G745" s="20"/>
      <c r="H745" s="20"/>
      <c r="I745" s="35"/>
    </row>
    <row r="746" spans="1:9" s="2" customFormat="1" x14ac:dyDescent="0.25">
      <c r="A746" s="35"/>
      <c r="E746" s="16"/>
      <c r="F746" s="35"/>
      <c r="G746" s="20"/>
      <c r="H746" s="20"/>
      <c r="I746" s="35"/>
    </row>
    <row r="747" spans="1:9" s="2" customFormat="1" x14ac:dyDescent="0.25">
      <c r="A747" s="35"/>
      <c r="E747" s="16"/>
      <c r="F747" s="35"/>
      <c r="G747" s="20"/>
      <c r="H747" s="20"/>
      <c r="I747" s="35"/>
    </row>
    <row r="748" spans="1:9" s="2" customFormat="1" x14ac:dyDescent="0.25">
      <c r="A748" s="35"/>
      <c r="E748" s="16"/>
      <c r="F748" s="35"/>
      <c r="G748" s="20"/>
      <c r="H748" s="20"/>
      <c r="I748" s="35"/>
    </row>
    <row r="749" spans="1:9" s="2" customFormat="1" x14ac:dyDescent="0.25">
      <c r="A749" s="35"/>
      <c r="E749" s="16"/>
      <c r="F749" s="35"/>
      <c r="G749" s="20"/>
      <c r="H749" s="20"/>
      <c r="I749" s="35"/>
    </row>
    <row r="750" spans="1:9" s="2" customFormat="1" x14ac:dyDescent="0.25">
      <c r="A750" s="35"/>
      <c r="E750" s="16"/>
      <c r="F750" s="35"/>
      <c r="G750" s="20"/>
      <c r="H750" s="20"/>
      <c r="I750" s="35"/>
    </row>
    <row r="751" spans="1:9" s="2" customFormat="1" x14ac:dyDescent="0.25">
      <c r="A751" s="35"/>
      <c r="E751" s="16"/>
      <c r="F751" s="35"/>
      <c r="G751" s="20"/>
      <c r="H751" s="20"/>
      <c r="I751" s="35"/>
    </row>
    <row r="752" spans="1:9" s="2" customFormat="1" x14ac:dyDescent="0.25">
      <c r="A752" s="35"/>
      <c r="E752" s="16"/>
      <c r="F752" s="35"/>
      <c r="G752" s="20"/>
      <c r="H752" s="20"/>
      <c r="I752" s="35"/>
    </row>
    <row r="753" spans="1:9" s="2" customFormat="1" x14ac:dyDescent="0.25">
      <c r="A753" s="35"/>
      <c r="E753" s="16"/>
      <c r="F753" s="35"/>
      <c r="G753" s="20"/>
      <c r="H753" s="20"/>
      <c r="I753" s="35"/>
    </row>
    <row r="754" spans="1:9" s="2" customFormat="1" x14ac:dyDescent="0.25">
      <c r="A754" s="35"/>
      <c r="E754" s="16"/>
      <c r="F754" s="35"/>
      <c r="G754" s="20"/>
      <c r="H754" s="20"/>
      <c r="I754" s="35"/>
    </row>
    <row r="755" spans="1:9" s="2" customFormat="1" x14ac:dyDescent="0.25">
      <c r="A755" s="35"/>
      <c r="E755" s="16"/>
      <c r="F755" s="35"/>
      <c r="G755" s="20"/>
      <c r="H755" s="20"/>
      <c r="I755" s="35"/>
    </row>
    <row r="756" spans="1:9" s="2" customFormat="1" x14ac:dyDescent="0.25">
      <c r="A756" s="35"/>
      <c r="E756" s="16"/>
      <c r="F756" s="35"/>
      <c r="G756" s="20"/>
      <c r="H756" s="20"/>
      <c r="I756" s="35"/>
    </row>
    <row r="757" spans="1:9" s="2" customFormat="1" x14ac:dyDescent="0.25">
      <c r="A757" s="35"/>
      <c r="E757" s="16"/>
      <c r="F757" s="35"/>
      <c r="G757" s="20"/>
      <c r="H757" s="20"/>
      <c r="I757" s="35"/>
    </row>
    <row r="758" spans="1:9" s="2" customFormat="1" x14ac:dyDescent="0.25">
      <c r="A758" s="35"/>
      <c r="E758" s="16"/>
      <c r="F758" s="35"/>
      <c r="G758" s="20"/>
      <c r="H758" s="20"/>
      <c r="I758" s="35"/>
    </row>
    <row r="759" spans="1:9" s="2" customFormat="1" x14ac:dyDescent="0.25">
      <c r="A759" s="35"/>
      <c r="E759" s="16"/>
      <c r="F759" s="35"/>
      <c r="G759" s="20"/>
      <c r="H759" s="20"/>
      <c r="I759" s="35"/>
    </row>
    <row r="760" spans="1:9" s="2" customFormat="1" x14ac:dyDescent="0.25">
      <c r="A760" s="35"/>
      <c r="E760" s="16"/>
      <c r="F760" s="35"/>
      <c r="G760" s="20"/>
      <c r="H760" s="20"/>
      <c r="I760" s="35"/>
    </row>
    <row r="761" spans="1:9" s="2" customFormat="1" x14ac:dyDescent="0.25">
      <c r="A761" s="35"/>
      <c r="E761" s="16"/>
      <c r="F761" s="35"/>
      <c r="G761" s="20"/>
      <c r="H761" s="20"/>
      <c r="I761" s="35"/>
    </row>
    <row r="762" spans="1:9" s="2" customFormat="1" x14ac:dyDescent="0.25">
      <c r="A762" s="35"/>
      <c r="E762" s="16"/>
      <c r="F762" s="35"/>
      <c r="G762" s="20"/>
      <c r="H762" s="20"/>
      <c r="I762" s="35"/>
    </row>
    <row r="763" spans="1:9" s="2" customFormat="1" x14ac:dyDescent="0.25">
      <c r="A763" s="35"/>
      <c r="E763" s="16"/>
      <c r="F763" s="35"/>
      <c r="G763" s="20"/>
      <c r="H763" s="20"/>
      <c r="I763" s="35"/>
    </row>
    <row r="764" spans="1:9" s="2" customFormat="1" x14ac:dyDescent="0.25">
      <c r="A764" s="35"/>
      <c r="E764" s="16"/>
      <c r="F764" s="35"/>
      <c r="G764" s="20"/>
      <c r="H764" s="20"/>
      <c r="I764" s="35"/>
    </row>
    <row r="765" spans="1:9" s="2" customFormat="1" x14ac:dyDescent="0.25">
      <c r="A765" s="35"/>
      <c r="E765" s="16"/>
      <c r="F765" s="35"/>
      <c r="G765" s="20"/>
      <c r="H765" s="20"/>
      <c r="I765" s="35"/>
    </row>
    <row r="766" spans="1:9" s="2" customFormat="1" x14ac:dyDescent="0.25">
      <c r="A766" s="35"/>
      <c r="E766" s="16"/>
      <c r="F766" s="35"/>
      <c r="G766" s="20"/>
      <c r="H766" s="20"/>
      <c r="I766" s="35"/>
    </row>
    <row r="767" spans="1:9" s="2" customFormat="1" x14ac:dyDescent="0.25">
      <c r="A767" s="35"/>
      <c r="E767" s="16"/>
      <c r="F767" s="35"/>
      <c r="G767" s="20"/>
      <c r="H767" s="20"/>
      <c r="I767" s="35"/>
    </row>
    <row r="768" spans="1:9" s="2" customFormat="1" x14ac:dyDescent="0.25">
      <c r="A768" s="35"/>
      <c r="E768" s="16"/>
      <c r="F768" s="35"/>
      <c r="G768" s="20"/>
      <c r="H768" s="20"/>
      <c r="I768" s="35"/>
    </row>
    <row r="769" spans="1:9" s="2" customFormat="1" x14ac:dyDescent="0.25">
      <c r="A769" s="35"/>
      <c r="E769" s="16"/>
      <c r="F769" s="35"/>
      <c r="G769" s="20"/>
      <c r="H769" s="20"/>
      <c r="I769" s="35"/>
    </row>
    <row r="770" spans="1:9" s="2" customFormat="1" x14ac:dyDescent="0.25">
      <c r="A770" s="35"/>
      <c r="E770" s="16"/>
      <c r="F770" s="35"/>
      <c r="G770" s="20"/>
      <c r="H770" s="20"/>
      <c r="I770" s="35"/>
    </row>
    <row r="771" spans="1:9" s="2" customFormat="1" x14ac:dyDescent="0.25">
      <c r="A771" s="35"/>
      <c r="E771" s="16"/>
      <c r="F771" s="35"/>
      <c r="G771" s="20"/>
      <c r="H771" s="20"/>
      <c r="I771" s="35"/>
    </row>
    <row r="772" spans="1:9" s="2" customFormat="1" x14ac:dyDescent="0.25">
      <c r="A772" s="35"/>
      <c r="E772" s="16"/>
      <c r="F772" s="35"/>
      <c r="G772" s="20"/>
      <c r="H772" s="20"/>
      <c r="I772" s="35"/>
    </row>
    <row r="773" spans="1:9" s="2" customFormat="1" x14ac:dyDescent="0.25">
      <c r="A773" s="35"/>
      <c r="E773" s="16"/>
      <c r="F773" s="35"/>
      <c r="G773" s="20"/>
      <c r="H773" s="20"/>
      <c r="I773" s="35"/>
    </row>
    <row r="774" spans="1:9" s="2" customFormat="1" x14ac:dyDescent="0.25">
      <c r="A774" s="35"/>
      <c r="E774" s="16"/>
      <c r="F774" s="35"/>
      <c r="G774" s="20"/>
      <c r="H774" s="20"/>
      <c r="I774" s="35"/>
    </row>
    <row r="775" spans="1:9" s="2" customFormat="1" x14ac:dyDescent="0.25">
      <c r="A775" s="35"/>
      <c r="E775" s="16"/>
      <c r="F775" s="35"/>
      <c r="G775" s="20"/>
      <c r="H775" s="20"/>
      <c r="I775" s="35"/>
    </row>
    <row r="776" spans="1:9" s="2" customFormat="1" x14ac:dyDescent="0.25">
      <c r="A776" s="35"/>
      <c r="E776" s="16"/>
      <c r="F776" s="35"/>
      <c r="G776" s="20"/>
      <c r="H776" s="20"/>
      <c r="I776" s="35"/>
    </row>
    <row r="777" spans="1:9" s="2" customFormat="1" x14ac:dyDescent="0.25">
      <c r="A777" s="35"/>
      <c r="E777" s="16"/>
      <c r="F777" s="35"/>
      <c r="G777" s="20"/>
      <c r="H777" s="20"/>
      <c r="I777" s="35"/>
    </row>
    <row r="778" spans="1:9" s="2" customFormat="1" x14ac:dyDescent="0.25">
      <c r="A778" s="35"/>
      <c r="E778" s="16"/>
      <c r="F778" s="35"/>
      <c r="G778" s="20"/>
      <c r="H778" s="20"/>
      <c r="I778" s="35"/>
    </row>
    <row r="779" spans="1:9" s="2" customFormat="1" x14ac:dyDescent="0.25">
      <c r="A779" s="35"/>
      <c r="E779" s="16"/>
      <c r="F779" s="35"/>
      <c r="G779" s="20"/>
      <c r="H779" s="20"/>
      <c r="I779" s="35"/>
    </row>
    <row r="780" spans="1:9" s="2" customFormat="1" x14ac:dyDescent="0.25">
      <c r="A780" s="35"/>
      <c r="E780" s="16"/>
      <c r="F780" s="35"/>
      <c r="G780" s="20"/>
      <c r="H780" s="20"/>
      <c r="I780" s="35"/>
    </row>
    <row r="781" spans="1:9" s="2" customFormat="1" x14ac:dyDescent="0.25">
      <c r="A781" s="35"/>
      <c r="E781" s="16"/>
      <c r="F781" s="35"/>
      <c r="G781" s="20"/>
      <c r="H781" s="20"/>
      <c r="I781" s="35"/>
    </row>
    <row r="782" spans="1:9" s="2" customFormat="1" x14ac:dyDescent="0.25">
      <c r="A782" s="35"/>
      <c r="E782" s="16"/>
      <c r="F782" s="35"/>
      <c r="G782" s="20"/>
      <c r="H782" s="20"/>
      <c r="I782" s="35"/>
    </row>
    <row r="783" spans="1:9" s="2" customFormat="1" x14ac:dyDescent="0.25">
      <c r="A783" s="35"/>
      <c r="E783" s="16"/>
      <c r="F783" s="35"/>
      <c r="G783" s="20"/>
      <c r="H783" s="20"/>
      <c r="I783" s="35"/>
    </row>
    <row r="784" spans="1:9" s="2" customFormat="1" x14ac:dyDescent="0.25">
      <c r="A784" s="35"/>
      <c r="E784" s="16"/>
      <c r="F784" s="35"/>
      <c r="G784" s="20"/>
      <c r="H784" s="20"/>
      <c r="I784" s="35"/>
    </row>
    <row r="785" spans="1:9" s="2" customFormat="1" x14ac:dyDescent="0.25">
      <c r="A785" s="35"/>
      <c r="E785" s="16"/>
      <c r="F785" s="35"/>
      <c r="G785" s="20"/>
      <c r="H785" s="20"/>
      <c r="I785" s="35"/>
    </row>
    <row r="786" spans="1:9" s="2" customFormat="1" x14ac:dyDescent="0.25">
      <c r="A786" s="35"/>
      <c r="E786" s="16"/>
      <c r="F786" s="35"/>
      <c r="G786" s="20"/>
      <c r="H786" s="20"/>
      <c r="I786" s="35"/>
    </row>
    <row r="787" spans="1:9" s="2" customFormat="1" x14ac:dyDescent="0.25">
      <c r="A787" s="35"/>
      <c r="E787" s="16"/>
      <c r="F787" s="35"/>
      <c r="G787" s="20"/>
      <c r="H787" s="20"/>
      <c r="I787" s="35"/>
    </row>
    <row r="788" spans="1:9" s="2" customFormat="1" x14ac:dyDescent="0.25">
      <c r="A788" s="35"/>
      <c r="E788" s="16"/>
      <c r="F788" s="35"/>
      <c r="G788" s="20"/>
      <c r="H788" s="20"/>
      <c r="I788" s="35"/>
    </row>
    <row r="789" spans="1:9" s="2" customFormat="1" x14ac:dyDescent="0.25">
      <c r="A789" s="35"/>
      <c r="E789" s="16"/>
      <c r="F789" s="35"/>
      <c r="G789" s="20"/>
      <c r="H789" s="20"/>
      <c r="I789" s="35"/>
    </row>
    <row r="790" spans="1:9" s="2" customFormat="1" x14ac:dyDescent="0.25">
      <c r="A790" s="35"/>
      <c r="E790" s="16"/>
      <c r="F790" s="35"/>
      <c r="G790" s="20"/>
      <c r="H790" s="20"/>
      <c r="I790" s="35"/>
    </row>
    <row r="791" spans="1:9" s="2" customFormat="1" x14ac:dyDescent="0.25">
      <c r="A791" s="35"/>
      <c r="E791" s="16"/>
      <c r="F791" s="35"/>
      <c r="G791" s="20"/>
      <c r="H791" s="20"/>
      <c r="I791" s="35"/>
    </row>
    <row r="792" spans="1:9" s="2" customFormat="1" x14ac:dyDescent="0.25">
      <c r="A792" s="35"/>
      <c r="E792" s="16"/>
      <c r="F792" s="35"/>
      <c r="G792" s="20"/>
      <c r="H792" s="20"/>
      <c r="I792" s="35"/>
    </row>
    <row r="793" spans="1:9" s="2" customFormat="1" x14ac:dyDescent="0.25">
      <c r="A793" s="35"/>
      <c r="E793" s="16"/>
      <c r="F793" s="35"/>
      <c r="G793" s="20"/>
      <c r="H793" s="20"/>
      <c r="I793" s="35"/>
    </row>
    <row r="794" spans="1:9" s="2" customFormat="1" x14ac:dyDescent="0.25">
      <c r="A794" s="35"/>
      <c r="E794" s="16"/>
      <c r="F794" s="35"/>
      <c r="G794" s="20"/>
      <c r="H794" s="20"/>
      <c r="I794" s="35"/>
    </row>
    <row r="795" spans="1:9" s="2" customFormat="1" x14ac:dyDescent="0.25">
      <c r="A795" s="35"/>
      <c r="E795" s="16"/>
      <c r="F795" s="35"/>
      <c r="G795" s="20"/>
      <c r="H795" s="20"/>
      <c r="I795" s="35"/>
    </row>
    <row r="796" spans="1:9" s="2" customFormat="1" x14ac:dyDescent="0.25">
      <c r="A796" s="35"/>
      <c r="E796" s="16"/>
      <c r="F796" s="35"/>
      <c r="G796" s="20"/>
      <c r="H796" s="20"/>
      <c r="I796" s="35"/>
    </row>
    <row r="797" spans="1:9" s="2" customFormat="1" x14ac:dyDescent="0.25">
      <c r="A797" s="35"/>
      <c r="E797" s="16"/>
      <c r="F797" s="35"/>
      <c r="G797" s="20"/>
      <c r="H797" s="20"/>
      <c r="I797" s="35"/>
    </row>
    <row r="798" spans="1:9" s="2" customFormat="1" x14ac:dyDescent="0.25">
      <c r="A798" s="35"/>
      <c r="E798" s="16"/>
      <c r="F798" s="35"/>
      <c r="G798" s="20"/>
      <c r="H798" s="20"/>
      <c r="I798" s="35"/>
    </row>
    <row r="799" spans="1:9" s="2" customFormat="1" x14ac:dyDescent="0.25">
      <c r="A799" s="35"/>
      <c r="E799" s="16"/>
      <c r="F799" s="35"/>
      <c r="G799" s="20"/>
      <c r="H799" s="20"/>
      <c r="I799" s="35"/>
    </row>
    <row r="800" spans="1:9" s="2" customFormat="1" x14ac:dyDescent="0.25">
      <c r="A800" s="35"/>
      <c r="E800" s="16"/>
      <c r="F800" s="35"/>
      <c r="G800" s="20"/>
      <c r="H800" s="20"/>
      <c r="I800" s="35"/>
    </row>
    <row r="801" spans="1:9" s="2" customFormat="1" x14ac:dyDescent="0.25">
      <c r="A801" s="35"/>
      <c r="E801" s="16"/>
      <c r="F801" s="35"/>
      <c r="G801" s="20"/>
      <c r="H801" s="20"/>
      <c r="I801" s="35"/>
    </row>
    <row r="802" spans="1:9" s="2" customFormat="1" x14ac:dyDescent="0.25">
      <c r="A802" s="35"/>
      <c r="E802" s="16"/>
      <c r="F802" s="35"/>
      <c r="G802" s="20"/>
      <c r="H802" s="20"/>
      <c r="I802" s="35"/>
    </row>
    <row r="803" spans="1:9" s="2" customFormat="1" x14ac:dyDescent="0.25">
      <c r="A803" s="35"/>
      <c r="E803" s="16"/>
      <c r="F803" s="35"/>
      <c r="G803" s="20"/>
      <c r="H803" s="20"/>
      <c r="I803" s="35"/>
    </row>
    <row r="804" spans="1:9" s="2" customFormat="1" x14ac:dyDescent="0.25">
      <c r="A804" s="35"/>
      <c r="E804" s="16"/>
      <c r="F804" s="35"/>
      <c r="G804" s="20"/>
      <c r="H804" s="20"/>
      <c r="I804" s="35"/>
    </row>
    <row r="805" spans="1:9" s="2" customFormat="1" x14ac:dyDescent="0.25">
      <c r="A805" s="35"/>
      <c r="E805" s="16"/>
      <c r="F805" s="35"/>
      <c r="G805" s="20"/>
      <c r="H805" s="20"/>
      <c r="I805" s="35"/>
    </row>
    <row r="806" spans="1:9" s="2" customFormat="1" x14ac:dyDescent="0.25">
      <c r="A806" s="35"/>
      <c r="E806" s="16"/>
      <c r="F806" s="35"/>
      <c r="G806" s="20"/>
      <c r="H806" s="20"/>
      <c r="I806" s="35"/>
    </row>
    <row r="807" spans="1:9" s="2" customFormat="1" x14ac:dyDescent="0.25">
      <c r="A807" s="35"/>
      <c r="E807" s="16"/>
      <c r="F807" s="35"/>
      <c r="G807" s="20"/>
      <c r="H807" s="20"/>
      <c r="I807" s="35"/>
    </row>
    <row r="808" spans="1:9" s="2" customFormat="1" x14ac:dyDescent="0.25">
      <c r="A808" s="35"/>
      <c r="E808" s="16"/>
      <c r="F808" s="35"/>
      <c r="G808" s="20"/>
      <c r="H808" s="20"/>
      <c r="I808" s="35"/>
    </row>
    <row r="809" spans="1:9" s="2" customFormat="1" x14ac:dyDescent="0.25">
      <c r="A809" s="35"/>
      <c r="E809" s="16"/>
      <c r="F809" s="35"/>
      <c r="G809" s="20"/>
      <c r="H809" s="20"/>
      <c r="I809" s="35"/>
    </row>
    <row r="810" spans="1:9" s="2" customFormat="1" x14ac:dyDescent="0.25">
      <c r="A810" s="35"/>
      <c r="E810" s="16"/>
      <c r="F810" s="35"/>
      <c r="G810" s="20"/>
      <c r="H810" s="20"/>
      <c r="I810" s="35"/>
    </row>
    <row r="811" spans="1:9" s="2" customFormat="1" x14ac:dyDescent="0.25">
      <c r="A811" s="35"/>
      <c r="E811" s="16"/>
      <c r="F811" s="35"/>
      <c r="G811" s="20"/>
      <c r="H811" s="20"/>
      <c r="I811" s="35"/>
    </row>
    <row r="812" spans="1:9" s="2" customFormat="1" x14ac:dyDescent="0.25">
      <c r="A812" s="35"/>
      <c r="E812" s="16"/>
      <c r="F812" s="35"/>
      <c r="G812" s="20"/>
      <c r="H812" s="20"/>
      <c r="I812" s="35"/>
    </row>
    <row r="813" spans="1:9" s="2" customFormat="1" x14ac:dyDescent="0.25">
      <c r="A813" s="35"/>
      <c r="E813" s="16"/>
      <c r="F813" s="35"/>
      <c r="G813" s="20"/>
      <c r="H813" s="20"/>
      <c r="I813" s="35"/>
    </row>
    <row r="814" spans="1:9" s="2" customFormat="1" x14ac:dyDescent="0.25">
      <c r="A814" s="35"/>
      <c r="E814" s="16"/>
      <c r="F814" s="35"/>
      <c r="G814" s="20"/>
      <c r="H814" s="20"/>
      <c r="I814" s="35"/>
    </row>
    <row r="815" spans="1:9" s="2" customFormat="1" x14ac:dyDescent="0.25">
      <c r="A815" s="35"/>
      <c r="E815" s="16"/>
      <c r="F815" s="35"/>
      <c r="G815" s="20"/>
      <c r="H815" s="20"/>
      <c r="I815" s="35"/>
    </row>
    <row r="816" spans="1:9" s="2" customFormat="1" x14ac:dyDescent="0.25">
      <c r="A816" s="35"/>
      <c r="E816" s="16"/>
      <c r="F816" s="35"/>
      <c r="G816" s="20"/>
      <c r="H816" s="20"/>
      <c r="I816" s="35"/>
    </row>
    <row r="817" spans="1:9" s="2" customFormat="1" x14ac:dyDescent="0.25">
      <c r="A817" s="35"/>
      <c r="E817" s="16"/>
      <c r="F817" s="35"/>
      <c r="G817" s="20"/>
      <c r="H817" s="20"/>
      <c r="I817" s="35"/>
    </row>
    <row r="818" spans="1:9" s="2" customFormat="1" x14ac:dyDescent="0.25">
      <c r="A818" s="35"/>
      <c r="E818" s="16"/>
      <c r="F818" s="35"/>
      <c r="G818" s="20"/>
      <c r="H818" s="20"/>
      <c r="I818" s="35"/>
    </row>
    <row r="819" spans="1:9" s="2" customFormat="1" x14ac:dyDescent="0.25">
      <c r="A819" s="35"/>
      <c r="E819" s="16"/>
      <c r="F819" s="35"/>
      <c r="G819" s="20"/>
      <c r="H819" s="20"/>
      <c r="I819" s="35"/>
    </row>
    <row r="820" spans="1:9" s="2" customFormat="1" x14ac:dyDescent="0.25">
      <c r="A820" s="35"/>
      <c r="E820" s="16"/>
      <c r="F820" s="35"/>
      <c r="G820" s="20"/>
      <c r="H820" s="20"/>
      <c r="I820" s="35"/>
    </row>
    <row r="821" spans="1:9" s="2" customFormat="1" x14ac:dyDescent="0.25">
      <c r="A821" s="35"/>
      <c r="E821" s="16"/>
      <c r="F821" s="35"/>
      <c r="G821" s="20"/>
      <c r="H821" s="20"/>
      <c r="I821" s="35"/>
    </row>
    <row r="822" spans="1:9" s="2" customFormat="1" x14ac:dyDescent="0.25">
      <c r="A822" s="35"/>
      <c r="E822" s="16"/>
      <c r="F822" s="35"/>
      <c r="G822" s="20"/>
      <c r="H822" s="20"/>
      <c r="I822" s="35"/>
    </row>
    <row r="823" spans="1:9" s="2" customFormat="1" x14ac:dyDescent="0.25">
      <c r="A823" s="35"/>
      <c r="E823" s="16"/>
      <c r="F823" s="35"/>
      <c r="G823" s="20"/>
      <c r="H823" s="20"/>
      <c r="I823" s="35"/>
    </row>
    <row r="824" spans="1:9" s="2" customFormat="1" x14ac:dyDescent="0.25">
      <c r="A824" s="35"/>
      <c r="E824" s="16"/>
      <c r="F824" s="35"/>
      <c r="G824" s="20"/>
      <c r="H824" s="20"/>
      <c r="I824" s="35"/>
    </row>
    <row r="825" spans="1:9" s="2" customFormat="1" x14ac:dyDescent="0.25">
      <c r="A825" s="35"/>
      <c r="E825" s="16"/>
      <c r="F825" s="35"/>
      <c r="G825" s="20"/>
      <c r="H825" s="20"/>
      <c r="I825" s="35"/>
    </row>
    <row r="826" spans="1:9" s="2" customFormat="1" x14ac:dyDescent="0.25">
      <c r="A826" s="35"/>
      <c r="E826" s="16"/>
      <c r="F826" s="35"/>
      <c r="G826" s="20"/>
      <c r="H826" s="20"/>
      <c r="I826" s="35"/>
    </row>
    <row r="827" spans="1:9" s="2" customFormat="1" x14ac:dyDescent="0.25">
      <c r="A827" s="35"/>
      <c r="E827" s="16"/>
      <c r="F827" s="35"/>
      <c r="G827" s="20"/>
      <c r="H827" s="20"/>
      <c r="I827" s="35"/>
    </row>
    <row r="828" spans="1:9" s="2" customFormat="1" x14ac:dyDescent="0.25">
      <c r="A828" s="35"/>
      <c r="E828" s="16"/>
      <c r="F828" s="35"/>
      <c r="G828" s="20"/>
      <c r="H828" s="20"/>
      <c r="I828" s="35"/>
    </row>
    <row r="829" spans="1:9" s="2" customFormat="1" x14ac:dyDescent="0.25">
      <c r="A829" s="35"/>
      <c r="E829" s="16"/>
      <c r="F829" s="35"/>
      <c r="G829" s="20"/>
      <c r="H829" s="20"/>
      <c r="I829" s="35"/>
    </row>
    <row r="830" spans="1:9" s="2" customFormat="1" x14ac:dyDescent="0.25">
      <c r="A830" s="35"/>
      <c r="E830" s="16"/>
      <c r="F830" s="35"/>
      <c r="G830" s="20"/>
      <c r="H830" s="20"/>
      <c r="I830" s="35"/>
    </row>
    <row r="831" spans="1:9" s="2" customFormat="1" x14ac:dyDescent="0.25">
      <c r="A831" s="35"/>
      <c r="E831" s="16"/>
      <c r="F831" s="35"/>
      <c r="G831" s="20"/>
      <c r="H831" s="20"/>
      <c r="I831" s="35"/>
    </row>
    <row r="832" spans="1:9" s="2" customFormat="1" x14ac:dyDescent="0.25">
      <c r="A832" s="35"/>
      <c r="E832" s="16"/>
      <c r="F832" s="35"/>
      <c r="G832" s="20"/>
      <c r="H832" s="20"/>
      <c r="I832" s="35"/>
    </row>
    <row r="833" spans="1:9" s="2" customFormat="1" x14ac:dyDescent="0.25">
      <c r="A833" s="35"/>
      <c r="E833" s="16"/>
      <c r="F833" s="35"/>
      <c r="G833" s="20"/>
      <c r="H833" s="20"/>
      <c r="I833" s="35"/>
    </row>
    <row r="834" spans="1:9" s="2" customFormat="1" x14ac:dyDescent="0.25">
      <c r="A834" s="35"/>
      <c r="E834" s="16"/>
      <c r="F834" s="35"/>
      <c r="G834" s="20"/>
      <c r="H834" s="20"/>
      <c r="I834" s="35"/>
    </row>
    <row r="835" spans="1:9" s="2" customFormat="1" x14ac:dyDescent="0.25">
      <c r="A835" s="35"/>
      <c r="E835" s="16"/>
      <c r="F835" s="35"/>
      <c r="G835" s="20"/>
      <c r="H835" s="20"/>
      <c r="I835" s="35"/>
    </row>
    <row r="836" spans="1:9" s="2" customFormat="1" x14ac:dyDescent="0.25">
      <c r="A836" s="35"/>
      <c r="E836" s="16"/>
      <c r="F836" s="35"/>
      <c r="G836" s="20"/>
      <c r="H836" s="20"/>
      <c r="I836" s="35"/>
    </row>
    <row r="837" spans="1:9" s="2" customFormat="1" x14ac:dyDescent="0.25">
      <c r="A837" s="35"/>
      <c r="E837" s="16"/>
      <c r="F837" s="35"/>
      <c r="G837" s="20"/>
      <c r="H837" s="20"/>
      <c r="I837" s="35"/>
    </row>
    <row r="838" spans="1:9" s="2" customFormat="1" x14ac:dyDescent="0.25">
      <c r="A838" s="35"/>
      <c r="E838" s="16"/>
      <c r="F838" s="35"/>
      <c r="G838" s="20"/>
      <c r="H838" s="20"/>
      <c r="I838" s="35"/>
    </row>
    <row r="839" spans="1:9" s="2" customFormat="1" x14ac:dyDescent="0.25">
      <c r="A839" s="35"/>
      <c r="E839" s="16"/>
      <c r="F839" s="35"/>
      <c r="G839" s="20"/>
      <c r="H839" s="20"/>
      <c r="I839" s="35"/>
    </row>
    <row r="840" spans="1:9" s="2" customFormat="1" x14ac:dyDescent="0.25">
      <c r="A840" s="35"/>
      <c r="E840" s="16"/>
      <c r="F840" s="35"/>
      <c r="G840" s="20"/>
      <c r="H840" s="20"/>
      <c r="I840" s="35"/>
    </row>
    <row r="841" spans="1:9" s="2" customFormat="1" x14ac:dyDescent="0.25">
      <c r="A841" s="35"/>
      <c r="E841" s="16"/>
      <c r="F841" s="35"/>
      <c r="G841" s="20"/>
      <c r="H841" s="20"/>
      <c r="I841" s="35"/>
    </row>
    <row r="842" spans="1:9" s="2" customFormat="1" x14ac:dyDescent="0.25">
      <c r="A842" s="35"/>
      <c r="E842" s="16"/>
      <c r="F842" s="35"/>
      <c r="G842" s="20"/>
      <c r="H842" s="20"/>
      <c r="I842" s="35"/>
    </row>
    <row r="843" spans="1:9" s="2" customFormat="1" x14ac:dyDescent="0.25">
      <c r="A843" s="35"/>
      <c r="E843" s="16"/>
      <c r="F843" s="35"/>
      <c r="G843" s="20"/>
      <c r="H843" s="20"/>
      <c r="I843" s="35"/>
    </row>
    <row r="844" spans="1:9" s="2" customFormat="1" x14ac:dyDescent="0.25">
      <c r="A844" s="35"/>
      <c r="E844" s="16"/>
      <c r="F844" s="35"/>
      <c r="G844" s="20"/>
      <c r="H844" s="20"/>
      <c r="I844" s="35"/>
    </row>
    <row r="845" spans="1:9" s="2" customFormat="1" x14ac:dyDescent="0.25">
      <c r="A845" s="35"/>
      <c r="E845" s="16"/>
      <c r="F845" s="35"/>
      <c r="G845" s="20"/>
      <c r="H845" s="20"/>
      <c r="I845" s="35"/>
    </row>
    <row r="846" spans="1:9" s="2" customFormat="1" x14ac:dyDescent="0.25">
      <c r="A846" s="35"/>
      <c r="E846" s="16"/>
      <c r="F846" s="35"/>
      <c r="G846" s="20"/>
      <c r="H846" s="20"/>
      <c r="I846" s="35"/>
    </row>
    <row r="847" spans="1:9" s="2" customFormat="1" x14ac:dyDescent="0.25">
      <c r="A847" s="35"/>
      <c r="E847" s="16"/>
      <c r="F847" s="35"/>
      <c r="G847" s="20"/>
      <c r="H847" s="20"/>
      <c r="I847" s="35"/>
    </row>
    <row r="848" spans="1:9" s="2" customFormat="1" x14ac:dyDescent="0.25">
      <c r="A848" s="35"/>
      <c r="E848" s="16"/>
      <c r="F848" s="35"/>
      <c r="G848" s="20"/>
      <c r="H848" s="20"/>
      <c r="I848" s="35"/>
    </row>
    <row r="849" spans="1:9" s="2" customFormat="1" x14ac:dyDescent="0.25">
      <c r="A849" s="35"/>
      <c r="E849" s="16"/>
      <c r="F849" s="35"/>
      <c r="G849" s="20"/>
      <c r="H849" s="20"/>
      <c r="I849" s="35"/>
    </row>
    <row r="850" spans="1:9" s="2" customFormat="1" x14ac:dyDescent="0.25">
      <c r="A850" s="35"/>
      <c r="E850" s="16"/>
      <c r="F850" s="35"/>
      <c r="G850" s="20"/>
      <c r="H850" s="20"/>
      <c r="I850" s="35"/>
    </row>
    <row r="851" spans="1:9" s="2" customFormat="1" x14ac:dyDescent="0.25">
      <c r="A851" s="35"/>
      <c r="E851" s="16"/>
      <c r="F851" s="35"/>
      <c r="G851" s="20"/>
      <c r="H851" s="20"/>
      <c r="I851" s="35"/>
    </row>
    <row r="852" spans="1:9" s="2" customFormat="1" x14ac:dyDescent="0.25">
      <c r="A852" s="35"/>
      <c r="E852" s="16"/>
      <c r="F852" s="35"/>
      <c r="G852" s="20"/>
      <c r="H852" s="20"/>
      <c r="I852" s="35"/>
    </row>
    <row r="853" spans="1:9" s="2" customFormat="1" x14ac:dyDescent="0.25">
      <c r="A853" s="35"/>
      <c r="E853" s="16"/>
      <c r="F853" s="35"/>
      <c r="G853" s="20"/>
      <c r="H853" s="20"/>
      <c r="I853" s="35"/>
    </row>
    <row r="854" spans="1:9" s="2" customFormat="1" x14ac:dyDescent="0.25">
      <c r="A854" s="35"/>
      <c r="E854" s="16"/>
      <c r="F854" s="35"/>
      <c r="G854" s="20"/>
      <c r="H854" s="20"/>
      <c r="I854" s="35"/>
    </row>
    <row r="855" spans="1:9" s="2" customFormat="1" x14ac:dyDescent="0.25">
      <c r="A855" s="35"/>
      <c r="E855" s="16"/>
      <c r="F855" s="35"/>
      <c r="G855" s="20"/>
      <c r="H855" s="20"/>
      <c r="I855" s="35"/>
    </row>
    <row r="856" spans="1:9" s="2" customFormat="1" x14ac:dyDescent="0.25">
      <c r="A856" s="35"/>
      <c r="E856" s="16"/>
      <c r="F856" s="35"/>
      <c r="G856" s="20"/>
      <c r="H856" s="20"/>
      <c r="I856" s="35"/>
    </row>
    <row r="857" spans="1:9" s="2" customFormat="1" x14ac:dyDescent="0.25">
      <c r="A857" s="35"/>
      <c r="E857" s="16"/>
      <c r="F857" s="35"/>
      <c r="G857" s="20"/>
      <c r="H857" s="20"/>
      <c r="I857" s="35"/>
    </row>
    <row r="858" spans="1:9" s="2" customFormat="1" x14ac:dyDescent="0.25">
      <c r="A858" s="35"/>
      <c r="E858" s="16"/>
      <c r="F858" s="35"/>
      <c r="G858" s="20"/>
      <c r="H858" s="20"/>
      <c r="I858" s="35"/>
    </row>
    <row r="859" spans="1:9" s="2" customFormat="1" x14ac:dyDescent="0.25">
      <c r="A859" s="35"/>
      <c r="E859" s="16"/>
      <c r="F859" s="35"/>
      <c r="G859" s="20"/>
      <c r="H859" s="20"/>
      <c r="I859" s="35"/>
    </row>
    <row r="860" spans="1:9" s="2" customFormat="1" x14ac:dyDescent="0.25">
      <c r="A860" s="35"/>
      <c r="E860" s="16"/>
      <c r="F860" s="35"/>
      <c r="G860" s="20"/>
      <c r="H860" s="20"/>
      <c r="I860" s="35"/>
    </row>
    <row r="861" spans="1:9" s="2" customFormat="1" x14ac:dyDescent="0.25">
      <c r="A861" s="35"/>
      <c r="E861" s="16"/>
      <c r="F861" s="35"/>
      <c r="G861" s="20"/>
      <c r="H861" s="20"/>
      <c r="I861" s="35"/>
    </row>
    <row r="862" spans="1:9" s="2" customFormat="1" x14ac:dyDescent="0.25">
      <c r="A862" s="35"/>
      <c r="E862" s="16"/>
      <c r="F862" s="35"/>
      <c r="G862" s="20"/>
      <c r="H862" s="20"/>
      <c r="I862" s="35"/>
    </row>
    <row r="863" spans="1:9" s="2" customFormat="1" x14ac:dyDescent="0.25">
      <c r="A863" s="35"/>
      <c r="E863" s="16"/>
      <c r="F863" s="35"/>
      <c r="G863" s="20"/>
      <c r="H863" s="20"/>
      <c r="I863" s="35"/>
    </row>
    <row r="864" spans="1:9" s="2" customFormat="1" x14ac:dyDescent="0.25">
      <c r="A864" s="35"/>
      <c r="E864" s="16"/>
      <c r="F864" s="35"/>
      <c r="G864" s="20"/>
      <c r="H864" s="20"/>
      <c r="I864" s="35"/>
    </row>
    <row r="865" spans="1:9" s="2" customFormat="1" x14ac:dyDescent="0.25">
      <c r="A865" s="35"/>
      <c r="E865" s="16"/>
      <c r="F865" s="35"/>
      <c r="G865" s="20"/>
      <c r="H865" s="20"/>
      <c r="I865" s="35"/>
    </row>
    <row r="866" spans="1:9" s="2" customFormat="1" x14ac:dyDescent="0.25">
      <c r="A866" s="35"/>
      <c r="E866" s="16"/>
      <c r="F866" s="35"/>
      <c r="G866" s="20"/>
      <c r="H866" s="20"/>
      <c r="I866" s="35"/>
    </row>
    <row r="867" spans="1:9" s="2" customFormat="1" x14ac:dyDescent="0.25">
      <c r="A867" s="35"/>
      <c r="E867" s="16"/>
      <c r="F867" s="35"/>
      <c r="G867" s="20"/>
      <c r="H867" s="20"/>
      <c r="I867" s="35"/>
    </row>
    <row r="868" spans="1:9" s="2" customFormat="1" x14ac:dyDescent="0.25">
      <c r="A868" s="35"/>
      <c r="E868" s="16"/>
      <c r="F868" s="35"/>
      <c r="G868" s="20"/>
      <c r="H868" s="20"/>
      <c r="I868" s="35"/>
    </row>
    <row r="869" spans="1:9" s="2" customFormat="1" x14ac:dyDescent="0.25">
      <c r="A869" s="35"/>
      <c r="E869" s="16"/>
      <c r="F869" s="35"/>
      <c r="G869" s="20"/>
      <c r="H869" s="20"/>
      <c r="I869" s="35"/>
    </row>
    <row r="870" spans="1:9" s="2" customFormat="1" x14ac:dyDescent="0.25">
      <c r="A870" s="35"/>
      <c r="E870" s="16"/>
      <c r="F870" s="35"/>
      <c r="G870" s="20"/>
      <c r="H870" s="20"/>
      <c r="I870" s="35"/>
    </row>
    <row r="871" spans="1:9" s="2" customFormat="1" x14ac:dyDescent="0.25">
      <c r="A871" s="35"/>
      <c r="E871" s="16"/>
      <c r="F871" s="35"/>
      <c r="G871" s="20"/>
      <c r="H871" s="20"/>
      <c r="I871" s="35"/>
    </row>
    <row r="872" spans="1:9" s="2" customFormat="1" x14ac:dyDescent="0.25">
      <c r="A872" s="35"/>
      <c r="E872" s="16"/>
      <c r="F872" s="35"/>
      <c r="G872" s="20"/>
      <c r="H872" s="20"/>
      <c r="I872" s="35"/>
    </row>
    <row r="873" spans="1:9" s="2" customFormat="1" x14ac:dyDescent="0.25">
      <c r="A873" s="35"/>
      <c r="E873" s="16"/>
      <c r="F873" s="35"/>
      <c r="G873" s="20"/>
      <c r="H873" s="20"/>
      <c r="I873" s="35"/>
    </row>
    <row r="874" spans="1:9" s="2" customFormat="1" x14ac:dyDescent="0.25">
      <c r="A874" s="35"/>
      <c r="E874" s="16"/>
      <c r="F874" s="35"/>
      <c r="G874" s="20"/>
      <c r="H874" s="20"/>
      <c r="I874" s="35"/>
    </row>
    <row r="875" spans="1:9" s="2" customFormat="1" x14ac:dyDescent="0.25">
      <c r="A875" s="35"/>
      <c r="E875" s="16"/>
      <c r="F875" s="35"/>
      <c r="G875" s="20"/>
      <c r="H875" s="20"/>
      <c r="I875" s="35"/>
    </row>
    <row r="876" spans="1:9" s="2" customFormat="1" x14ac:dyDescent="0.25">
      <c r="A876" s="35"/>
      <c r="E876" s="16"/>
      <c r="F876" s="35"/>
      <c r="G876" s="20"/>
      <c r="H876" s="20"/>
      <c r="I876" s="35"/>
    </row>
    <row r="877" spans="1:9" s="2" customFormat="1" x14ac:dyDescent="0.25">
      <c r="A877" s="35"/>
      <c r="E877" s="16"/>
      <c r="F877" s="35"/>
      <c r="G877" s="20"/>
      <c r="H877" s="20"/>
      <c r="I877" s="35"/>
    </row>
    <row r="878" spans="1:9" s="2" customFormat="1" x14ac:dyDescent="0.25">
      <c r="A878" s="35"/>
      <c r="E878" s="16"/>
      <c r="F878" s="35"/>
      <c r="G878" s="20"/>
      <c r="H878" s="20"/>
      <c r="I878" s="35"/>
    </row>
    <row r="879" spans="1:9" s="2" customFormat="1" x14ac:dyDescent="0.25">
      <c r="A879" s="35"/>
      <c r="E879" s="16"/>
      <c r="F879" s="35"/>
      <c r="G879" s="20"/>
      <c r="H879" s="20"/>
      <c r="I879" s="35"/>
    </row>
    <row r="880" spans="1:9" s="2" customFormat="1" x14ac:dyDescent="0.25">
      <c r="A880" s="35"/>
      <c r="E880" s="16"/>
      <c r="F880" s="35"/>
      <c r="G880" s="20"/>
      <c r="H880" s="20"/>
      <c r="I880" s="35"/>
    </row>
    <row r="881" spans="1:9" s="2" customFormat="1" x14ac:dyDescent="0.25">
      <c r="A881" s="35"/>
      <c r="E881" s="16"/>
      <c r="F881" s="35"/>
      <c r="G881" s="20"/>
      <c r="H881" s="20"/>
      <c r="I881" s="35"/>
    </row>
    <row r="882" spans="1:9" s="2" customFormat="1" x14ac:dyDescent="0.25">
      <c r="A882" s="35"/>
      <c r="E882" s="16"/>
      <c r="F882" s="35"/>
      <c r="G882" s="20"/>
      <c r="H882" s="20"/>
      <c r="I882" s="35"/>
    </row>
    <row r="883" spans="1:9" s="2" customFormat="1" x14ac:dyDescent="0.25">
      <c r="A883" s="35"/>
      <c r="E883" s="16"/>
      <c r="F883" s="35"/>
      <c r="G883" s="20"/>
      <c r="H883" s="20"/>
      <c r="I883" s="35"/>
    </row>
    <row r="884" spans="1:9" s="2" customFormat="1" x14ac:dyDescent="0.25">
      <c r="A884" s="35"/>
      <c r="E884" s="16"/>
      <c r="F884" s="35"/>
      <c r="G884" s="20"/>
      <c r="H884" s="20"/>
      <c r="I884" s="35"/>
    </row>
    <row r="885" spans="1:9" s="2" customFormat="1" x14ac:dyDescent="0.25">
      <c r="A885" s="35"/>
      <c r="E885" s="16"/>
      <c r="F885" s="35"/>
      <c r="G885" s="20"/>
      <c r="H885" s="20"/>
      <c r="I885" s="35"/>
    </row>
    <row r="886" spans="1:9" s="2" customFormat="1" x14ac:dyDescent="0.25">
      <c r="A886" s="35"/>
      <c r="E886" s="16"/>
      <c r="F886" s="35"/>
      <c r="G886" s="20"/>
      <c r="H886" s="20"/>
      <c r="I886" s="35"/>
    </row>
    <row r="887" spans="1:9" s="2" customFormat="1" x14ac:dyDescent="0.25">
      <c r="A887" s="35"/>
      <c r="E887" s="16"/>
      <c r="F887" s="35"/>
      <c r="G887" s="20"/>
      <c r="H887" s="20"/>
      <c r="I887" s="35"/>
    </row>
    <row r="888" spans="1:9" s="2" customFormat="1" x14ac:dyDescent="0.25">
      <c r="A888" s="35"/>
      <c r="E888" s="16"/>
      <c r="F888" s="35"/>
      <c r="G888" s="20"/>
      <c r="H888" s="20"/>
      <c r="I888" s="35"/>
    </row>
    <row r="889" spans="1:9" s="2" customFormat="1" x14ac:dyDescent="0.25">
      <c r="A889" s="35"/>
      <c r="E889" s="16"/>
      <c r="F889" s="35"/>
      <c r="G889" s="20"/>
      <c r="H889" s="20"/>
      <c r="I889" s="35"/>
    </row>
    <row r="890" spans="1:9" s="2" customFormat="1" x14ac:dyDescent="0.25">
      <c r="A890" s="35"/>
      <c r="E890" s="16"/>
      <c r="F890" s="35"/>
      <c r="G890" s="20"/>
      <c r="H890" s="20"/>
      <c r="I890" s="35"/>
    </row>
    <row r="891" spans="1:9" s="2" customFormat="1" x14ac:dyDescent="0.25">
      <c r="A891" s="35"/>
      <c r="E891" s="16"/>
      <c r="F891" s="35"/>
      <c r="G891" s="20"/>
      <c r="H891" s="20"/>
      <c r="I891" s="35"/>
    </row>
    <row r="892" spans="1:9" s="2" customFormat="1" x14ac:dyDescent="0.25">
      <c r="A892" s="35"/>
      <c r="E892" s="16"/>
      <c r="F892" s="35"/>
      <c r="G892" s="20"/>
      <c r="H892" s="20"/>
      <c r="I892" s="35"/>
    </row>
    <row r="893" spans="1:9" s="2" customFormat="1" x14ac:dyDescent="0.25">
      <c r="A893" s="35"/>
      <c r="E893" s="16"/>
      <c r="F893" s="35"/>
      <c r="G893" s="20"/>
      <c r="H893" s="20"/>
      <c r="I893" s="35"/>
    </row>
    <row r="894" spans="1:9" s="2" customFormat="1" x14ac:dyDescent="0.25">
      <c r="A894" s="35"/>
      <c r="E894" s="16"/>
      <c r="F894" s="35"/>
      <c r="G894" s="20"/>
      <c r="H894" s="20"/>
      <c r="I894" s="35"/>
    </row>
    <row r="895" spans="1:9" s="2" customFormat="1" x14ac:dyDescent="0.25">
      <c r="A895" s="35"/>
      <c r="E895" s="16"/>
      <c r="F895" s="35"/>
      <c r="G895" s="20"/>
      <c r="H895" s="20"/>
      <c r="I895" s="35"/>
    </row>
    <row r="896" spans="1:9" s="2" customFormat="1" x14ac:dyDescent="0.25">
      <c r="A896" s="35"/>
      <c r="E896" s="16"/>
      <c r="F896" s="35"/>
      <c r="G896" s="20"/>
      <c r="H896" s="20"/>
      <c r="I896" s="35"/>
    </row>
    <row r="897" spans="1:9" s="2" customFormat="1" x14ac:dyDescent="0.25">
      <c r="A897" s="35"/>
      <c r="E897" s="16"/>
      <c r="F897" s="35"/>
      <c r="G897" s="20"/>
      <c r="H897" s="20"/>
      <c r="I897" s="35"/>
    </row>
    <row r="898" spans="1:9" s="2" customFormat="1" x14ac:dyDescent="0.25">
      <c r="A898" s="35"/>
      <c r="E898" s="16"/>
      <c r="F898" s="35"/>
      <c r="G898" s="20"/>
      <c r="H898" s="20"/>
      <c r="I898" s="35"/>
    </row>
    <row r="899" spans="1:9" s="2" customFormat="1" x14ac:dyDescent="0.25">
      <c r="A899" s="35"/>
      <c r="E899" s="16"/>
      <c r="F899" s="35"/>
      <c r="G899" s="20"/>
      <c r="H899" s="20"/>
      <c r="I899" s="35"/>
    </row>
    <row r="900" spans="1:9" s="2" customFormat="1" x14ac:dyDescent="0.25">
      <c r="A900" s="35"/>
      <c r="E900" s="16"/>
      <c r="F900" s="35"/>
      <c r="G900" s="20"/>
      <c r="H900" s="20"/>
      <c r="I900" s="35"/>
    </row>
    <row r="901" spans="1:9" s="2" customFormat="1" x14ac:dyDescent="0.25">
      <c r="A901" s="35"/>
      <c r="E901" s="16"/>
      <c r="F901" s="35"/>
      <c r="G901" s="20"/>
      <c r="H901" s="20"/>
      <c r="I901" s="35"/>
    </row>
    <row r="902" spans="1:9" s="2" customFormat="1" x14ac:dyDescent="0.25">
      <c r="A902" s="35"/>
      <c r="E902" s="16"/>
      <c r="F902" s="35"/>
      <c r="G902" s="20"/>
      <c r="H902" s="20"/>
      <c r="I902" s="35"/>
    </row>
    <row r="903" spans="1:9" s="2" customFormat="1" x14ac:dyDescent="0.25">
      <c r="A903" s="35"/>
      <c r="E903" s="16"/>
      <c r="F903" s="35"/>
      <c r="G903" s="20"/>
      <c r="H903" s="20"/>
      <c r="I903" s="35"/>
    </row>
    <row r="904" spans="1:9" s="2" customFormat="1" x14ac:dyDescent="0.25">
      <c r="A904" s="35"/>
      <c r="E904" s="16"/>
      <c r="F904" s="35"/>
      <c r="G904" s="20"/>
      <c r="H904" s="20"/>
      <c r="I904" s="35"/>
    </row>
    <row r="905" spans="1:9" s="2" customFormat="1" x14ac:dyDescent="0.25">
      <c r="A905" s="35"/>
      <c r="E905" s="16"/>
      <c r="F905" s="35"/>
      <c r="G905" s="20"/>
      <c r="H905" s="20"/>
      <c r="I905" s="35"/>
    </row>
    <row r="906" spans="1:9" s="2" customFormat="1" x14ac:dyDescent="0.25">
      <c r="A906" s="35"/>
      <c r="E906" s="16"/>
      <c r="F906" s="35"/>
      <c r="G906" s="20"/>
      <c r="H906" s="20"/>
      <c r="I906" s="35"/>
    </row>
    <row r="907" spans="1:9" s="2" customFormat="1" x14ac:dyDescent="0.25">
      <c r="A907" s="35"/>
      <c r="E907" s="16"/>
      <c r="F907" s="35"/>
      <c r="G907" s="20"/>
      <c r="H907" s="20"/>
      <c r="I907" s="35"/>
    </row>
    <row r="908" spans="1:9" s="2" customFormat="1" x14ac:dyDescent="0.25">
      <c r="A908" s="35"/>
      <c r="E908" s="16"/>
      <c r="F908" s="35"/>
      <c r="G908" s="20"/>
      <c r="H908" s="20"/>
      <c r="I908" s="35"/>
    </row>
    <row r="909" spans="1:9" s="2" customFormat="1" x14ac:dyDescent="0.25">
      <c r="A909" s="35"/>
      <c r="E909" s="16"/>
      <c r="F909" s="35"/>
      <c r="G909" s="20"/>
      <c r="H909" s="20"/>
      <c r="I909" s="35"/>
    </row>
    <row r="910" spans="1:9" s="2" customFormat="1" x14ac:dyDescent="0.25">
      <c r="A910" s="35"/>
      <c r="E910" s="16"/>
      <c r="F910" s="35"/>
      <c r="G910" s="20"/>
      <c r="H910" s="20"/>
      <c r="I910" s="35"/>
    </row>
    <row r="911" spans="1:9" s="2" customFormat="1" x14ac:dyDescent="0.25">
      <c r="A911" s="35"/>
      <c r="E911" s="16"/>
      <c r="F911" s="35"/>
      <c r="G911" s="20"/>
      <c r="H911" s="20"/>
      <c r="I911" s="35"/>
    </row>
    <row r="912" spans="1:9" s="2" customFormat="1" x14ac:dyDescent="0.25">
      <c r="A912" s="35"/>
      <c r="E912" s="16"/>
      <c r="F912" s="35"/>
      <c r="G912" s="20"/>
      <c r="H912" s="20"/>
      <c r="I912" s="35"/>
    </row>
    <row r="913" spans="1:9" s="2" customFormat="1" x14ac:dyDescent="0.25">
      <c r="A913" s="35"/>
      <c r="E913" s="16"/>
      <c r="F913" s="35"/>
      <c r="G913" s="20"/>
      <c r="H913" s="20"/>
      <c r="I913" s="35"/>
    </row>
    <row r="914" spans="1:9" s="2" customFormat="1" x14ac:dyDescent="0.25">
      <c r="A914" s="35"/>
      <c r="E914" s="16"/>
      <c r="F914" s="35"/>
      <c r="G914" s="20"/>
      <c r="H914" s="20"/>
      <c r="I914" s="35"/>
    </row>
    <row r="915" spans="1:9" s="2" customFormat="1" x14ac:dyDescent="0.25">
      <c r="A915" s="35"/>
      <c r="E915" s="16"/>
      <c r="F915" s="35"/>
      <c r="G915" s="20"/>
      <c r="H915" s="20"/>
      <c r="I915" s="35"/>
    </row>
    <row r="916" spans="1:9" s="2" customFormat="1" x14ac:dyDescent="0.25">
      <c r="A916" s="35"/>
      <c r="E916" s="16"/>
      <c r="F916" s="35"/>
      <c r="G916" s="20"/>
      <c r="H916" s="20"/>
      <c r="I916" s="35"/>
    </row>
    <row r="917" spans="1:9" s="2" customFormat="1" x14ac:dyDescent="0.25">
      <c r="A917" s="35"/>
      <c r="E917" s="16"/>
      <c r="F917" s="35"/>
      <c r="G917" s="20"/>
      <c r="H917" s="20"/>
      <c r="I917" s="35"/>
    </row>
    <row r="918" spans="1:9" s="2" customFormat="1" x14ac:dyDescent="0.25">
      <c r="A918" s="35"/>
      <c r="E918" s="16"/>
      <c r="F918" s="35"/>
      <c r="G918" s="20"/>
      <c r="H918" s="20"/>
      <c r="I918" s="35"/>
    </row>
    <row r="919" spans="1:9" s="2" customFormat="1" x14ac:dyDescent="0.25">
      <c r="A919" s="35"/>
      <c r="E919" s="16"/>
      <c r="F919" s="35"/>
      <c r="G919" s="20"/>
      <c r="H919" s="20"/>
      <c r="I919" s="35"/>
    </row>
    <row r="920" spans="1:9" s="2" customFormat="1" x14ac:dyDescent="0.25">
      <c r="A920" s="35"/>
      <c r="E920" s="16"/>
      <c r="F920" s="35"/>
      <c r="G920" s="20"/>
      <c r="H920" s="20"/>
      <c r="I920" s="35"/>
    </row>
    <row r="921" spans="1:9" s="2" customFormat="1" x14ac:dyDescent="0.25">
      <c r="A921" s="35"/>
      <c r="E921" s="16"/>
      <c r="F921" s="35"/>
      <c r="G921" s="20"/>
      <c r="H921" s="20"/>
      <c r="I921" s="35"/>
    </row>
    <row r="922" spans="1:9" s="2" customFormat="1" x14ac:dyDescent="0.25">
      <c r="A922" s="35"/>
      <c r="E922" s="16"/>
      <c r="F922" s="35"/>
      <c r="G922" s="20"/>
      <c r="H922" s="20"/>
      <c r="I922" s="35"/>
    </row>
    <row r="923" spans="1:9" s="2" customFormat="1" x14ac:dyDescent="0.25">
      <c r="A923" s="35"/>
      <c r="E923" s="16"/>
      <c r="F923" s="35"/>
      <c r="G923" s="20"/>
      <c r="H923" s="20"/>
      <c r="I923" s="35"/>
    </row>
    <row r="924" spans="1:9" s="2" customFormat="1" x14ac:dyDescent="0.25">
      <c r="A924" s="35"/>
      <c r="E924" s="16"/>
      <c r="F924" s="35"/>
      <c r="G924" s="20"/>
      <c r="H924" s="20"/>
      <c r="I924" s="35"/>
    </row>
    <row r="925" spans="1:9" s="2" customFormat="1" x14ac:dyDescent="0.25">
      <c r="A925" s="35"/>
      <c r="E925" s="16"/>
      <c r="F925" s="35"/>
      <c r="G925" s="20"/>
      <c r="H925" s="20"/>
      <c r="I925" s="35"/>
    </row>
    <row r="926" spans="1:9" s="2" customFormat="1" x14ac:dyDescent="0.25">
      <c r="A926" s="35"/>
      <c r="E926" s="16"/>
      <c r="F926" s="35"/>
      <c r="G926" s="20"/>
      <c r="H926" s="20"/>
      <c r="I926" s="35"/>
    </row>
    <row r="927" spans="1:9" s="2" customFormat="1" x14ac:dyDescent="0.25">
      <c r="A927" s="35"/>
      <c r="E927" s="16"/>
      <c r="F927" s="35"/>
      <c r="G927" s="20"/>
      <c r="H927" s="20"/>
      <c r="I927" s="35"/>
    </row>
    <row r="928" spans="1:9" s="2" customFormat="1" x14ac:dyDescent="0.25">
      <c r="A928" s="35"/>
      <c r="E928" s="16"/>
      <c r="F928" s="35"/>
      <c r="G928" s="20"/>
      <c r="H928" s="20"/>
      <c r="I928" s="35"/>
    </row>
    <row r="929" spans="1:9" s="2" customFormat="1" x14ac:dyDescent="0.25">
      <c r="A929" s="35"/>
      <c r="E929" s="16"/>
      <c r="F929" s="35"/>
      <c r="G929" s="20"/>
      <c r="H929" s="20"/>
      <c r="I929" s="35"/>
    </row>
    <row r="930" spans="1:9" s="2" customFormat="1" x14ac:dyDescent="0.25">
      <c r="A930" s="35"/>
      <c r="E930" s="16"/>
      <c r="F930" s="35"/>
      <c r="G930" s="20"/>
      <c r="H930" s="20"/>
      <c r="I930" s="35"/>
    </row>
    <row r="931" spans="1:9" s="2" customFormat="1" x14ac:dyDescent="0.25">
      <c r="A931" s="35"/>
      <c r="E931" s="16"/>
      <c r="F931" s="35"/>
      <c r="G931" s="20"/>
      <c r="H931" s="20"/>
      <c r="I931" s="35"/>
    </row>
    <row r="932" spans="1:9" s="2" customFormat="1" x14ac:dyDescent="0.25">
      <c r="A932" s="35"/>
      <c r="E932" s="16"/>
      <c r="F932" s="35"/>
      <c r="G932" s="20"/>
      <c r="H932" s="20"/>
      <c r="I932" s="35"/>
    </row>
    <row r="933" spans="1:9" s="2" customFormat="1" x14ac:dyDescent="0.25">
      <c r="A933" s="35"/>
      <c r="E933" s="16"/>
      <c r="F933" s="35"/>
      <c r="G933" s="20"/>
      <c r="H933" s="20"/>
      <c r="I933" s="35"/>
    </row>
    <row r="934" spans="1:9" s="2" customFormat="1" x14ac:dyDescent="0.25">
      <c r="A934" s="35"/>
      <c r="E934" s="16"/>
      <c r="F934" s="35"/>
      <c r="G934" s="20"/>
      <c r="H934" s="20"/>
      <c r="I934" s="35"/>
    </row>
    <row r="935" spans="1:9" s="2" customFormat="1" x14ac:dyDescent="0.25">
      <c r="A935" s="35"/>
      <c r="E935" s="16"/>
      <c r="F935" s="35"/>
      <c r="G935" s="20"/>
      <c r="H935" s="20"/>
      <c r="I935" s="35"/>
    </row>
    <row r="936" spans="1:9" s="2" customFormat="1" x14ac:dyDescent="0.25">
      <c r="A936" s="35"/>
      <c r="E936" s="16"/>
      <c r="F936" s="35"/>
      <c r="G936" s="20"/>
      <c r="H936" s="20"/>
      <c r="I936" s="35"/>
    </row>
    <row r="937" spans="1:9" s="2" customFormat="1" x14ac:dyDescent="0.25">
      <c r="A937" s="35"/>
      <c r="E937" s="16"/>
      <c r="F937" s="35"/>
      <c r="G937" s="20"/>
      <c r="H937" s="20"/>
      <c r="I937" s="35"/>
    </row>
    <row r="938" spans="1:9" s="2" customFormat="1" x14ac:dyDescent="0.25">
      <c r="A938" s="35"/>
      <c r="E938" s="16"/>
      <c r="F938" s="35"/>
      <c r="G938" s="20"/>
      <c r="H938" s="20"/>
      <c r="I938" s="35"/>
    </row>
    <row r="939" spans="1:9" s="2" customFormat="1" x14ac:dyDescent="0.25">
      <c r="A939" s="35"/>
      <c r="E939" s="16"/>
      <c r="F939" s="35"/>
      <c r="G939" s="20"/>
      <c r="H939" s="20"/>
      <c r="I939" s="35"/>
    </row>
    <row r="940" spans="1:9" s="2" customFormat="1" x14ac:dyDescent="0.25">
      <c r="A940" s="35"/>
      <c r="E940" s="16"/>
      <c r="F940" s="35"/>
      <c r="G940" s="20"/>
      <c r="H940" s="20"/>
      <c r="I940" s="35"/>
    </row>
    <row r="941" spans="1:9" s="2" customFormat="1" x14ac:dyDescent="0.25">
      <c r="A941" s="35"/>
      <c r="E941" s="16"/>
      <c r="F941" s="35"/>
      <c r="G941" s="20"/>
      <c r="H941" s="20"/>
      <c r="I941" s="35"/>
    </row>
    <row r="942" spans="1:9" s="2" customFormat="1" x14ac:dyDescent="0.25">
      <c r="A942" s="35"/>
      <c r="E942" s="16"/>
      <c r="F942" s="35"/>
      <c r="G942" s="20"/>
      <c r="H942" s="20"/>
      <c r="I942" s="35"/>
    </row>
    <row r="943" spans="1:9" s="2" customFormat="1" x14ac:dyDescent="0.25">
      <c r="A943" s="35"/>
      <c r="E943" s="16"/>
      <c r="F943" s="35"/>
      <c r="G943" s="20"/>
      <c r="H943" s="20"/>
      <c r="I943" s="35"/>
    </row>
    <row r="944" spans="1:9" s="2" customFormat="1" x14ac:dyDescent="0.25">
      <c r="A944" s="35"/>
      <c r="E944" s="16"/>
      <c r="F944" s="35"/>
      <c r="G944" s="20"/>
      <c r="H944" s="20"/>
      <c r="I944" s="35"/>
    </row>
    <row r="945" spans="1:9" s="2" customFormat="1" x14ac:dyDescent="0.25">
      <c r="A945" s="35"/>
      <c r="E945" s="16"/>
      <c r="F945" s="35"/>
      <c r="G945" s="20"/>
      <c r="H945" s="20"/>
      <c r="I945" s="35"/>
    </row>
    <row r="946" spans="1:9" s="2" customFormat="1" x14ac:dyDescent="0.25">
      <c r="A946" s="35"/>
      <c r="E946" s="16"/>
      <c r="F946" s="35"/>
      <c r="G946" s="20"/>
      <c r="H946" s="20"/>
      <c r="I946" s="35"/>
    </row>
    <row r="947" spans="1:9" s="2" customFormat="1" x14ac:dyDescent="0.25">
      <c r="A947" s="35"/>
      <c r="E947" s="16"/>
      <c r="F947" s="35"/>
      <c r="G947" s="20"/>
      <c r="H947" s="20"/>
      <c r="I947" s="35"/>
    </row>
    <row r="948" spans="1:9" s="2" customFormat="1" x14ac:dyDescent="0.25">
      <c r="A948" s="35"/>
      <c r="E948" s="16"/>
      <c r="F948" s="35"/>
      <c r="G948" s="20"/>
      <c r="H948" s="20"/>
      <c r="I948" s="35"/>
    </row>
    <row r="949" spans="1:9" s="2" customFormat="1" x14ac:dyDescent="0.25">
      <c r="A949" s="35"/>
      <c r="E949" s="16"/>
      <c r="F949" s="35"/>
      <c r="G949" s="20"/>
      <c r="H949" s="20"/>
      <c r="I949" s="35"/>
    </row>
    <row r="950" spans="1:9" s="2" customFormat="1" x14ac:dyDescent="0.25">
      <c r="A950" s="35"/>
      <c r="E950" s="16"/>
      <c r="F950" s="35"/>
      <c r="G950" s="20"/>
      <c r="H950" s="20"/>
      <c r="I950" s="35"/>
    </row>
    <row r="951" spans="1:9" s="2" customFormat="1" x14ac:dyDescent="0.25">
      <c r="A951" s="35"/>
      <c r="E951" s="16"/>
      <c r="F951" s="35"/>
      <c r="G951" s="20"/>
      <c r="H951" s="20"/>
      <c r="I951" s="35"/>
    </row>
    <row r="952" spans="1:9" s="2" customFormat="1" x14ac:dyDescent="0.25">
      <c r="A952" s="35"/>
      <c r="E952" s="16"/>
      <c r="F952" s="35"/>
      <c r="G952" s="20"/>
      <c r="H952" s="20"/>
      <c r="I952" s="35"/>
    </row>
    <row r="953" spans="1:9" s="2" customFormat="1" x14ac:dyDescent="0.25">
      <c r="A953" s="35"/>
      <c r="E953" s="16"/>
      <c r="F953" s="35"/>
      <c r="G953" s="20"/>
      <c r="H953" s="20"/>
      <c r="I953" s="35"/>
    </row>
    <row r="954" spans="1:9" s="2" customFormat="1" x14ac:dyDescent="0.25">
      <c r="A954" s="35"/>
      <c r="E954" s="16"/>
      <c r="F954" s="35"/>
      <c r="G954" s="20"/>
      <c r="H954" s="20"/>
      <c r="I954" s="35"/>
    </row>
    <row r="955" spans="1:9" s="2" customFormat="1" x14ac:dyDescent="0.25">
      <c r="A955" s="35"/>
      <c r="E955" s="16"/>
      <c r="F955" s="35"/>
      <c r="G955" s="20"/>
      <c r="H955" s="20"/>
      <c r="I955" s="35"/>
    </row>
    <row r="956" spans="1:9" s="2" customFormat="1" x14ac:dyDescent="0.25">
      <c r="A956" s="35"/>
      <c r="E956" s="16"/>
      <c r="F956" s="35"/>
      <c r="G956" s="20"/>
      <c r="H956" s="20"/>
      <c r="I956" s="35"/>
    </row>
    <row r="957" spans="1:9" s="2" customFormat="1" x14ac:dyDescent="0.25">
      <c r="A957" s="35"/>
      <c r="E957" s="16"/>
      <c r="F957" s="35"/>
      <c r="G957" s="20"/>
      <c r="H957" s="20"/>
      <c r="I957" s="35"/>
    </row>
    <row r="958" spans="1:9" s="2" customFormat="1" x14ac:dyDescent="0.25">
      <c r="A958" s="35"/>
      <c r="E958" s="16"/>
      <c r="F958" s="35"/>
      <c r="G958" s="20"/>
      <c r="H958" s="20"/>
      <c r="I958" s="35"/>
    </row>
    <row r="959" spans="1:9" s="2" customFormat="1" x14ac:dyDescent="0.25">
      <c r="A959" s="35"/>
      <c r="E959" s="16"/>
      <c r="F959" s="35"/>
      <c r="G959" s="20"/>
      <c r="H959" s="20"/>
      <c r="I959" s="35"/>
    </row>
    <row r="960" spans="1:9" s="2" customFormat="1" x14ac:dyDescent="0.25">
      <c r="A960" s="35"/>
      <c r="E960" s="16"/>
      <c r="F960" s="35"/>
      <c r="G960" s="20"/>
      <c r="H960" s="20"/>
      <c r="I960" s="35"/>
    </row>
    <row r="961" spans="1:9" s="2" customFormat="1" x14ac:dyDescent="0.25">
      <c r="A961" s="35"/>
      <c r="E961" s="16"/>
      <c r="F961" s="35"/>
      <c r="G961" s="20"/>
      <c r="H961" s="20"/>
      <c r="I961" s="35"/>
    </row>
    <row r="962" spans="1:9" s="2" customFormat="1" x14ac:dyDescent="0.25">
      <c r="A962" s="35"/>
      <c r="E962" s="16"/>
      <c r="F962" s="35"/>
      <c r="G962" s="20"/>
      <c r="H962" s="20"/>
      <c r="I962" s="35"/>
    </row>
    <row r="963" spans="1:9" s="2" customFormat="1" x14ac:dyDescent="0.25">
      <c r="A963" s="35"/>
      <c r="E963" s="16"/>
      <c r="F963" s="35"/>
      <c r="G963" s="20"/>
      <c r="H963" s="20"/>
      <c r="I963" s="35"/>
    </row>
    <row r="964" spans="1:9" s="2" customFormat="1" x14ac:dyDescent="0.25">
      <c r="A964" s="35"/>
      <c r="E964" s="16"/>
      <c r="F964" s="35"/>
      <c r="G964" s="20"/>
      <c r="H964" s="20"/>
      <c r="I964" s="35"/>
    </row>
    <row r="965" spans="1:9" s="2" customFormat="1" x14ac:dyDescent="0.25">
      <c r="A965" s="35"/>
      <c r="E965" s="16"/>
      <c r="F965" s="35"/>
      <c r="G965" s="20"/>
      <c r="H965" s="20"/>
      <c r="I965" s="35"/>
    </row>
    <row r="966" spans="1:9" s="2" customFormat="1" x14ac:dyDescent="0.25">
      <c r="A966" s="35"/>
      <c r="E966" s="16"/>
      <c r="F966" s="35"/>
      <c r="G966" s="20"/>
      <c r="H966" s="20"/>
      <c r="I966" s="35"/>
    </row>
    <row r="967" spans="1:9" s="2" customFormat="1" x14ac:dyDescent="0.25">
      <c r="A967" s="35"/>
      <c r="E967" s="16"/>
      <c r="F967" s="35"/>
      <c r="G967" s="20"/>
      <c r="H967" s="20"/>
      <c r="I967" s="35"/>
    </row>
    <row r="968" spans="1:9" s="2" customFormat="1" x14ac:dyDescent="0.25">
      <c r="A968" s="35"/>
      <c r="E968" s="16"/>
      <c r="F968" s="35"/>
      <c r="G968" s="20"/>
      <c r="H968" s="20"/>
      <c r="I968" s="35"/>
    </row>
    <row r="969" spans="1:9" s="2" customFormat="1" x14ac:dyDescent="0.25">
      <c r="A969" s="35"/>
      <c r="E969" s="16"/>
      <c r="F969" s="35"/>
      <c r="G969" s="20"/>
      <c r="H969" s="20"/>
      <c r="I969" s="35"/>
    </row>
    <row r="970" spans="1:9" s="2" customFormat="1" x14ac:dyDescent="0.25">
      <c r="A970" s="35"/>
      <c r="E970" s="16"/>
      <c r="F970" s="35"/>
      <c r="G970" s="20"/>
      <c r="H970" s="20"/>
      <c r="I970" s="35"/>
    </row>
    <row r="971" spans="1:9" s="2" customFormat="1" x14ac:dyDescent="0.25">
      <c r="A971" s="35"/>
      <c r="E971" s="16"/>
      <c r="F971" s="35"/>
      <c r="G971" s="20"/>
      <c r="H971" s="20"/>
      <c r="I971" s="35"/>
    </row>
    <row r="972" spans="1:9" s="2" customFormat="1" x14ac:dyDescent="0.25">
      <c r="A972" s="35"/>
      <c r="E972" s="16"/>
      <c r="F972" s="35"/>
      <c r="G972" s="20"/>
      <c r="H972" s="20"/>
      <c r="I972" s="35"/>
    </row>
    <row r="973" spans="1:9" s="2" customFormat="1" x14ac:dyDescent="0.25">
      <c r="A973" s="35"/>
      <c r="E973" s="16"/>
      <c r="F973" s="35"/>
      <c r="G973" s="20"/>
      <c r="H973" s="20"/>
      <c r="I973" s="35"/>
    </row>
    <row r="974" spans="1:9" s="2" customFormat="1" x14ac:dyDescent="0.25">
      <c r="A974" s="35"/>
      <c r="E974" s="16"/>
      <c r="F974" s="35"/>
      <c r="G974" s="20"/>
      <c r="H974" s="20"/>
      <c r="I974" s="35"/>
    </row>
    <row r="975" spans="1:9" s="2" customFormat="1" x14ac:dyDescent="0.25">
      <c r="A975" s="35"/>
      <c r="E975" s="16"/>
      <c r="F975" s="35"/>
      <c r="G975" s="20"/>
      <c r="H975" s="20"/>
      <c r="I975" s="35"/>
    </row>
    <row r="976" spans="1:9" s="2" customFormat="1" x14ac:dyDescent="0.25">
      <c r="A976" s="35"/>
      <c r="E976" s="16"/>
      <c r="F976" s="35"/>
      <c r="G976" s="20"/>
      <c r="H976" s="20"/>
      <c r="I976" s="35"/>
    </row>
    <row r="977" spans="1:9" s="2" customFormat="1" x14ac:dyDescent="0.25">
      <c r="A977" s="35"/>
      <c r="E977" s="16"/>
      <c r="F977" s="35"/>
      <c r="G977" s="20"/>
      <c r="H977" s="20"/>
      <c r="I977" s="35"/>
    </row>
    <row r="978" spans="1:9" s="2" customFormat="1" x14ac:dyDescent="0.25">
      <c r="A978" s="35"/>
      <c r="E978" s="16"/>
      <c r="F978" s="35"/>
      <c r="G978" s="20"/>
      <c r="H978" s="20"/>
      <c r="I978" s="35"/>
    </row>
    <row r="979" spans="1:9" s="2" customFormat="1" x14ac:dyDescent="0.25">
      <c r="A979" s="35"/>
      <c r="E979" s="16"/>
      <c r="F979" s="35"/>
      <c r="G979" s="20"/>
      <c r="H979" s="20"/>
      <c r="I979" s="35"/>
    </row>
    <row r="980" spans="1:9" s="2" customFormat="1" x14ac:dyDescent="0.25">
      <c r="A980" s="35"/>
      <c r="E980" s="16"/>
      <c r="F980" s="35"/>
      <c r="G980" s="20"/>
      <c r="H980" s="20"/>
      <c r="I980" s="35"/>
    </row>
    <row r="981" spans="1:9" s="2" customFormat="1" x14ac:dyDescent="0.25">
      <c r="A981" s="35"/>
      <c r="E981" s="16"/>
      <c r="F981" s="35"/>
      <c r="G981" s="20"/>
      <c r="H981" s="20"/>
      <c r="I981" s="35"/>
    </row>
    <row r="982" spans="1:9" s="2" customFormat="1" x14ac:dyDescent="0.25">
      <c r="A982" s="35"/>
      <c r="E982" s="16"/>
      <c r="F982" s="35"/>
      <c r="G982" s="20"/>
      <c r="H982" s="20"/>
      <c r="I982" s="35"/>
    </row>
    <row r="983" spans="1:9" s="2" customFormat="1" x14ac:dyDescent="0.25">
      <c r="A983" s="35"/>
      <c r="E983" s="16"/>
      <c r="F983" s="35"/>
      <c r="G983" s="20"/>
      <c r="H983" s="20"/>
      <c r="I983" s="35"/>
    </row>
    <row r="984" spans="1:9" s="2" customFormat="1" x14ac:dyDescent="0.25">
      <c r="A984" s="35"/>
      <c r="E984" s="16"/>
      <c r="F984" s="35"/>
      <c r="G984" s="20"/>
      <c r="H984" s="20"/>
      <c r="I984" s="35"/>
    </row>
    <row r="985" spans="1:9" s="2" customFormat="1" x14ac:dyDescent="0.25">
      <c r="A985" s="35"/>
      <c r="E985" s="16"/>
      <c r="F985" s="35"/>
      <c r="G985" s="20"/>
      <c r="H985" s="20"/>
      <c r="I985" s="35"/>
    </row>
    <row r="986" spans="1:9" s="2" customFormat="1" x14ac:dyDescent="0.25">
      <c r="A986" s="35"/>
      <c r="E986" s="16"/>
      <c r="F986" s="35"/>
      <c r="G986" s="20"/>
      <c r="H986" s="20"/>
      <c r="I986" s="35"/>
    </row>
    <row r="987" spans="1:9" s="2" customFormat="1" x14ac:dyDescent="0.25">
      <c r="A987" s="35"/>
      <c r="E987" s="16"/>
      <c r="F987" s="35"/>
      <c r="G987" s="20"/>
      <c r="H987" s="20"/>
      <c r="I987" s="35"/>
    </row>
    <row r="988" spans="1:9" s="2" customFormat="1" x14ac:dyDescent="0.25">
      <c r="A988" s="35"/>
      <c r="E988" s="16"/>
      <c r="F988" s="35"/>
      <c r="G988" s="20"/>
      <c r="H988" s="20"/>
      <c r="I988" s="35"/>
    </row>
    <row r="989" spans="1:9" s="2" customFormat="1" x14ac:dyDescent="0.25">
      <c r="A989" s="35"/>
      <c r="E989" s="16"/>
      <c r="F989" s="35"/>
      <c r="G989" s="20"/>
      <c r="H989" s="20"/>
      <c r="I989" s="35"/>
    </row>
    <row r="990" spans="1:9" s="2" customFormat="1" x14ac:dyDescent="0.25">
      <c r="A990" s="35"/>
      <c r="E990" s="16"/>
      <c r="F990" s="35"/>
      <c r="G990" s="20"/>
      <c r="H990" s="20"/>
      <c r="I990" s="35"/>
    </row>
    <row r="991" spans="1:9" s="2" customFormat="1" x14ac:dyDescent="0.25">
      <c r="A991" s="35"/>
      <c r="E991" s="16"/>
      <c r="F991" s="35"/>
      <c r="G991" s="20"/>
      <c r="H991" s="20"/>
      <c r="I991" s="35"/>
    </row>
    <row r="992" spans="1:9" s="2" customFormat="1" x14ac:dyDescent="0.25">
      <c r="A992" s="35"/>
      <c r="E992" s="16"/>
      <c r="F992" s="35"/>
      <c r="G992" s="20"/>
      <c r="H992" s="20"/>
      <c r="I992" s="35"/>
    </row>
    <row r="993" spans="1:9" s="2" customFormat="1" x14ac:dyDescent="0.25">
      <c r="A993" s="35"/>
      <c r="E993" s="16"/>
      <c r="F993" s="35"/>
      <c r="G993" s="20"/>
      <c r="H993" s="20"/>
      <c r="I993" s="35"/>
    </row>
    <row r="994" spans="1:9" s="2" customFormat="1" x14ac:dyDescent="0.25">
      <c r="A994" s="35"/>
      <c r="E994" s="16"/>
      <c r="F994" s="35"/>
      <c r="G994" s="20"/>
      <c r="H994" s="20"/>
      <c r="I994" s="35"/>
    </row>
    <row r="995" spans="1:9" s="2" customFormat="1" x14ac:dyDescent="0.25">
      <c r="A995" s="35"/>
      <c r="E995" s="16"/>
      <c r="F995" s="35"/>
      <c r="G995" s="20"/>
      <c r="H995" s="20"/>
      <c r="I995" s="35"/>
    </row>
    <row r="996" spans="1:9" s="2" customFormat="1" x14ac:dyDescent="0.25">
      <c r="A996" s="35"/>
      <c r="E996" s="16"/>
      <c r="F996" s="35"/>
      <c r="G996" s="20"/>
      <c r="H996" s="20"/>
      <c r="I996" s="35"/>
    </row>
    <row r="997" spans="1:9" s="2" customFormat="1" x14ac:dyDescent="0.25">
      <c r="A997" s="35"/>
      <c r="E997" s="16"/>
      <c r="F997" s="35"/>
      <c r="G997" s="20"/>
      <c r="H997" s="20"/>
      <c r="I997" s="35"/>
    </row>
    <row r="998" spans="1:9" s="2" customFormat="1" x14ac:dyDescent="0.25">
      <c r="A998" s="35"/>
      <c r="E998" s="16"/>
      <c r="F998" s="35"/>
      <c r="G998" s="20"/>
      <c r="H998" s="20"/>
      <c r="I998" s="35"/>
    </row>
    <row r="999" spans="1:9" s="2" customFormat="1" x14ac:dyDescent="0.25">
      <c r="A999" s="35"/>
      <c r="E999" s="16"/>
      <c r="F999" s="35"/>
      <c r="G999" s="20"/>
      <c r="H999" s="20"/>
      <c r="I999" s="35"/>
    </row>
    <row r="1000" spans="1:9" s="2" customFormat="1" x14ac:dyDescent="0.25">
      <c r="A1000" s="35"/>
      <c r="E1000" s="16"/>
      <c r="F1000" s="35"/>
      <c r="G1000" s="20"/>
      <c r="H1000" s="20"/>
      <c r="I1000" s="35"/>
    </row>
    <row r="1001" spans="1:9" s="2" customFormat="1" x14ac:dyDescent="0.25">
      <c r="A1001" s="35"/>
      <c r="E1001" s="16"/>
      <c r="F1001" s="35"/>
      <c r="G1001" s="20"/>
      <c r="H1001" s="20"/>
      <c r="I1001" s="35"/>
    </row>
    <row r="1002" spans="1:9" s="2" customFormat="1" x14ac:dyDescent="0.25">
      <c r="A1002" s="35"/>
      <c r="E1002" s="16"/>
      <c r="F1002" s="35"/>
      <c r="G1002" s="20"/>
      <c r="H1002" s="20"/>
      <c r="I1002" s="35"/>
    </row>
    <row r="1003" spans="1:9" s="2" customFormat="1" x14ac:dyDescent="0.25">
      <c r="A1003" s="35"/>
      <c r="E1003" s="16"/>
      <c r="F1003" s="35"/>
      <c r="G1003" s="20"/>
      <c r="H1003" s="20"/>
      <c r="I1003" s="35"/>
    </row>
    <row r="1004" spans="1:9" s="2" customFormat="1" x14ac:dyDescent="0.25">
      <c r="A1004" s="35"/>
      <c r="E1004" s="16"/>
      <c r="F1004" s="35"/>
      <c r="G1004" s="20"/>
      <c r="H1004" s="20"/>
      <c r="I1004" s="35"/>
    </row>
    <row r="1005" spans="1:9" s="2" customFormat="1" x14ac:dyDescent="0.25">
      <c r="A1005" s="35"/>
      <c r="E1005" s="16"/>
      <c r="F1005" s="35"/>
      <c r="G1005" s="20"/>
      <c r="H1005" s="20"/>
      <c r="I1005" s="35"/>
    </row>
    <row r="1006" spans="1:9" s="2" customFormat="1" x14ac:dyDescent="0.25">
      <c r="A1006" s="35"/>
      <c r="E1006" s="16"/>
      <c r="F1006" s="35"/>
      <c r="G1006" s="20"/>
      <c r="H1006" s="20"/>
      <c r="I1006" s="35"/>
    </row>
    <row r="1007" spans="1:9" s="2" customFormat="1" x14ac:dyDescent="0.25">
      <c r="A1007" s="35"/>
      <c r="E1007" s="16"/>
      <c r="F1007" s="35"/>
      <c r="G1007" s="20"/>
      <c r="H1007" s="20"/>
      <c r="I1007" s="35"/>
    </row>
    <row r="1008" spans="1:9" s="2" customFormat="1" x14ac:dyDescent="0.25">
      <c r="A1008" s="35"/>
      <c r="E1008" s="16"/>
      <c r="F1008" s="35"/>
      <c r="G1008" s="20"/>
      <c r="H1008" s="20"/>
      <c r="I1008" s="35"/>
    </row>
    <row r="1009" spans="1:9" s="2" customFormat="1" x14ac:dyDescent="0.25">
      <c r="A1009" s="35"/>
      <c r="E1009" s="16"/>
      <c r="F1009" s="35"/>
      <c r="G1009" s="20"/>
      <c r="H1009" s="20"/>
      <c r="I1009" s="35"/>
    </row>
    <row r="1010" spans="1:9" s="2" customFormat="1" x14ac:dyDescent="0.25">
      <c r="A1010" s="35"/>
      <c r="E1010" s="16"/>
      <c r="F1010" s="35"/>
      <c r="G1010" s="20"/>
      <c r="H1010" s="20"/>
      <c r="I1010" s="35"/>
    </row>
    <row r="1011" spans="1:9" s="2" customFormat="1" x14ac:dyDescent="0.25">
      <c r="A1011" s="35"/>
      <c r="E1011" s="16"/>
      <c r="F1011" s="35"/>
      <c r="G1011" s="20"/>
      <c r="H1011" s="20"/>
      <c r="I1011" s="35"/>
    </row>
    <row r="1012" spans="1:9" s="2" customFormat="1" x14ac:dyDescent="0.25">
      <c r="A1012" s="35"/>
      <c r="E1012" s="16"/>
      <c r="F1012" s="35"/>
      <c r="G1012" s="20"/>
      <c r="H1012" s="20"/>
      <c r="I1012" s="35"/>
    </row>
    <row r="1013" spans="1:9" s="2" customFormat="1" x14ac:dyDescent="0.25">
      <c r="A1013" s="35"/>
      <c r="E1013" s="16"/>
      <c r="F1013" s="35"/>
      <c r="G1013" s="20"/>
      <c r="H1013" s="20"/>
      <c r="I1013" s="35"/>
    </row>
    <row r="1014" spans="1:9" s="2" customFormat="1" x14ac:dyDescent="0.25">
      <c r="A1014" s="35"/>
      <c r="E1014" s="16"/>
      <c r="F1014" s="35"/>
      <c r="G1014" s="20"/>
      <c r="H1014" s="20"/>
      <c r="I1014" s="35"/>
    </row>
    <row r="1015" spans="1:9" s="2" customFormat="1" x14ac:dyDescent="0.25">
      <c r="A1015" s="35"/>
      <c r="E1015" s="16"/>
      <c r="F1015" s="35"/>
      <c r="G1015" s="20"/>
      <c r="H1015" s="20"/>
      <c r="I1015" s="35"/>
    </row>
    <row r="1016" spans="1:9" s="2" customFormat="1" x14ac:dyDescent="0.25">
      <c r="A1016" s="35"/>
      <c r="E1016" s="16"/>
      <c r="F1016" s="35"/>
      <c r="G1016" s="20"/>
      <c r="H1016" s="20"/>
      <c r="I1016" s="35"/>
    </row>
    <row r="1017" spans="1:9" s="2" customFormat="1" x14ac:dyDescent="0.25">
      <c r="A1017" s="35"/>
      <c r="E1017" s="16"/>
      <c r="F1017" s="35"/>
      <c r="G1017" s="20"/>
      <c r="H1017" s="20"/>
      <c r="I1017" s="35"/>
    </row>
    <row r="1018" spans="1:9" s="2" customFormat="1" x14ac:dyDescent="0.25">
      <c r="A1018" s="35"/>
      <c r="E1018" s="16"/>
      <c r="F1018" s="35"/>
      <c r="G1018" s="20"/>
      <c r="H1018" s="20"/>
      <c r="I1018" s="35"/>
    </row>
    <row r="1019" spans="1:9" s="2" customFormat="1" x14ac:dyDescent="0.25">
      <c r="A1019" s="35"/>
      <c r="E1019" s="16"/>
      <c r="F1019" s="35"/>
      <c r="G1019" s="20"/>
      <c r="H1019" s="20"/>
      <c r="I1019" s="35"/>
    </row>
    <row r="1020" spans="1:9" s="2" customFormat="1" x14ac:dyDescent="0.25">
      <c r="A1020" s="35"/>
      <c r="E1020" s="16"/>
      <c r="F1020" s="35"/>
      <c r="G1020" s="20"/>
      <c r="H1020" s="20"/>
      <c r="I1020" s="35"/>
    </row>
    <row r="1021" spans="1:9" s="2" customFormat="1" x14ac:dyDescent="0.25">
      <c r="A1021" s="35"/>
      <c r="E1021" s="16"/>
      <c r="F1021" s="35"/>
      <c r="G1021" s="20"/>
      <c r="H1021" s="20"/>
      <c r="I1021" s="35"/>
    </row>
    <row r="1022" spans="1:9" s="2" customFormat="1" x14ac:dyDescent="0.25">
      <c r="A1022" s="35"/>
      <c r="E1022" s="16"/>
      <c r="F1022" s="35"/>
      <c r="G1022" s="20"/>
      <c r="H1022" s="20"/>
      <c r="I1022" s="35"/>
    </row>
    <row r="1023" spans="1:9" s="2" customFormat="1" x14ac:dyDescent="0.25">
      <c r="A1023" s="35"/>
      <c r="E1023" s="16"/>
      <c r="F1023" s="35"/>
      <c r="G1023" s="20"/>
      <c r="H1023" s="20"/>
      <c r="I1023" s="35"/>
    </row>
    <row r="1024" spans="1:9" s="2" customFormat="1" x14ac:dyDescent="0.25">
      <c r="A1024" s="35"/>
      <c r="E1024" s="16"/>
      <c r="F1024" s="35"/>
      <c r="G1024" s="20"/>
      <c r="H1024" s="20"/>
      <c r="I1024" s="35"/>
    </row>
    <row r="1025" spans="1:9" s="2" customFormat="1" x14ac:dyDescent="0.25">
      <c r="A1025" s="35"/>
      <c r="E1025" s="16"/>
      <c r="F1025" s="35"/>
      <c r="G1025" s="20"/>
      <c r="H1025" s="20"/>
      <c r="I1025" s="35"/>
    </row>
    <row r="1026" spans="1:9" s="2" customFormat="1" x14ac:dyDescent="0.25">
      <c r="A1026" s="35"/>
      <c r="E1026" s="16"/>
      <c r="F1026" s="35"/>
      <c r="G1026" s="20"/>
      <c r="H1026" s="20"/>
      <c r="I1026" s="35"/>
    </row>
    <row r="1027" spans="1:9" s="2" customFormat="1" x14ac:dyDescent="0.25">
      <c r="A1027" s="35"/>
      <c r="E1027" s="16"/>
      <c r="F1027" s="35"/>
      <c r="G1027" s="20"/>
      <c r="H1027" s="20"/>
      <c r="I1027" s="35"/>
    </row>
    <row r="1028" spans="1:9" s="2" customFormat="1" x14ac:dyDescent="0.25">
      <c r="A1028" s="35"/>
      <c r="E1028" s="16"/>
      <c r="F1028" s="35"/>
      <c r="G1028" s="20"/>
      <c r="H1028" s="20"/>
      <c r="I1028" s="35"/>
    </row>
    <row r="1029" spans="1:9" s="2" customFormat="1" x14ac:dyDescent="0.25">
      <c r="A1029" s="35"/>
      <c r="E1029" s="16"/>
      <c r="F1029" s="35"/>
      <c r="G1029" s="20"/>
      <c r="H1029" s="20"/>
      <c r="I1029" s="35"/>
    </row>
    <row r="1030" spans="1:9" s="2" customFormat="1" x14ac:dyDescent="0.25">
      <c r="A1030" s="35"/>
      <c r="E1030" s="16"/>
      <c r="F1030" s="35"/>
      <c r="G1030" s="20"/>
      <c r="H1030" s="20"/>
      <c r="I1030" s="35"/>
    </row>
    <row r="1031" spans="1:9" s="2" customFormat="1" x14ac:dyDescent="0.25">
      <c r="A1031" s="35"/>
      <c r="E1031" s="16"/>
      <c r="F1031" s="35"/>
      <c r="G1031" s="20"/>
      <c r="H1031" s="20"/>
      <c r="I1031" s="35"/>
    </row>
    <row r="1032" spans="1:9" s="2" customFormat="1" x14ac:dyDescent="0.25">
      <c r="A1032" s="35"/>
      <c r="E1032" s="16"/>
      <c r="F1032" s="35"/>
      <c r="G1032" s="20"/>
      <c r="H1032" s="20"/>
      <c r="I1032" s="35"/>
    </row>
    <row r="1033" spans="1:9" s="2" customFormat="1" x14ac:dyDescent="0.25">
      <c r="A1033" s="35"/>
      <c r="E1033" s="16"/>
      <c r="F1033" s="35"/>
      <c r="G1033" s="20"/>
      <c r="H1033" s="20"/>
      <c r="I1033" s="35"/>
    </row>
    <row r="1034" spans="1:9" s="2" customFormat="1" x14ac:dyDescent="0.25">
      <c r="A1034" s="35"/>
      <c r="E1034" s="16"/>
      <c r="F1034" s="35"/>
      <c r="G1034" s="20"/>
      <c r="H1034" s="20"/>
      <c r="I1034" s="35"/>
    </row>
    <row r="1035" spans="1:9" s="2" customFormat="1" x14ac:dyDescent="0.25">
      <c r="A1035" s="35"/>
      <c r="E1035" s="16"/>
      <c r="F1035" s="35"/>
      <c r="G1035" s="20"/>
      <c r="H1035" s="20"/>
      <c r="I1035" s="35"/>
    </row>
    <row r="1036" spans="1:9" s="2" customFormat="1" x14ac:dyDescent="0.25">
      <c r="A1036" s="35"/>
      <c r="E1036" s="16"/>
      <c r="F1036" s="35"/>
      <c r="G1036" s="20"/>
      <c r="H1036" s="20"/>
      <c r="I1036" s="35"/>
    </row>
    <row r="1037" spans="1:9" s="2" customFormat="1" x14ac:dyDescent="0.25">
      <c r="A1037" s="35"/>
      <c r="E1037" s="16"/>
      <c r="F1037" s="35"/>
      <c r="G1037" s="20"/>
      <c r="H1037" s="20"/>
      <c r="I1037" s="35"/>
    </row>
    <row r="1038" spans="1:9" s="2" customFormat="1" x14ac:dyDescent="0.25">
      <c r="A1038" s="35"/>
      <c r="E1038" s="16"/>
      <c r="F1038" s="35"/>
      <c r="G1038" s="20"/>
      <c r="H1038" s="20"/>
      <c r="I1038" s="35"/>
    </row>
    <row r="1039" spans="1:9" s="2" customFormat="1" x14ac:dyDescent="0.25">
      <c r="A1039" s="35"/>
      <c r="E1039" s="16"/>
      <c r="F1039" s="35"/>
      <c r="G1039" s="20"/>
      <c r="H1039" s="20"/>
      <c r="I1039" s="35"/>
    </row>
    <row r="1040" spans="1:9" s="2" customFormat="1" x14ac:dyDescent="0.25">
      <c r="A1040" s="35"/>
      <c r="E1040" s="16"/>
      <c r="F1040" s="35"/>
      <c r="G1040" s="20"/>
      <c r="H1040" s="20"/>
      <c r="I1040" s="35"/>
    </row>
    <row r="1041" spans="1:9" s="2" customFormat="1" x14ac:dyDescent="0.25">
      <c r="A1041" s="35"/>
      <c r="E1041" s="16"/>
      <c r="F1041" s="35"/>
      <c r="G1041" s="20"/>
      <c r="H1041" s="20"/>
      <c r="I1041" s="35"/>
    </row>
    <row r="1042" spans="1:9" s="2" customFormat="1" x14ac:dyDescent="0.25">
      <c r="A1042" s="35"/>
      <c r="E1042" s="16"/>
      <c r="F1042" s="35"/>
      <c r="G1042" s="20"/>
      <c r="H1042" s="20"/>
      <c r="I1042" s="35"/>
    </row>
    <row r="1043" spans="1:9" s="2" customFormat="1" x14ac:dyDescent="0.25">
      <c r="A1043" s="35"/>
      <c r="E1043" s="16"/>
      <c r="F1043" s="35"/>
      <c r="G1043" s="20"/>
      <c r="H1043" s="20"/>
      <c r="I1043" s="35"/>
    </row>
    <row r="1044" spans="1:9" s="2" customFormat="1" x14ac:dyDescent="0.25">
      <c r="A1044" s="35"/>
      <c r="E1044" s="16"/>
      <c r="F1044" s="35"/>
      <c r="G1044" s="20"/>
      <c r="H1044" s="20"/>
      <c r="I1044" s="35"/>
    </row>
    <row r="1045" spans="1:9" s="2" customFormat="1" x14ac:dyDescent="0.25">
      <c r="A1045" s="35"/>
      <c r="E1045" s="16"/>
      <c r="F1045" s="35"/>
      <c r="G1045" s="20"/>
      <c r="H1045" s="20"/>
      <c r="I1045" s="35"/>
    </row>
    <row r="1046" spans="1:9" s="2" customFormat="1" x14ac:dyDescent="0.25">
      <c r="A1046" s="35"/>
      <c r="E1046" s="16"/>
      <c r="F1046" s="35"/>
      <c r="G1046" s="20"/>
      <c r="H1046" s="20"/>
      <c r="I1046" s="35"/>
    </row>
    <row r="1047" spans="1:9" s="2" customFormat="1" x14ac:dyDescent="0.25">
      <c r="A1047" s="35"/>
      <c r="E1047" s="16"/>
      <c r="F1047" s="35"/>
      <c r="G1047" s="20"/>
      <c r="H1047" s="20"/>
      <c r="I1047" s="35"/>
    </row>
    <row r="1048" spans="1:9" s="2" customFormat="1" x14ac:dyDescent="0.25">
      <c r="A1048" s="35"/>
      <c r="E1048" s="16"/>
      <c r="F1048" s="35"/>
      <c r="G1048" s="20"/>
      <c r="H1048" s="20"/>
      <c r="I1048" s="35"/>
    </row>
    <row r="1049" spans="1:9" s="2" customFormat="1" x14ac:dyDescent="0.25">
      <c r="A1049" s="35"/>
      <c r="E1049" s="16"/>
      <c r="F1049" s="35"/>
      <c r="G1049" s="20"/>
      <c r="H1049" s="20"/>
      <c r="I1049" s="35"/>
    </row>
    <row r="1050" spans="1:9" s="2" customFormat="1" x14ac:dyDescent="0.25">
      <c r="A1050" s="35"/>
      <c r="E1050" s="16"/>
      <c r="F1050" s="35"/>
      <c r="G1050" s="20"/>
      <c r="H1050" s="20"/>
      <c r="I1050" s="35"/>
    </row>
    <row r="1051" spans="1:9" s="2" customFormat="1" x14ac:dyDescent="0.25">
      <c r="A1051" s="35"/>
      <c r="E1051" s="16"/>
      <c r="F1051" s="35"/>
      <c r="G1051" s="20"/>
      <c r="H1051" s="20"/>
      <c r="I1051" s="35"/>
    </row>
    <row r="1052" spans="1:9" s="2" customFormat="1" x14ac:dyDescent="0.25">
      <c r="A1052" s="35"/>
      <c r="E1052" s="16"/>
      <c r="F1052" s="35"/>
      <c r="G1052" s="20"/>
      <c r="H1052" s="20"/>
      <c r="I1052" s="35"/>
    </row>
    <row r="1053" spans="1:9" s="2" customFormat="1" x14ac:dyDescent="0.25">
      <c r="A1053" s="35"/>
      <c r="E1053" s="16"/>
      <c r="F1053" s="35"/>
      <c r="G1053" s="20"/>
      <c r="H1053" s="20"/>
      <c r="I1053" s="35"/>
    </row>
    <row r="1054" spans="1:9" s="2" customFormat="1" x14ac:dyDescent="0.25">
      <c r="A1054" s="35"/>
      <c r="E1054" s="16"/>
      <c r="F1054" s="35"/>
      <c r="G1054" s="20"/>
      <c r="H1054" s="20"/>
      <c r="I1054" s="35"/>
    </row>
    <row r="1055" spans="1:9" s="2" customFormat="1" x14ac:dyDescent="0.25">
      <c r="A1055" s="35"/>
      <c r="E1055" s="16"/>
      <c r="F1055" s="35"/>
      <c r="G1055" s="20"/>
      <c r="H1055" s="20"/>
      <c r="I1055" s="35"/>
    </row>
    <row r="1056" spans="1:9" s="2" customFormat="1" x14ac:dyDescent="0.25">
      <c r="A1056" s="35"/>
      <c r="E1056" s="16"/>
      <c r="F1056" s="35"/>
      <c r="G1056" s="20"/>
      <c r="H1056" s="20"/>
      <c r="I1056" s="35"/>
    </row>
    <row r="1057" spans="1:9" s="2" customFormat="1" x14ac:dyDescent="0.25">
      <c r="A1057" s="35"/>
      <c r="E1057" s="16"/>
      <c r="F1057" s="35"/>
      <c r="G1057" s="20"/>
      <c r="H1057" s="20"/>
      <c r="I1057" s="35"/>
    </row>
    <row r="1058" spans="1:9" s="2" customFormat="1" x14ac:dyDescent="0.25">
      <c r="A1058" s="35"/>
      <c r="E1058" s="16"/>
      <c r="F1058" s="35"/>
      <c r="G1058" s="20"/>
      <c r="H1058" s="20"/>
      <c r="I1058" s="35"/>
    </row>
    <row r="1059" spans="1:9" s="2" customFormat="1" x14ac:dyDescent="0.25">
      <c r="A1059" s="35"/>
      <c r="E1059" s="16"/>
      <c r="F1059" s="35"/>
      <c r="G1059" s="20"/>
      <c r="H1059" s="20"/>
      <c r="I1059" s="35"/>
    </row>
    <row r="1060" spans="1:9" s="2" customFormat="1" x14ac:dyDescent="0.25">
      <c r="A1060" s="35"/>
      <c r="E1060" s="16"/>
      <c r="F1060" s="35"/>
      <c r="G1060" s="20"/>
      <c r="H1060" s="20"/>
      <c r="I1060" s="35"/>
    </row>
    <row r="1061" spans="1:9" s="2" customFormat="1" x14ac:dyDescent="0.25">
      <c r="A1061" s="35"/>
      <c r="E1061" s="16"/>
      <c r="F1061" s="35"/>
      <c r="G1061" s="20"/>
      <c r="H1061" s="20"/>
      <c r="I1061" s="35"/>
    </row>
    <row r="1062" spans="1:9" s="2" customFormat="1" x14ac:dyDescent="0.25">
      <c r="A1062" s="35"/>
      <c r="E1062" s="16"/>
      <c r="F1062" s="35"/>
      <c r="G1062" s="20"/>
      <c r="H1062" s="20"/>
      <c r="I1062" s="35"/>
    </row>
    <row r="1063" spans="1:9" s="2" customFormat="1" x14ac:dyDescent="0.25">
      <c r="A1063" s="35"/>
      <c r="E1063" s="16"/>
      <c r="F1063" s="35"/>
      <c r="G1063" s="20"/>
      <c r="H1063" s="20"/>
      <c r="I1063" s="35"/>
    </row>
    <row r="1064" spans="1:9" s="2" customFormat="1" x14ac:dyDescent="0.25">
      <c r="A1064" s="35"/>
      <c r="E1064" s="16"/>
      <c r="F1064" s="35"/>
      <c r="G1064" s="20"/>
      <c r="H1064" s="20"/>
      <c r="I1064" s="35"/>
    </row>
    <row r="1065" spans="1:9" s="2" customFormat="1" x14ac:dyDescent="0.25">
      <c r="A1065" s="35"/>
      <c r="E1065" s="16"/>
      <c r="F1065" s="35"/>
      <c r="G1065" s="20"/>
      <c r="H1065" s="20"/>
      <c r="I1065" s="35"/>
    </row>
    <row r="1066" spans="1:9" s="2" customFormat="1" x14ac:dyDescent="0.25">
      <c r="A1066" s="35"/>
      <c r="E1066" s="16"/>
      <c r="F1066" s="35"/>
      <c r="G1066" s="20"/>
      <c r="H1066" s="20"/>
      <c r="I1066" s="35"/>
    </row>
    <row r="1067" spans="1:9" s="2" customFormat="1" x14ac:dyDescent="0.25">
      <c r="A1067" s="35"/>
      <c r="E1067" s="16"/>
      <c r="F1067" s="35"/>
      <c r="G1067" s="20"/>
      <c r="H1067" s="20"/>
      <c r="I1067" s="35"/>
    </row>
    <row r="1068" spans="1:9" s="2" customFormat="1" x14ac:dyDescent="0.25">
      <c r="A1068" s="35"/>
      <c r="E1068" s="16"/>
      <c r="F1068" s="35"/>
      <c r="G1068" s="20"/>
      <c r="H1068" s="20"/>
      <c r="I1068" s="35"/>
    </row>
    <row r="1069" spans="1:9" s="2" customFormat="1" x14ac:dyDescent="0.25">
      <c r="A1069" s="35"/>
      <c r="E1069" s="16"/>
      <c r="F1069" s="35"/>
      <c r="G1069" s="20"/>
      <c r="H1069" s="20"/>
      <c r="I1069" s="35"/>
    </row>
    <row r="1070" spans="1:9" s="2" customFormat="1" x14ac:dyDescent="0.25">
      <c r="A1070" s="35"/>
      <c r="E1070" s="16"/>
      <c r="F1070" s="35"/>
      <c r="G1070" s="20"/>
      <c r="H1070" s="20"/>
      <c r="I1070" s="35"/>
    </row>
    <row r="1071" spans="1:9" s="2" customFormat="1" x14ac:dyDescent="0.25">
      <c r="A1071" s="35"/>
      <c r="E1071" s="16"/>
      <c r="F1071" s="35"/>
      <c r="G1071" s="20"/>
      <c r="H1071" s="20"/>
      <c r="I1071" s="35"/>
    </row>
    <row r="1072" spans="1:9" s="2" customFormat="1" x14ac:dyDescent="0.25">
      <c r="A1072" s="35"/>
      <c r="E1072" s="16"/>
      <c r="F1072" s="35"/>
      <c r="G1072" s="20"/>
      <c r="H1072" s="20"/>
      <c r="I1072" s="35"/>
    </row>
    <row r="1073" spans="1:9" s="2" customFormat="1" x14ac:dyDescent="0.25">
      <c r="A1073" s="35"/>
      <c r="E1073" s="16"/>
      <c r="F1073" s="35"/>
      <c r="G1073" s="20"/>
      <c r="H1073" s="20"/>
      <c r="I1073" s="35"/>
    </row>
    <row r="1074" spans="1:9" s="2" customFormat="1" x14ac:dyDescent="0.25">
      <c r="A1074" s="35"/>
      <c r="E1074" s="16"/>
      <c r="F1074" s="35"/>
      <c r="G1074" s="20"/>
      <c r="H1074" s="20"/>
      <c r="I1074" s="35"/>
    </row>
    <row r="1075" spans="1:9" s="2" customFormat="1" x14ac:dyDescent="0.25">
      <c r="A1075" s="35"/>
      <c r="E1075" s="16"/>
      <c r="F1075" s="35"/>
      <c r="G1075" s="20"/>
      <c r="H1075" s="20"/>
      <c r="I1075" s="35"/>
    </row>
    <row r="1076" spans="1:9" s="2" customFormat="1" x14ac:dyDescent="0.25">
      <c r="A1076" s="35"/>
      <c r="E1076" s="16"/>
      <c r="F1076" s="35"/>
      <c r="G1076" s="20"/>
      <c r="H1076" s="20"/>
      <c r="I1076" s="35"/>
    </row>
    <row r="1077" spans="1:9" s="2" customFormat="1" x14ac:dyDescent="0.25">
      <c r="A1077" s="35"/>
      <c r="E1077" s="16"/>
      <c r="F1077" s="35"/>
      <c r="G1077" s="20"/>
      <c r="H1077" s="20"/>
      <c r="I1077" s="35"/>
    </row>
    <row r="1078" spans="1:9" s="2" customFormat="1" x14ac:dyDescent="0.25">
      <c r="A1078" s="35"/>
      <c r="E1078" s="16"/>
      <c r="F1078" s="35"/>
      <c r="G1078" s="20"/>
      <c r="H1078" s="20"/>
      <c r="I1078" s="35"/>
    </row>
    <row r="1079" spans="1:9" s="2" customFormat="1" x14ac:dyDescent="0.25">
      <c r="A1079" s="35"/>
      <c r="E1079" s="16"/>
      <c r="F1079" s="35"/>
      <c r="G1079" s="20"/>
      <c r="H1079" s="20"/>
      <c r="I1079" s="35"/>
    </row>
    <row r="1080" spans="1:9" s="2" customFormat="1" x14ac:dyDescent="0.25">
      <c r="A1080" s="35"/>
      <c r="E1080" s="16"/>
      <c r="F1080" s="35"/>
      <c r="G1080" s="20"/>
      <c r="H1080" s="20"/>
      <c r="I1080" s="35"/>
    </row>
    <row r="1081" spans="1:9" s="2" customFormat="1" x14ac:dyDescent="0.25">
      <c r="A1081" s="35"/>
      <c r="E1081" s="16"/>
      <c r="F1081" s="35"/>
      <c r="G1081" s="20"/>
      <c r="H1081" s="20"/>
      <c r="I1081" s="35"/>
    </row>
    <row r="1082" spans="1:9" s="2" customFormat="1" x14ac:dyDescent="0.25">
      <c r="A1082" s="35"/>
      <c r="E1082" s="16"/>
      <c r="F1082" s="35"/>
      <c r="G1082" s="20"/>
      <c r="H1082" s="20"/>
      <c r="I1082" s="35"/>
    </row>
    <row r="1083" spans="1:9" s="2" customFormat="1" x14ac:dyDescent="0.25">
      <c r="A1083" s="35"/>
      <c r="E1083" s="16"/>
      <c r="F1083" s="35"/>
      <c r="G1083" s="20"/>
      <c r="H1083" s="20"/>
      <c r="I1083" s="35"/>
    </row>
    <row r="1084" spans="1:9" s="2" customFormat="1" x14ac:dyDescent="0.25">
      <c r="A1084" s="35"/>
      <c r="E1084" s="16"/>
      <c r="F1084" s="35"/>
      <c r="G1084" s="20"/>
      <c r="H1084" s="20"/>
      <c r="I1084" s="35"/>
    </row>
    <row r="1085" spans="1:9" s="2" customFormat="1" x14ac:dyDescent="0.25">
      <c r="A1085" s="35"/>
      <c r="E1085" s="16"/>
      <c r="F1085" s="35"/>
      <c r="G1085" s="20"/>
      <c r="H1085" s="20"/>
      <c r="I1085" s="35"/>
    </row>
    <row r="1086" spans="1:9" s="2" customFormat="1" x14ac:dyDescent="0.25">
      <c r="A1086" s="35"/>
      <c r="E1086" s="16"/>
      <c r="F1086" s="35"/>
      <c r="G1086" s="20"/>
      <c r="H1086" s="20"/>
      <c r="I1086" s="35"/>
    </row>
    <row r="1087" spans="1:9" s="2" customFormat="1" x14ac:dyDescent="0.25">
      <c r="A1087" s="35"/>
      <c r="E1087" s="16"/>
      <c r="F1087" s="35"/>
      <c r="G1087" s="20"/>
      <c r="H1087" s="20"/>
      <c r="I1087" s="35"/>
    </row>
    <row r="1088" spans="1:9" s="2" customFormat="1" x14ac:dyDescent="0.25">
      <c r="A1088" s="35"/>
      <c r="E1088" s="16"/>
      <c r="F1088" s="35"/>
      <c r="G1088" s="20"/>
      <c r="H1088" s="20"/>
      <c r="I1088" s="35"/>
    </row>
    <row r="1089" spans="1:9" s="2" customFormat="1" x14ac:dyDescent="0.25">
      <c r="A1089" s="35"/>
      <c r="E1089" s="16"/>
      <c r="F1089" s="35"/>
      <c r="G1089" s="20"/>
      <c r="H1089" s="20"/>
      <c r="I1089" s="35"/>
    </row>
    <row r="1090" spans="1:9" s="2" customFormat="1" x14ac:dyDescent="0.25">
      <c r="A1090" s="35"/>
      <c r="E1090" s="16"/>
      <c r="F1090" s="35"/>
      <c r="G1090" s="20"/>
      <c r="H1090" s="20"/>
      <c r="I1090" s="35"/>
    </row>
    <row r="1091" spans="1:9" s="2" customFormat="1" x14ac:dyDescent="0.25">
      <c r="A1091" s="35"/>
      <c r="E1091" s="16"/>
      <c r="F1091" s="35"/>
      <c r="G1091" s="20"/>
      <c r="H1091" s="20"/>
      <c r="I1091" s="35"/>
    </row>
    <row r="1092" spans="1:9" s="2" customFormat="1" x14ac:dyDescent="0.25">
      <c r="A1092" s="35"/>
      <c r="E1092" s="16"/>
      <c r="F1092" s="35"/>
      <c r="G1092" s="20"/>
      <c r="H1092" s="20"/>
      <c r="I1092" s="35"/>
    </row>
    <row r="1093" spans="1:9" s="2" customFormat="1" x14ac:dyDescent="0.25">
      <c r="A1093" s="35"/>
      <c r="E1093" s="16"/>
      <c r="F1093" s="35"/>
      <c r="G1093" s="20"/>
      <c r="H1093" s="20"/>
      <c r="I1093" s="35"/>
    </row>
    <row r="1094" spans="1:9" s="2" customFormat="1" x14ac:dyDescent="0.25">
      <c r="A1094" s="35"/>
      <c r="E1094" s="16"/>
      <c r="F1094" s="35"/>
      <c r="G1094" s="20"/>
      <c r="H1094" s="20"/>
      <c r="I1094" s="35"/>
    </row>
    <row r="1095" spans="1:9" s="2" customFormat="1" x14ac:dyDescent="0.25">
      <c r="A1095" s="35"/>
      <c r="E1095" s="16"/>
      <c r="F1095" s="35"/>
      <c r="G1095" s="20"/>
      <c r="H1095" s="20"/>
      <c r="I1095" s="35"/>
    </row>
    <row r="1096" spans="1:9" s="2" customFormat="1" x14ac:dyDescent="0.25">
      <c r="A1096" s="35"/>
      <c r="E1096" s="16"/>
      <c r="F1096" s="35"/>
      <c r="G1096" s="20"/>
      <c r="H1096" s="20"/>
      <c r="I1096" s="35"/>
    </row>
    <row r="1097" spans="1:9" s="2" customFormat="1" x14ac:dyDescent="0.25">
      <c r="A1097" s="35"/>
      <c r="E1097" s="16"/>
      <c r="F1097" s="35"/>
      <c r="G1097" s="20"/>
      <c r="H1097" s="20"/>
      <c r="I1097" s="35"/>
    </row>
    <row r="1098" spans="1:9" s="2" customFormat="1" x14ac:dyDescent="0.25">
      <c r="A1098" s="35"/>
      <c r="E1098" s="16"/>
      <c r="F1098" s="35"/>
      <c r="G1098" s="20"/>
      <c r="H1098" s="20"/>
      <c r="I1098" s="35"/>
    </row>
    <row r="1099" spans="1:9" s="2" customFormat="1" x14ac:dyDescent="0.25">
      <c r="A1099" s="35"/>
      <c r="E1099" s="16"/>
      <c r="F1099" s="35"/>
      <c r="G1099" s="20"/>
      <c r="H1099" s="20"/>
      <c r="I1099" s="35"/>
    </row>
    <row r="1100" spans="1:9" s="2" customFormat="1" x14ac:dyDescent="0.25">
      <c r="A1100" s="35"/>
      <c r="E1100" s="16"/>
      <c r="F1100" s="35"/>
      <c r="G1100" s="20"/>
      <c r="H1100" s="20"/>
      <c r="I1100" s="35"/>
    </row>
    <row r="1101" spans="1:9" s="2" customFormat="1" x14ac:dyDescent="0.25">
      <c r="A1101" s="35"/>
      <c r="E1101" s="16"/>
      <c r="F1101" s="35"/>
      <c r="G1101" s="20"/>
      <c r="H1101" s="20"/>
      <c r="I1101" s="35"/>
    </row>
    <row r="1102" spans="1:9" s="2" customFormat="1" x14ac:dyDescent="0.25">
      <c r="A1102" s="35"/>
      <c r="E1102" s="16"/>
      <c r="F1102" s="35"/>
      <c r="G1102" s="20"/>
      <c r="H1102" s="20"/>
      <c r="I1102" s="35"/>
    </row>
    <row r="1103" spans="1:9" s="2" customFormat="1" x14ac:dyDescent="0.25">
      <c r="A1103" s="35"/>
      <c r="E1103" s="16"/>
      <c r="F1103" s="35"/>
      <c r="G1103" s="20"/>
      <c r="H1103" s="20"/>
      <c r="I1103" s="35"/>
    </row>
    <row r="1104" spans="1:9" s="2" customFormat="1" x14ac:dyDescent="0.25">
      <c r="A1104" s="35"/>
      <c r="E1104" s="16"/>
      <c r="F1104" s="35"/>
      <c r="G1104" s="20"/>
      <c r="H1104" s="20"/>
      <c r="I1104" s="35"/>
    </row>
    <row r="1105" spans="1:9" s="2" customFormat="1" x14ac:dyDescent="0.25">
      <c r="A1105" s="35"/>
      <c r="E1105" s="16"/>
      <c r="F1105" s="35"/>
      <c r="G1105" s="20"/>
      <c r="H1105" s="20"/>
      <c r="I1105" s="35"/>
    </row>
    <row r="1106" spans="1:9" s="2" customFormat="1" x14ac:dyDescent="0.25">
      <c r="A1106" s="35"/>
      <c r="E1106" s="16"/>
      <c r="F1106" s="35"/>
      <c r="G1106" s="20"/>
      <c r="H1106" s="20"/>
      <c r="I1106" s="35"/>
    </row>
    <row r="1107" spans="1:9" s="2" customFormat="1" x14ac:dyDescent="0.25">
      <c r="A1107" s="35"/>
      <c r="E1107" s="16"/>
      <c r="F1107" s="35"/>
      <c r="G1107" s="20"/>
      <c r="H1107" s="20"/>
      <c r="I1107" s="35"/>
    </row>
    <row r="1108" spans="1:9" s="2" customFormat="1" x14ac:dyDescent="0.25">
      <c r="A1108" s="35"/>
      <c r="E1108" s="16"/>
      <c r="F1108" s="35"/>
      <c r="G1108" s="20"/>
      <c r="H1108" s="20"/>
      <c r="I1108" s="35"/>
    </row>
    <row r="1109" spans="1:9" s="2" customFormat="1" x14ac:dyDescent="0.25">
      <c r="A1109" s="35"/>
      <c r="E1109" s="16"/>
      <c r="F1109" s="35"/>
      <c r="G1109" s="20"/>
      <c r="H1109" s="20"/>
      <c r="I1109" s="35"/>
    </row>
    <row r="1110" spans="1:9" s="2" customFormat="1" x14ac:dyDescent="0.25">
      <c r="A1110" s="35"/>
      <c r="E1110" s="16"/>
      <c r="F1110" s="35"/>
      <c r="G1110" s="20"/>
      <c r="H1110" s="20"/>
      <c r="I1110" s="35"/>
    </row>
    <row r="1111" spans="1:9" s="2" customFormat="1" x14ac:dyDescent="0.25">
      <c r="A1111" s="35"/>
      <c r="E1111" s="16"/>
      <c r="F1111" s="35"/>
      <c r="G1111" s="20"/>
      <c r="H1111" s="20"/>
      <c r="I1111" s="35"/>
    </row>
    <row r="1112" spans="1:9" s="2" customFormat="1" x14ac:dyDescent="0.25">
      <c r="A1112" s="35"/>
      <c r="E1112" s="16"/>
      <c r="F1112" s="35"/>
      <c r="G1112" s="20"/>
      <c r="H1112" s="20"/>
      <c r="I1112" s="35"/>
    </row>
    <row r="1113" spans="1:9" s="2" customFormat="1" x14ac:dyDescent="0.25">
      <c r="A1113" s="35"/>
      <c r="E1113" s="16"/>
      <c r="F1113" s="35"/>
      <c r="G1113" s="20"/>
      <c r="H1113" s="20"/>
      <c r="I1113" s="35"/>
    </row>
    <row r="1114" spans="1:9" s="2" customFormat="1" x14ac:dyDescent="0.25">
      <c r="A1114" s="35"/>
      <c r="E1114" s="16"/>
      <c r="F1114" s="35"/>
      <c r="G1114" s="20"/>
      <c r="H1114" s="20"/>
      <c r="I1114" s="35"/>
    </row>
    <row r="1115" spans="1:9" s="2" customFormat="1" x14ac:dyDescent="0.25">
      <c r="A1115" s="35"/>
      <c r="E1115" s="16"/>
      <c r="F1115" s="35"/>
      <c r="G1115" s="20"/>
      <c r="H1115" s="20"/>
      <c r="I1115" s="35"/>
    </row>
    <row r="1116" spans="1:9" s="2" customFormat="1" x14ac:dyDescent="0.25">
      <c r="A1116" s="35"/>
      <c r="E1116" s="16"/>
      <c r="F1116" s="35"/>
      <c r="G1116" s="20"/>
      <c r="H1116" s="20"/>
      <c r="I1116" s="35"/>
    </row>
    <row r="1117" spans="1:9" s="2" customFormat="1" x14ac:dyDescent="0.25">
      <c r="A1117" s="35"/>
      <c r="E1117" s="16"/>
      <c r="F1117" s="35"/>
      <c r="G1117" s="20"/>
      <c r="H1117" s="20"/>
      <c r="I1117" s="35"/>
    </row>
    <row r="1118" spans="1:9" s="2" customFormat="1" x14ac:dyDescent="0.25">
      <c r="A1118" s="35"/>
      <c r="E1118" s="16"/>
      <c r="F1118" s="35"/>
      <c r="G1118" s="20"/>
      <c r="H1118" s="20"/>
      <c r="I1118" s="35"/>
    </row>
    <row r="1119" spans="1:9" s="2" customFormat="1" x14ac:dyDescent="0.25">
      <c r="A1119" s="35"/>
      <c r="E1119" s="16"/>
      <c r="F1119" s="35"/>
      <c r="G1119" s="20"/>
      <c r="H1119" s="20"/>
      <c r="I1119" s="35"/>
    </row>
    <row r="1120" spans="1:9" s="2" customFormat="1" x14ac:dyDescent="0.25">
      <c r="A1120" s="35"/>
      <c r="E1120" s="16"/>
      <c r="F1120" s="35"/>
      <c r="G1120" s="20"/>
      <c r="H1120" s="20"/>
      <c r="I1120" s="35"/>
    </row>
    <row r="1121" spans="1:9" s="2" customFormat="1" x14ac:dyDescent="0.25">
      <c r="A1121" s="35"/>
      <c r="E1121" s="16"/>
      <c r="F1121" s="35"/>
      <c r="G1121" s="20"/>
      <c r="H1121" s="20"/>
      <c r="I1121" s="35"/>
    </row>
    <row r="1122" spans="1:9" s="2" customFormat="1" x14ac:dyDescent="0.25">
      <c r="A1122" s="35"/>
      <c r="E1122" s="16"/>
      <c r="F1122" s="35"/>
      <c r="G1122" s="20"/>
      <c r="H1122" s="20"/>
      <c r="I1122" s="35"/>
    </row>
    <row r="1123" spans="1:9" s="2" customFormat="1" x14ac:dyDescent="0.25">
      <c r="A1123" s="35"/>
      <c r="E1123" s="16"/>
      <c r="F1123" s="35"/>
      <c r="G1123" s="20"/>
      <c r="H1123" s="20"/>
      <c r="I1123" s="35"/>
    </row>
    <row r="1124" spans="1:9" s="2" customFormat="1" x14ac:dyDescent="0.25">
      <c r="A1124" s="35"/>
      <c r="E1124" s="16"/>
      <c r="F1124" s="35"/>
      <c r="G1124" s="20"/>
      <c r="H1124" s="20"/>
      <c r="I1124" s="35"/>
    </row>
    <row r="1125" spans="1:9" s="2" customFormat="1" x14ac:dyDescent="0.25">
      <c r="A1125" s="35"/>
      <c r="E1125" s="16"/>
      <c r="F1125" s="35"/>
      <c r="G1125" s="20"/>
      <c r="H1125" s="20"/>
      <c r="I1125" s="35"/>
    </row>
    <row r="1126" spans="1:9" s="2" customFormat="1" x14ac:dyDescent="0.25">
      <c r="A1126" s="35"/>
      <c r="E1126" s="16"/>
      <c r="F1126" s="35"/>
      <c r="G1126" s="20"/>
      <c r="H1126" s="20"/>
      <c r="I1126" s="35"/>
    </row>
    <row r="1127" spans="1:9" s="2" customFormat="1" x14ac:dyDescent="0.25">
      <c r="A1127" s="35"/>
      <c r="E1127" s="16"/>
      <c r="F1127" s="35"/>
      <c r="G1127" s="20"/>
      <c r="H1127" s="20"/>
      <c r="I1127" s="35"/>
    </row>
    <row r="1128" spans="1:9" s="2" customFormat="1" x14ac:dyDescent="0.25">
      <c r="A1128" s="35"/>
      <c r="E1128" s="16"/>
      <c r="F1128" s="35"/>
      <c r="G1128" s="20"/>
      <c r="H1128" s="20"/>
      <c r="I1128" s="35"/>
    </row>
    <row r="1129" spans="1:9" s="2" customFormat="1" x14ac:dyDescent="0.25">
      <c r="A1129" s="35"/>
      <c r="E1129" s="16"/>
      <c r="F1129" s="35"/>
      <c r="G1129" s="20"/>
      <c r="H1129" s="20"/>
      <c r="I1129" s="35"/>
    </row>
    <row r="1130" spans="1:9" s="2" customFormat="1" x14ac:dyDescent="0.25">
      <c r="A1130" s="35"/>
      <c r="E1130" s="16"/>
      <c r="F1130" s="35"/>
      <c r="G1130" s="20"/>
      <c r="H1130" s="20"/>
      <c r="I1130" s="35"/>
    </row>
    <row r="1131" spans="1:9" s="2" customFormat="1" x14ac:dyDescent="0.25">
      <c r="A1131" s="35"/>
      <c r="E1131" s="16"/>
      <c r="F1131" s="35"/>
      <c r="G1131" s="20"/>
      <c r="H1131" s="20"/>
      <c r="I1131" s="35"/>
    </row>
    <row r="1132" spans="1:9" s="2" customFormat="1" x14ac:dyDescent="0.25">
      <c r="A1132" s="35"/>
      <c r="E1132" s="16"/>
      <c r="F1132" s="35"/>
      <c r="G1132" s="20"/>
      <c r="H1132" s="20"/>
      <c r="I1132" s="35"/>
    </row>
    <row r="1133" spans="1:9" s="2" customFormat="1" x14ac:dyDescent="0.25">
      <c r="A1133" s="35"/>
      <c r="E1133" s="16"/>
      <c r="F1133" s="35"/>
      <c r="G1133" s="20"/>
      <c r="H1133" s="20"/>
      <c r="I1133" s="35"/>
    </row>
    <row r="1134" spans="1:9" s="2" customFormat="1" x14ac:dyDescent="0.25">
      <c r="A1134" s="35"/>
      <c r="E1134" s="16"/>
      <c r="F1134" s="35"/>
      <c r="G1134" s="20"/>
      <c r="H1134" s="20"/>
      <c r="I1134" s="35"/>
    </row>
    <row r="1135" spans="1:9" s="2" customFormat="1" x14ac:dyDescent="0.25">
      <c r="A1135" s="35"/>
      <c r="E1135" s="16"/>
      <c r="F1135" s="35"/>
      <c r="G1135" s="20"/>
      <c r="H1135" s="20"/>
      <c r="I1135" s="35"/>
    </row>
    <row r="1136" spans="1:9" s="2" customFormat="1" x14ac:dyDescent="0.25">
      <c r="A1136" s="35"/>
      <c r="E1136" s="16"/>
      <c r="F1136" s="35"/>
      <c r="G1136" s="20"/>
      <c r="H1136" s="20"/>
      <c r="I1136" s="35"/>
    </row>
    <row r="1137" spans="1:9" s="2" customFormat="1" x14ac:dyDescent="0.25">
      <c r="A1137" s="35"/>
      <c r="E1137" s="16"/>
      <c r="F1137" s="35"/>
      <c r="G1137" s="20"/>
      <c r="H1137" s="20"/>
      <c r="I1137" s="35"/>
    </row>
    <row r="1138" spans="1:9" s="2" customFormat="1" x14ac:dyDescent="0.25">
      <c r="A1138" s="35"/>
      <c r="E1138" s="16"/>
      <c r="F1138" s="35"/>
      <c r="G1138" s="20"/>
      <c r="H1138" s="20"/>
      <c r="I1138" s="35"/>
    </row>
    <row r="1139" spans="1:9" s="2" customFormat="1" x14ac:dyDescent="0.25">
      <c r="A1139" s="35"/>
      <c r="E1139" s="16"/>
      <c r="F1139" s="35"/>
      <c r="G1139" s="20"/>
      <c r="H1139" s="20"/>
      <c r="I1139" s="35"/>
    </row>
    <row r="1140" spans="1:9" s="2" customFormat="1" x14ac:dyDescent="0.25">
      <c r="A1140" s="35"/>
      <c r="E1140" s="16"/>
      <c r="F1140" s="35"/>
      <c r="G1140" s="20"/>
      <c r="H1140" s="20"/>
      <c r="I1140" s="35"/>
    </row>
    <row r="1141" spans="1:9" s="2" customFormat="1" x14ac:dyDescent="0.25">
      <c r="A1141" s="35"/>
      <c r="E1141" s="16"/>
      <c r="F1141" s="35"/>
      <c r="G1141" s="20"/>
      <c r="H1141" s="20"/>
      <c r="I1141" s="35"/>
    </row>
    <row r="1142" spans="1:9" s="2" customFormat="1" x14ac:dyDescent="0.25">
      <c r="A1142" s="35"/>
      <c r="E1142" s="16"/>
      <c r="F1142" s="35"/>
      <c r="G1142" s="20"/>
      <c r="H1142" s="20"/>
      <c r="I1142" s="35"/>
    </row>
    <row r="1143" spans="1:9" s="2" customFormat="1" x14ac:dyDescent="0.25">
      <c r="A1143" s="35"/>
      <c r="E1143" s="16"/>
      <c r="F1143" s="35"/>
      <c r="G1143" s="20"/>
      <c r="H1143" s="20"/>
      <c r="I1143" s="35"/>
    </row>
    <row r="1144" spans="1:9" s="2" customFormat="1" x14ac:dyDescent="0.25">
      <c r="A1144" s="35"/>
      <c r="E1144" s="16"/>
      <c r="F1144" s="35"/>
      <c r="G1144" s="20"/>
      <c r="H1144" s="20"/>
      <c r="I1144" s="35"/>
    </row>
    <row r="1145" spans="1:9" s="2" customFormat="1" x14ac:dyDescent="0.25">
      <c r="A1145" s="35"/>
      <c r="E1145" s="16"/>
      <c r="F1145" s="35"/>
      <c r="G1145" s="20"/>
      <c r="H1145" s="20"/>
      <c r="I1145" s="35"/>
    </row>
    <row r="1146" spans="1:9" s="2" customFormat="1" x14ac:dyDescent="0.25">
      <c r="A1146" s="35"/>
      <c r="E1146" s="16"/>
      <c r="F1146" s="35"/>
      <c r="G1146" s="20"/>
      <c r="H1146" s="20"/>
      <c r="I1146" s="35"/>
    </row>
    <row r="1147" spans="1:9" s="2" customFormat="1" x14ac:dyDescent="0.25">
      <c r="A1147" s="35"/>
      <c r="E1147" s="16"/>
      <c r="F1147" s="35"/>
      <c r="G1147" s="20"/>
      <c r="H1147" s="20"/>
      <c r="I1147" s="35"/>
    </row>
    <row r="1148" spans="1:9" s="2" customFormat="1" x14ac:dyDescent="0.25">
      <c r="A1148" s="35"/>
      <c r="E1148" s="16"/>
      <c r="F1148" s="35"/>
      <c r="G1148" s="20"/>
      <c r="H1148" s="20"/>
      <c r="I1148" s="35"/>
    </row>
    <row r="1149" spans="1:9" s="2" customFormat="1" x14ac:dyDescent="0.25">
      <c r="A1149" s="35"/>
      <c r="E1149" s="16"/>
      <c r="F1149" s="35"/>
      <c r="G1149" s="20"/>
      <c r="H1149" s="20"/>
      <c r="I1149" s="35"/>
    </row>
    <row r="1150" spans="1:9" s="2" customFormat="1" x14ac:dyDescent="0.25">
      <c r="A1150" s="35"/>
      <c r="E1150" s="16"/>
      <c r="F1150" s="35"/>
      <c r="G1150" s="20"/>
      <c r="H1150" s="20"/>
      <c r="I1150" s="35"/>
    </row>
    <row r="1151" spans="1:9" s="2" customFormat="1" x14ac:dyDescent="0.25">
      <c r="A1151" s="35"/>
      <c r="E1151" s="16"/>
      <c r="F1151" s="35"/>
      <c r="G1151" s="20"/>
      <c r="H1151" s="20"/>
      <c r="I1151" s="35"/>
    </row>
    <row r="1152" spans="1:9" s="2" customFormat="1" x14ac:dyDescent="0.25">
      <c r="A1152" s="35"/>
      <c r="E1152" s="16"/>
      <c r="F1152" s="35"/>
      <c r="G1152" s="20"/>
      <c r="H1152" s="20"/>
      <c r="I1152" s="35"/>
    </row>
    <row r="1153" spans="1:9" s="2" customFormat="1" x14ac:dyDescent="0.25">
      <c r="A1153" s="35"/>
      <c r="E1153" s="16"/>
      <c r="F1153" s="35"/>
      <c r="G1153" s="20"/>
      <c r="H1153" s="20"/>
      <c r="I1153" s="35"/>
    </row>
    <row r="1154" spans="1:9" s="2" customFormat="1" x14ac:dyDescent="0.25">
      <c r="A1154" s="35"/>
      <c r="E1154" s="16"/>
      <c r="F1154" s="35"/>
      <c r="G1154" s="20"/>
      <c r="H1154" s="20"/>
      <c r="I1154" s="35"/>
    </row>
    <row r="1155" spans="1:9" s="2" customFormat="1" x14ac:dyDescent="0.25">
      <c r="A1155" s="35"/>
      <c r="E1155" s="16"/>
      <c r="F1155" s="35"/>
      <c r="G1155" s="20"/>
      <c r="H1155" s="20"/>
      <c r="I1155" s="35"/>
    </row>
    <row r="1156" spans="1:9" s="2" customFormat="1" x14ac:dyDescent="0.25">
      <c r="A1156" s="35"/>
      <c r="E1156" s="16"/>
      <c r="F1156" s="35"/>
      <c r="G1156" s="20"/>
      <c r="H1156" s="20"/>
      <c r="I1156" s="35"/>
    </row>
    <row r="1157" spans="1:9" s="2" customFormat="1" x14ac:dyDescent="0.25">
      <c r="A1157" s="35"/>
      <c r="E1157" s="16"/>
      <c r="F1157" s="35"/>
      <c r="G1157" s="20"/>
      <c r="H1157" s="20"/>
      <c r="I1157" s="35"/>
    </row>
    <row r="1158" spans="1:9" s="2" customFormat="1" x14ac:dyDescent="0.25">
      <c r="A1158" s="35"/>
      <c r="E1158" s="16"/>
      <c r="F1158" s="35"/>
      <c r="G1158" s="20"/>
      <c r="H1158" s="20"/>
      <c r="I1158" s="35"/>
    </row>
    <row r="1159" spans="1:9" s="2" customFormat="1" x14ac:dyDescent="0.25">
      <c r="A1159" s="35"/>
      <c r="E1159" s="16"/>
      <c r="F1159" s="35"/>
      <c r="G1159" s="20"/>
      <c r="H1159" s="20"/>
      <c r="I1159" s="35"/>
    </row>
    <row r="1160" spans="1:9" s="2" customFormat="1" x14ac:dyDescent="0.25">
      <c r="A1160" s="35"/>
      <c r="E1160" s="16"/>
      <c r="F1160" s="35"/>
      <c r="G1160" s="20"/>
      <c r="H1160" s="20"/>
      <c r="I1160" s="35"/>
    </row>
    <row r="1161" spans="1:9" s="2" customFormat="1" x14ac:dyDescent="0.25">
      <c r="A1161" s="35"/>
      <c r="E1161" s="16"/>
      <c r="F1161" s="35"/>
      <c r="G1161" s="20"/>
      <c r="H1161" s="20"/>
      <c r="I1161" s="35"/>
    </row>
    <row r="1162" spans="1:9" s="2" customFormat="1" x14ac:dyDescent="0.25">
      <c r="A1162" s="35"/>
      <c r="E1162" s="16"/>
      <c r="F1162" s="35"/>
      <c r="G1162" s="20"/>
      <c r="H1162" s="20"/>
      <c r="I1162" s="35"/>
    </row>
    <row r="1163" spans="1:9" s="2" customFormat="1" x14ac:dyDescent="0.25">
      <c r="A1163" s="35"/>
      <c r="E1163" s="16"/>
      <c r="F1163" s="35"/>
      <c r="G1163" s="20"/>
      <c r="H1163" s="20"/>
      <c r="I1163" s="35"/>
    </row>
    <row r="1164" spans="1:9" s="2" customFormat="1" x14ac:dyDescent="0.25">
      <c r="A1164" s="35"/>
      <c r="E1164" s="16"/>
      <c r="F1164" s="35"/>
      <c r="G1164" s="20"/>
      <c r="H1164" s="20"/>
      <c r="I1164" s="35"/>
    </row>
    <row r="1165" spans="1:9" s="2" customFormat="1" x14ac:dyDescent="0.25">
      <c r="A1165" s="35"/>
      <c r="E1165" s="16"/>
      <c r="F1165" s="35"/>
      <c r="G1165" s="20"/>
      <c r="H1165" s="20"/>
      <c r="I1165" s="35"/>
    </row>
    <row r="1166" spans="1:9" s="2" customFormat="1" x14ac:dyDescent="0.25">
      <c r="A1166" s="35"/>
      <c r="E1166" s="16"/>
      <c r="F1166" s="35"/>
      <c r="G1166" s="20"/>
      <c r="H1166" s="20"/>
      <c r="I1166" s="35"/>
    </row>
    <row r="1167" spans="1:9" s="2" customFormat="1" x14ac:dyDescent="0.25">
      <c r="A1167" s="35"/>
      <c r="E1167" s="16"/>
      <c r="F1167" s="35"/>
      <c r="G1167" s="20"/>
      <c r="H1167" s="20"/>
      <c r="I1167" s="35"/>
    </row>
    <row r="1168" spans="1:9" s="2" customFormat="1" x14ac:dyDescent="0.25">
      <c r="A1168" s="35"/>
      <c r="E1168" s="16"/>
      <c r="F1168" s="35"/>
      <c r="G1168" s="20"/>
      <c r="H1168" s="20"/>
      <c r="I1168" s="35"/>
    </row>
    <row r="1169" spans="1:9" s="2" customFormat="1" x14ac:dyDescent="0.25">
      <c r="A1169" s="35"/>
      <c r="E1169" s="16"/>
      <c r="F1169" s="35"/>
      <c r="G1169" s="20"/>
      <c r="H1169" s="20"/>
      <c r="I1169" s="35"/>
    </row>
    <row r="1170" spans="1:9" s="2" customFormat="1" x14ac:dyDescent="0.25">
      <c r="A1170" s="35"/>
      <c r="E1170" s="16"/>
      <c r="F1170" s="35"/>
      <c r="G1170" s="20"/>
      <c r="H1170" s="20"/>
      <c r="I1170" s="35"/>
    </row>
    <row r="1171" spans="1:9" s="2" customFormat="1" x14ac:dyDescent="0.25">
      <c r="A1171" s="35"/>
      <c r="E1171" s="16"/>
      <c r="F1171" s="35"/>
      <c r="G1171" s="20"/>
      <c r="H1171" s="20"/>
      <c r="I1171" s="35"/>
    </row>
    <row r="1172" spans="1:9" s="2" customFormat="1" x14ac:dyDescent="0.25">
      <c r="A1172" s="35"/>
      <c r="E1172" s="16"/>
      <c r="F1172" s="35"/>
      <c r="G1172" s="20"/>
      <c r="H1172" s="20"/>
      <c r="I1172" s="35"/>
    </row>
    <row r="1173" spans="1:9" s="2" customFormat="1" x14ac:dyDescent="0.25">
      <c r="A1173" s="35"/>
      <c r="E1173" s="16"/>
      <c r="F1173" s="35"/>
      <c r="G1173" s="20"/>
      <c r="H1173" s="20"/>
      <c r="I1173" s="35"/>
    </row>
    <row r="1174" spans="1:9" s="2" customFormat="1" x14ac:dyDescent="0.25">
      <c r="A1174" s="35"/>
      <c r="E1174" s="16"/>
      <c r="F1174" s="35"/>
      <c r="G1174" s="20"/>
      <c r="H1174" s="20"/>
      <c r="I1174" s="35"/>
    </row>
    <row r="1175" spans="1:9" s="2" customFormat="1" x14ac:dyDescent="0.25">
      <c r="A1175" s="35"/>
      <c r="E1175" s="16"/>
      <c r="F1175" s="35"/>
      <c r="G1175" s="20"/>
      <c r="H1175" s="20"/>
      <c r="I1175" s="35"/>
    </row>
    <row r="1176" spans="1:9" s="2" customFormat="1" x14ac:dyDescent="0.25">
      <c r="A1176" s="35"/>
      <c r="E1176" s="16"/>
      <c r="F1176" s="35"/>
      <c r="G1176" s="20"/>
      <c r="H1176" s="20"/>
      <c r="I1176" s="35"/>
    </row>
    <row r="1177" spans="1:9" s="2" customFormat="1" x14ac:dyDescent="0.25">
      <c r="A1177" s="35"/>
      <c r="E1177" s="16"/>
      <c r="F1177" s="35"/>
      <c r="G1177" s="20"/>
      <c r="H1177" s="20"/>
      <c r="I1177" s="35"/>
    </row>
    <row r="1178" spans="1:9" s="2" customFormat="1" x14ac:dyDescent="0.25">
      <c r="A1178" s="35"/>
      <c r="E1178" s="16"/>
      <c r="F1178" s="35"/>
      <c r="G1178" s="20"/>
      <c r="H1178" s="20"/>
      <c r="I1178" s="35"/>
    </row>
    <row r="1179" spans="1:9" s="2" customFormat="1" x14ac:dyDescent="0.25">
      <c r="A1179" s="35"/>
      <c r="E1179" s="16"/>
      <c r="F1179" s="35"/>
      <c r="G1179" s="20"/>
      <c r="H1179" s="20"/>
      <c r="I1179" s="35"/>
    </row>
    <row r="1180" spans="1:9" s="2" customFormat="1" x14ac:dyDescent="0.25">
      <c r="A1180" s="35"/>
      <c r="E1180" s="16"/>
      <c r="F1180" s="35"/>
      <c r="G1180" s="20"/>
      <c r="H1180" s="20"/>
      <c r="I1180" s="35"/>
    </row>
    <row r="1181" spans="1:9" s="2" customFormat="1" x14ac:dyDescent="0.25">
      <c r="A1181" s="35"/>
      <c r="E1181" s="16"/>
      <c r="F1181" s="35"/>
      <c r="G1181" s="20"/>
      <c r="H1181" s="20"/>
      <c r="I1181" s="35"/>
    </row>
    <row r="1182" spans="1:9" s="2" customFormat="1" x14ac:dyDescent="0.25">
      <c r="A1182" s="35"/>
      <c r="E1182" s="16"/>
      <c r="F1182" s="35"/>
      <c r="G1182" s="20"/>
      <c r="H1182" s="20"/>
      <c r="I1182" s="35"/>
    </row>
    <row r="1183" spans="1:9" s="2" customFormat="1" x14ac:dyDescent="0.25">
      <c r="A1183" s="35"/>
      <c r="E1183" s="16"/>
      <c r="F1183" s="35"/>
      <c r="G1183" s="20"/>
      <c r="H1183" s="20"/>
      <c r="I1183" s="35"/>
    </row>
    <row r="1184" spans="1:9" s="2" customFormat="1" x14ac:dyDescent="0.25">
      <c r="A1184" s="35"/>
      <c r="E1184" s="16"/>
      <c r="F1184" s="35"/>
      <c r="G1184" s="20"/>
      <c r="H1184" s="20"/>
      <c r="I1184" s="35"/>
    </row>
    <row r="1185" spans="1:9" s="2" customFormat="1" x14ac:dyDescent="0.25">
      <c r="A1185" s="35"/>
      <c r="E1185" s="16"/>
      <c r="F1185" s="35"/>
      <c r="G1185" s="20"/>
      <c r="H1185" s="20"/>
      <c r="I1185" s="35"/>
    </row>
    <row r="1186" spans="1:9" s="2" customFormat="1" x14ac:dyDescent="0.25">
      <c r="A1186" s="35"/>
      <c r="E1186" s="16"/>
      <c r="F1186" s="35"/>
      <c r="G1186" s="20"/>
      <c r="H1186" s="20"/>
      <c r="I1186" s="35"/>
    </row>
    <row r="1187" spans="1:9" s="2" customFormat="1" x14ac:dyDescent="0.25">
      <c r="A1187" s="35"/>
      <c r="E1187" s="16"/>
      <c r="F1187" s="35"/>
      <c r="G1187" s="20"/>
      <c r="H1187" s="20"/>
      <c r="I1187" s="35"/>
    </row>
    <row r="1188" spans="1:9" s="2" customFormat="1" x14ac:dyDescent="0.25">
      <c r="A1188" s="35"/>
      <c r="E1188" s="16"/>
      <c r="F1188" s="35"/>
      <c r="G1188" s="20"/>
      <c r="H1188" s="20"/>
      <c r="I1188" s="35"/>
    </row>
    <row r="1189" spans="1:9" s="2" customFormat="1" x14ac:dyDescent="0.25">
      <c r="A1189" s="35"/>
      <c r="E1189" s="16"/>
      <c r="F1189" s="35"/>
      <c r="G1189" s="20"/>
      <c r="H1189" s="20"/>
      <c r="I1189" s="35"/>
    </row>
    <row r="1190" spans="1:9" s="2" customFormat="1" x14ac:dyDescent="0.25">
      <c r="A1190" s="35"/>
      <c r="E1190" s="16"/>
      <c r="F1190" s="35"/>
      <c r="G1190" s="20"/>
      <c r="H1190" s="20"/>
      <c r="I1190" s="35"/>
    </row>
    <row r="1191" spans="1:9" s="2" customFormat="1" x14ac:dyDescent="0.25">
      <c r="A1191" s="35"/>
      <c r="E1191" s="16"/>
      <c r="F1191" s="35"/>
      <c r="G1191" s="20"/>
      <c r="H1191" s="20"/>
      <c r="I1191" s="35"/>
    </row>
    <row r="1192" spans="1:9" s="2" customFormat="1" x14ac:dyDescent="0.25">
      <c r="A1192" s="35"/>
      <c r="E1192" s="16"/>
      <c r="F1192" s="35"/>
      <c r="G1192" s="20"/>
      <c r="H1192" s="20"/>
      <c r="I1192" s="35"/>
    </row>
    <row r="1193" spans="1:9" s="2" customFormat="1" x14ac:dyDescent="0.25">
      <c r="A1193" s="35"/>
      <c r="E1193" s="16"/>
      <c r="F1193" s="35"/>
      <c r="G1193" s="20"/>
      <c r="H1193" s="20"/>
      <c r="I1193" s="35"/>
    </row>
    <row r="1194" spans="1:9" s="2" customFormat="1" x14ac:dyDescent="0.25">
      <c r="A1194" s="35"/>
      <c r="E1194" s="16"/>
      <c r="F1194" s="35"/>
      <c r="G1194" s="20"/>
      <c r="H1194" s="20"/>
      <c r="I1194" s="35"/>
    </row>
    <row r="1195" spans="1:9" s="2" customFormat="1" x14ac:dyDescent="0.25">
      <c r="A1195" s="35"/>
      <c r="E1195" s="16"/>
      <c r="F1195" s="35"/>
      <c r="G1195" s="20"/>
      <c r="H1195" s="20"/>
      <c r="I1195" s="35"/>
    </row>
    <row r="1196" spans="1:9" s="2" customFormat="1" x14ac:dyDescent="0.25">
      <c r="A1196" s="35"/>
      <c r="E1196" s="16"/>
      <c r="F1196" s="35"/>
      <c r="G1196" s="20"/>
      <c r="H1196" s="20"/>
      <c r="I1196" s="35"/>
    </row>
    <row r="1197" spans="1:9" s="2" customFormat="1" x14ac:dyDescent="0.25">
      <c r="A1197" s="35"/>
      <c r="E1197" s="16"/>
      <c r="F1197" s="35"/>
      <c r="G1197" s="20"/>
      <c r="H1197" s="20"/>
      <c r="I1197" s="35"/>
    </row>
    <row r="1198" spans="1:9" s="2" customFormat="1" x14ac:dyDescent="0.25">
      <c r="A1198" s="35"/>
      <c r="E1198" s="16"/>
      <c r="F1198" s="35"/>
      <c r="G1198" s="20"/>
      <c r="H1198" s="20"/>
      <c r="I1198" s="35"/>
    </row>
    <row r="1199" spans="1:9" s="2" customFormat="1" x14ac:dyDescent="0.25">
      <c r="A1199" s="35"/>
      <c r="E1199" s="16"/>
      <c r="F1199" s="35"/>
      <c r="G1199" s="20"/>
      <c r="H1199" s="20"/>
      <c r="I1199" s="35"/>
    </row>
    <row r="1200" spans="1:9" s="2" customFormat="1" x14ac:dyDescent="0.25">
      <c r="A1200" s="35"/>
      <c r="E1200" s="16"/>
      <c r="F1200" s="35"/>
      <c r="G1200" s="20"/>
      <c r="H1200" s="20"/>
      <c r="I1200" s="35"/>
    </row>
    <row r="1201" spans="1:9" s="2" customFormat="1" x14ac:dyDescent="0.25">
      <c r="A1201" s="35"/>
      <c r="E1201" s="16"/>
      <c r="F1201" s="35"/>
      <c r="G1201" s="20"/>
      <c r="H1201" s="20"/>
      <c r="I1201" s="35"/>
    </row>
    <row r="1202" spans="1:9" s="2" customFormat="1" x14ac:dyDescent="0.25">
      <c r="A1202" s="35"/>
      <c r="E1202" s="16"/>
      <c r="F1202" s="35"/>
      <c r="G1202" s="20"/>
      <c r="H1202" s="20"/>
      <c r="I1202" s="35"/>
    </row>
    <row r="1203" spans="1:9" s="2" customFormat="1" x14ac:dyDescent="0.25">
      <c r="A1203" s="35"/>
      <c r="E1203" s="16"/>
      <c r="F1203" s="35"/>
      <c r="G1203" s="20"/>
      <c r="H1203" s="20"/>
      <c r="I1203" s="35"/>
    </row>
    <row r="1204" spans="1:9" s="2" customFormat="1" x14ac:dyDescent="0.25">
      <c r="A1204" s="35"/>
      <c r="E1204" s="16"/>
      <c r="F1204" s="35"/>
      <c r="G1204" s="20"/>
      <c r="H1204" s="20"/>
      <c r="I1204" s="35"/>
    </row>
    <row r="1205" spans="1:9" s="2" customFormat="1" x14ac:dyDescent="0.25">
      <c r="A1205" s="35"/>
      <c r="E1205" s="16"/>
      <c r="F1205" s="35"/>
      <c r="G1205" s="20"/>
      <c r="H1205" s="20"/>
      <c r="I1205" s="35"/>
    </row>
    <row r="1206" spans="1:9" s="2" customFormat="1" x14ac:dyDescent="0.25">
      <c r="A1206" s="35"/>
      <c r="E1206" s="16"/>
      <c r="F1206" s="35"/>
      <c r="G1206" s="20"/>
      <c r="H1206" s="20"/>
      <c r="I1206" s="35"/>
    </row>
    <row r="1207" spans="1:9" s="2" customFormat="1" x14ac:dyDescent="0.25">
      <c r="A1207" s="35"/>
      <c r="E1207" s="16"/>
      <c r="F1207" s="35"/>
      <c r="G1207" s="20"/>
      <c r="H1207" s="20"/>
      <c r="I1207" s="35"/>
    </row>
    <row r="1208" spans="1:9" s="2" customFormat="1" x14ac:dyDescent="0.25">
      <c r="A1208" s="35"/>
      <c r="E1208" s="16"/>
      <c r="F1208" s="35"/>
      <c r="G1208" s="20"/>
      <c r="H1208" s="20"/>
      <c r="I1208" s="35"/>
    </row>
    <row r="1209" spans="1:9" s="2" customFormat="1" x14ac:dyDescent="0.25">
      <c r="A1209" s="35"/>
      <c r="E1209" s="16"/>
      <c r="F1209" s="35"/>
      <c r="G1209" s="20"/>
      <c r="H1209" s="20"/>
      <c r="I1209" s="35"/>
    </row>
    <row r="1210" spans="1:9" s="2" customFormat="1" x14ac:dyDescent="0.25">
      <c r="A1210" s="35"/>
      <c r="E1210" s="16"/>
      <c r="F1210" s="35"/>
      <c r="G1210" s="20"/>
      <c r="H1210" s="20"/>
      <c r="I1210" s="35"/>
    </row>
    <row r="1211" spans="1:9" s="2" customFormat="1" x14ac:dyDescent="0.25">
      <c r="A1211" s="35"/>
      <c r="E1211" s="16"/>
      <c r="F1211" s="35"/>
      <c r="G1211" s="20"/>
      <c r="H1211" s="20"/>
      <c r="I1211" s="35"/>
    </row>
    <row r="1212" spans="1:9" s="2" customFormat="1" x14ac:dyDescent="0.25">
      <c r="A1212" s="35"/>
      <c r="E1212" s="16"/>
      <c r="F1212" s="35"/>
      <c r="G1212" s="20"/>
      <c r="H1212" s="20"/>
      <c r="I1212" s="35"/>
    </row>
    <row r="1213" spans="1:9" s="2" customFormat="1" x14ac:dyDescent="0.25">
      <c r="A1213" s="35"/>
      <c r="E1213" s="16"/>
      <c r="F1213" s="35"/>
      <c r="G1213" s="20"/>
      <c r="H1213" s="20"/>
      <c r="I1213" s="35"/>
    </row>
    <row r="1214" spans="1:9" s="2" customFormat="1" x14ac:dyDescent="0.25">
      <c r="A1214" s="35"/>
      <c r="E1214" s="16"/>
      <c r="F1214" s="35"/>
      <c r="G1214" s="20"/>
      <c r="H1214" s="20"/>
      <c r="I1214" s="35"/>
    </row>
    <row r="1215" spans="1:9" s="2" customFormat="1" x14ac:dyDescent="0.25">
      <c r="A1215" s="35"/>
      <c r="E1215" s="16"/>
      <c r="F1215" s="35"/>
      <c r="G1215" s="20"/>
      <c r="H1215" s="20"/>
      <c r="I1215" s="35"/>
    </row>
    <row r="1216" spans="1:9" s="2" customFormat="1" x14ac:dyDescent="0.25">
      <c r="A1216" s="35"/>
      <c r="E1216" s="16"/>
      <c r="F1216" s="35"/>
      <c r="G1216" s="20"/>
      <c r="H1216" s="20"/>
      <c r="I1216" s="35"/>
    </row>
    <row r="1217" spans="1:9" s="2" customFormat="1" x14ac:dyDescent="0.25">
      <c r="A1217" s="35"/>
      <c r="E1217" s="16"/>
      <c r="F1217" s="35"/>
      <c r="G1217" s="20"/>
      <c r="H1217" s="20"/>
      <c r="I1217" s="35"/>
    </row>
    <row r="1218" spans="1:9" s="2" customFormat="1" x14ac:dyDescent="0.25">
      <c r="A1218" s="35"/>
      <c r="E1218" s="16"/>
      <c r="F1218" s="35"/>
      <c r="G1218" s="20"/>
      <c r="H1218" s="20"/>
      <c r="I1218" s="35"/>
    </row>
    <row r="1219" spans="1:9" s="2" customFormat="1" x14ac:dyDescent="0.25">
      <c r="A1219" s="35"/>
      <c r="E1219" s="16"/>
      <c r="F1219" s="35"/>
      <c r="G1219" s="20"/>
      <c r="H1219" s="20"/>
      <c r="I1219" s="35"/>
    </row>
    <row r="1220" spans="1:9" s="2" customFormat="1" x14ac:dyDescent="0.25">
      <c r="A1220" s="35"/>
      <c r="E1220" s="16"/>
      <c r="F1220" s="35"/>
      <c r="G1220" s="20"/>
      <c r="H1220" s="20"/>
      <c r="I1220" s="35"/>
    </row>
    <row r="1221" spans="1:9" s="2" customFormat="1" x14ac:dyDescent="0.25">
      <c r="A1221" s="35"/>
      <c r="E1221" s="16"/>
      <c r="F1221" s="35"/>
      <c r="G1221" s="20"/>
      <c r="H1221" s="20"/>
      <c r="I1221" s="35"/>
    </row>
    <row r="1222" spans="1:9" s="2" customFormat="1" x14ac:dyDescent="0.25">
      <c r="A1222" s="35"/>
      <c r="E1222" s="16"/>
      <c r="F1222" s="35"/>
      <c r="G1222" s="20"/>
      <c r="H1222" s="20"/>
      <c r="I1222" s="35"/>
    </row>
    <row r="1223" spans="1:9" s="2" customFormat="1" x14ac:dyDescent="0.25">
      <c r="A1223" s="35"/>
      <c r="E1223" s="16"/>
      <c r="F1223" s="35"/>
      <c r="G1223" s="20"/>
      <c r="H1223" s="20"/>
      <c r="I1223" s="35"/>
    </row>
    <row r="1224" spans="1:9" s="2" customFormat="1" x14ac:dyDescent="0.25">
      <c r="A1224" s="35"/>
      <c r="E1224" s="16"/>
      <c r="F1224" s="35"/>
      <c r="G1224" s="20"/>
      <c r="H1224" s="20"/>
      <c r="I1224" s="35"/>
    </row>
    <row r="1225" spans="1:9" s="2" customFormat="1" x14ac:dyDescent="0.25">
      <c r="A1225" s="35"/>
      <c r="E1225" s="16"/>
      <c r="F1225" s="35"/>
      <c r="G1225" s="20"/>
      <c r="H1225" s="20"/>
      <c r="I1225" s="35"/>
    </row>
    <row r="1226" spans="1:9" s="2" customFormat="1" x14ac:dyDescent="0.25">
      <c r="A1226" s="35"/>
      <c r="E1226" s="16"/>
      <c r="F1226" s="35"/>
      <c r="G1226" s="20"/>
      <c r="H1226" s="20"/>
      <c r="I1226" s="35"/>
    </row>
    <row r="1227" spans="1:9" s="2" customFormat="1" x14ac:dyDescent="0.25">
      <c r="A1227" s="35"/>
      <c r="E1227" s="16"/>
      <c r="F1227" s="35"/>
      <c r="G1227" s="20"/>
      <c r="H1227" s="20"/>
      <c r="I1227" s="35"/>
    </row>
    <row r="1228" spans="1:9" s="2" customFormat="1" x14ac:dyDescent="0.25">
      <c r="A1228" s="35"/>
      <c r="E1228" s="16"/>
      <c r="F1228" s="35"/>
      <c r="G1228" s="20"/>
      <c r="H1228" s="20"/>
      <c r="I1228" s="35"/>
    </row>
    <row r="1229" spans="1:9" s="2" customFormat="1" x14ac:dyDescent="0.25">
      <c r="A1229" s="35"/>
      <c r="E1229" s="16"/>
      <c r="F1229" s="35"/>
      <c r="G1229" s="20"/>
      <c r="H1229" s="20"/>
      <c r="I1229" s="35"/>
    </row>
    <row r="1230" spans="1:9" s="2" customFormat="1" x14ac:dyDescent="0.25">
      <c r="A1230" s="35"/>
      <c r="E1230" s="16"/>
      <c r="F1230" s="35"/>
      <c r="G1230" s="20"/>
      <c r="H1230" s="20"/>
      <c r="I1230" s="35"/>
    </row>
    <row r="1231" spans="1:9" s="2" customFormat="1" x14ac:dyDescent="0.25">
      <c r="A1231" s="35"/>
      <c r="E1231" s="16"/>
      <c r="F1231" s="35"/>
      <c r="G1231" s="20"/>
      <c r="H1231" s="20"/>
      <c r="I1231" s="35"/>
    </row>
    <row r="1232" spans="1:9" s="2" customFormat="1" x14ac:dyDescent="0.25">
      <c r="A1232" s="35"/>
      <c r="E1232" s="16"/>
      <c r="F1232" s="35"/>
      <c r="G1232" s="20"/>
      <c r="H1232" s="20"/>
      <c r="I1232" s="35"/>
    </row>
    <row r="1233" spans="1:9" s="2" customFormat="1" x14ac:dyDescent="0.25">
      <c r="A1233" s="35"/>
      <c r="E1233" s="16"/>
      <c r="F1233" s="35"/>
      <c r="G1233" s="20"/>
      <c r="H1233" s="20"/>
      <c r="I1233" s="35"/>
    </row>
    <row r="1234" spans="1:9" s="2" customFormat="1" x14ac:dyDescent="0.25">
      <c r="A1234" s="35"/>
      <c r="E1234" s="16"/>
      <c r="F1234" s="35"/>
      <c r="G1234" s="20"/>
      <c r="H1234" s="20"/>
      <c r="I1234" s="35"/>
    </row>
    <row r="1235" spans="1:9" s="2" customFormat="1" x14ac:dyDescent="0.25">
      <c r="A1235" s="35"/>
      <c r="E1235" s="16"/>
      <c r="F1235" s="35"/>
      <c r="G1235" s="20"/>
      <c r="H1235" s="20"/>
      <c r="I1235" s="35"/>
    </row>
    <row r="1236" spans="1:9" s="2" customFormat="1" x14ac:dyDescent="0.25">
      <c r="A1236" s="35"/>
      <c r="E1236" s="16"/>
      <c r="F1236" s="35"/>
      <c r="G1236" s="20"/>
      <c r="H1236" s="20"/>
      <c r="I1236" s="35"/>
    </row>
    <row r="1237" spans="1:9" s="2" customFormat="1" x14ac:dyDescent="0.25">
      <c r="A1237" s="35"/>
      <c r="E1237" s="16"/>
      <c r="F1237" s="35"/>
      <c r="G1237" s="20"/>
      <c r="H1237" s="20"/>
      <c r="I1237" s="35"/>
    </row>
    <row r="1238" spans="1:9" s="2" customFormat="1" x14ac:dyDescent="0.25">
      <c r="A1238" s="35"/>
      <c r="E1238" s="16"/>
      <c r="F1238" s="35"/>
      <c r="G1238" s="20"/>
      <c r="H1238" s="20"/>
      <c r="I1238" s="35"/>
    </row>
    <row r="1239" spans="1:9" s="2" customFormat="1" x14ac:dyDescent="0.25">
      <c r="A1239" s="35"/>
      <c r="E1239" s="16"/>
      <c r="F1239" s="35"/>
      <c r="G1239" s="20"/>
      <c r="H1239" s="20"/>
      <c r="I1239" s="35"/>
    </row>
    <row r="1240" spans="1:9" s="2" customFormat="1" x14ac:dyDescent="0.25">
      <c r="A1240" s="35"/>
      <c r="E1240" s="16"/>
      <c r="F1240" s="35"/>
      <c r="G1240" s="20"/>
      <c r="H1240" s="20"/>
      <c r="I1240" s="35"/>
    </row>
    <row r="1241" spans="1:9" s="2" customFormat="1" x14ac:dyDescent="0.25">
      <c r="A1241" s="35"/>
      <c r="E1241" s="16"/>
      <c r="F1241" s="35"/>
      <c r="G1241" s="20"/>
      <c r="H1241" s="20"/>
      <c r="I1241" s="35"/>
    </row>
    <row r="1242" spans="1:9" s="2" customFormat="1" x14ac:dyDescent="0.25">
      <c r="A1242" s="35"/>
      <c r="E1242" s="16"/>
      <c r="F1242" s="35"/>
      <c r="G1242" s="20"/>
      <c r="H1242" s="20"/>
      <c r="I1242" s="35"/>
    </row>
    <row r="1243" spans="1:9" s="2" customFormat="1" x14ac:dyDescent="0.25">
      <c r="A1243" s="35"/>
      <c r="E1243" s="16"/>
      <c r="F1243" s="35"/>
      <c r="G1243" s="20"/>
      <c r="H1243" s="20"/>
      <c r="I1243" s="35"/>
    </row>
    <row r="1244" spans="1:9" s="2" customFormat="1" x14ac:dyDescent="0.25">
      <c r="A1244" s="35"/>
      <c r="E1244" s="16"/>
      <c r="F1244" s="35"/>
      <c r="G1244" s="20"/>
      <c r="H1244" s="20"/>
      <c r="I1244" s="35"/>
    </row>
    <row r="1245" spans="1:9" s="2" customFormat="1" x14ac:dyDescent="0.25">
      <c r="A1245" s="35"/>
      <c r="E1245" s="16"/>
      <c r="F1245" s="35"/>
      <c r="G1245" s="20"/>
      <c r="H1245" s="20"/>
      <c r="I1245" s="35"/>
    </row>
    <row r="1246" spans="1:9" s="2" customFormat="1" x14ac:dyDescent="0.25">
      <c r="A1246" s="35"/>
      <c r="E1246" s="16"/>
      <c r="F1246" s="35"/>
      <c r="G1246" s="20"/>
      <c r="H1246" s="20"/>
      <c r="I1246" s="35"/>
    </row>
    <row r="1247" spans="1:9" s="2" customFormat="1" x14ac:dyDescent="0.25">
      <c r="A1247" s="35"/>
      <c r="E1247" s="16"/>
      <c r="F1247" s="35"/>
      <c r="G1247" s="20"/>
      <c r="H1247" s="20"/>
      <c r="I1247" s="35"/>
    </row>
    <row r="1248" spans="1:9" s="2" customFormat="1" x14ac:dyDescent="0.25">
      <c r="A1248" s="35"/>
      <c r="E1248" s="16"/>
      <c r="F1248" s="35"/>
      <c r="G1248" s="20"/>
      <c r="H1248" s="20"/>
      <c r="I1248" s="35"/>
    </row>
    <row r="1249" spans="1:9" s="2" customFormat="1" x14ac:dyDescent="0.25">
      <c r="A1249" s="35"/>
      <c r="E1249" s="16"/>
      <c r="F1249" s="35"/>
      <c r="G1249" s="20"/>
      <c r="H1249" s="20"/>
      <c r="I1249" s="35"/>
    </row>
    <row r="1250" spans="1:9" s="2" customFormat="1" x14ac:dyDescent="0.25">
      <c r="A1250" s="35"/>
      <c r="E1250" s="16"/>
      <c r="F1250" s="35"/>
      <c r="G1250" s="20"/>
      <c r="H1250" s="20"/>
      <c r="I1250" s="35"/>
    </row>
    <row r="1251" spans="1:9" s="2" customFormat="1" x14ac:dyDescent="0.25">
      <c r="A1251" s="35"/>
      <c r="E1251" s="16"/>
      <c r="F1251" s="35"/>
      <c r="G1251" s="20"/>
      <c r="H1251" s="20"/>
      <c r="I1251" s="35"/>
    </row>
    <row r="1252" spans="1:9" s="2" customFormat="1" x14ac:dyDescent="0.25">
      <c r="A1252" s="35"/>
      <c r="E1252" s="16"/>
      <c r="F1252" s="35"/>
      <c r="G1252" s="20"/>
      <c r="H1252" s="20"/>
      <c r="I1252" s="35"/>
    </row>
    <row r="1253" spans="1:9" s="2" customFormat="1" x14ac:dyDescent="0.25">
      <c r="A1253" s="35"/>
      <c r="E1253" s="16"/>
      <c r="F1253" s="35"/>
      <c r="G1253" s="20"/>
      <c r="H1253" s="20"/>
      <c r="I1253" s="35"/>
    </row>
    <row r="1254" spans="1:9" s="2" customFormat="1" x14ac:dyDescent="0.25">
      <c r="A1254" s="35"/>
      <c r="E1254" s="16"/>
      <c r="F1254" s="35"/>
      <c r="G1254" s="20"/>
      <c r="H1254" s="20"/>
      <c r="I1254" s="35"/>
    </row>
    <row r="1255" spans="1:9" s="2" customFormat="1" x14ac:dyDescent="0.25">
      <c r="A1255" s="35"/>
      <c r="E1255" s="16"/>
      <c r="F1255" s="35"/>
      <c r="G1255" s="20"/>
      <c r="H1255" s="20"/>
      <c r="I1255" s="35"/>
    </row>
    <row r="1256" spans="1:9" s="2" customFormat="1" x14ac:dyDescent="0.25">
      <c r="A1256" s="35"/>
      <c r="E1256" s="16"/>
      <c r="F1256" s="35"/>
      <c r="G1256" s="20"/>
      <c r="H1256" s="20"/>
      <c r="I1256" s="35"/>
    </row>
    <row r="1257" spans="1:9" s="2" customFormat="1" x14ac:dyDescent="0.25">
      <c r="A1257" s="35"/>
      <c r="E1257" s="16"/>
      <c r="F1257" s="35"/>
      <c r="G1257" s="20"/>
      <c r="H1257" s="20"/>
      <c r="I1257" s="35"/>
    </row>
    <row r="1258" spans="1:9" s="2" customFormat="1" x14ac:dyDescent="0.25">
      <c r="A1258" s="35"/>
      <c r="E1258" s="16"/>
      <c r="F1258" s="35"/>
      <c r="G1258" s="20"/>
      <c r="H1258" s="20"/>
      <c r="I1258" s="35"/>
    </row>
    <row r="1259" spans="1:9" s="2" customFormat="1" x14ac:dyDescent="0.25">
      <c r="A1259" s="35"/>
      <c r="E1259" s="16"/>
      <c r="F1259" s="35"/>
      <c r="G1259" s="20"/>
      <c r="H1259" s="20"/>
      <c r="I1259" s="35"/>
    </row>
    <row r="1260" spans="1:9" s="2" customFormat="1" x14ac:dyDescent="0.25">
      <c r="A1260" s="35"/>
      <c r="E1260" s="16"/>
      <c r="F1260" s="35"/>
      <c r="G1260" s="20"/>
      <c r="H1260" s="20"/>
      <c r="I1260" s="35"/>
    </row>
    <row r="1261" spans="1:9" s="2" customFormat="1" x14ac:dyDescent="0.25">
      <c r="A1261" s="35"/>
      <c r="E1261" s="16"/>
      <c r="F1261" s="35"/>
      <c r="G1261" s="20"/>
      <c r="H1261" s="20"/>
      <c r="I1261" s="35"/>
    </row>
    <row r="1262" spans="1:9" s="2" customFormat="1" x14ac:dyDescent="0.25">
      <c r="A1262" s="35"/>
      <c r="E1262" s="16"/>
      <c r="F1262" s="35"/>
      <c r="G1262" s="20"/>
      <c r="H1262" s="20"/>
      <c r="I1262" s="35"/>
    </row>
    <row r="1263" spans="1:9" s="2" customFormat="1" x14ac:dyDescent="0.25">
      <c r="A1263" s="35"/>
      <c r="E1263" s="16"/>
      <c r="F1263" s="35"/>
      <c r="G1263" s="20"/>
      <c r="H1263" s="20"/>
      <c r="I1263" s="35"/>
    </row>
    <row r="1264" spans="1:9" s="2" customFormat="1" x14ac:dyDescent="0.25">
      <c r="A1264" s="35"/>
      <c r="E1264" s="16"/>
      <c r="F1264" s="35"/>
      <c r="G1264" s="20"/>
      <c r="H1264" s="20"/>
      <c r="I1264" s="35"/>
    </row>
    <row r="1265" spans="1:9" s="2" customFormat="1" x14ac:dyDescent="0.25">
      <c r="A1265" s="35"/>
      <c r="E1265" s="16"/>
      <c r="F1265" s="35"/>
      <c r="G1265" s="20"/>
      <c r="H1265" s="20"/>
      <c r="I1265" s="35"/>
    </row>
    <row r="1266" spans="1:9" s="2" customFormat="1" x14ac:dyDescent="0.25">
      <c r="A1266" s="35"/>
      <c r="E1266" s="16"/>
      <c r="F1266" s="35"/>
      <c r="G1266" s="20"/>
      <c r="H1266" s="20"/>
      <c r="I1266" s="35"/>
    </row>
    <row r="1267" spans="1:9" s="2" customFormat="1" x14ac:dyDescent="0.25">
      <c r="A1267" s="35"/>
      <c r="E1267" s="16"/>
      <c r="F1267" s="35"/>
      <c r="G1267" s="20"/>
      <c r="H1267" s="20"/>
      <c r="I1267" s="35"/>
    </row>
    <row r="1268" spans="1:9" s="2" customFormat="1" x14ac:dyDescent="0.25">
      <c r="A1268" s="35"/>
      <c r="E1268" s="16"/>
      <c r="F1268" s="35"/>
      <c r="G1268" s="20"/>
      <c r="H1268" s="20"/>
      <c r="I1268" s="35"/>
    </row>
    <row r="1269" spans="1:9" s="2" customFormat="1" x14ac:dyDescent="0.25">
      <c r="A1269" s="35"/>
      <c r="E1269" s="16"/>
      <c r="F1269" s="35"/>
      <c r="G1269" s="20"/>
      <c r="H1269" s="20"/>
      <c r="I1269" s="35"/>
    </row>
    <row r="1270" spans="1:9" s="2" customFormat="1" x14ac:dyDescent="0.25">
      <c r="A1270" s="35"/>
      <c r="E1270" s="16"/>
      <c r="F1270" s="35"/>
      <c r="G1270" s="20"/>
      <c r="H1270" s="20"/>
      <c r="I1270" s="35"/>
    </row>
    <row r="1271" spans="1:9" s="2" customFormat="1" x14ac:dyDescent="0.25">
      <c r="A1271" s="35"/>
      <c r="E1271" s="16"/>
      <c r="F1271" s="35"/>
      <c r="G1271" s="20"/>
      <c r="H1271" s="20"/>
      <c r="I1271" s="35"/>
    </row>
    <row r="1272" spans="1:9" s="2" customFormat="1" x14ac:dyDescent="0.25">
      <c r="A1272" s="35"/>
      <c r="E1272" s="16"/>
      <c r="F1272" s="35"/>
      <c r="G1272" s="20"/>
      <c r="H1272" s="20"/>
      <c r="I1272" s="35"/>
    </row>
    <row r="1273" spans="1:9" s="2" customFormat="1" x14ac:dyDescent="0.25">
      <c r="A1273" s="35"/>
      <c r="E1273" s="16"/>
      <c r="F1273" s="35"/>
      <c r="G1273" s="20"/>
      <c r="H1273" s="20"/>
      <c r="I1273" s="35"/>
    </row>
    <row r="1274" spans="1:9" s="2" customFormat="1" x14ac:dyDescent="0.25">
      <c r="A1274" s="35"/>
      <c r="E1274" s="16"/>
      <c r="F1274" s="35"/>
      <c r="G1274" s="20"/>
      <c r="H1274" s="20"/>
      <c r="I1274" s="35"/>
    </row>
    <row r="1275" spans="1:9" s="2" customFormat="1" x14ac:dyDescent="0.25">
      <c r="A1275" s="35"/>
      <c r="E1275" s="16"/>
      <c r="F1275" s="35"/>
      <c r="G1275" s="20"/>
      <c r="H1275" s="20"/>
      <c r="I1275" s="35"/>
    </row>
    <row r="1276" spans="1:9" s="2" customFormat="1" x14ac:dyDescent="0.25">
      <c r="A1276" s="35"/>
      <c r="E1276" s="16"/>
      <c r="F1276" s="35"/>
      <c r="G1276" s="20"/>
      <c r="H1276" s="20"/>
      <c r="I1276" s="35"/>
    </row>
    <row r="1277" spans="1:9" s="2" customFormat="1" x14ac:dyDescent="0.25">
      <c r="A1277" s="35"/>
      <c r="E1277" s="16"/>
      <c r="F1277" s="35"/>
      <c r="G1277" s="20"/>
      <c r="H1277" s="20"/>
      <c r="I1277" s="35"/>
    </row>
    <row r="1278" spans="1:9" s="2" customFormat="1" x14ac:dyDescent="0.25">
      <c r="A1278" s="35"/>
      <c r="E1278" s="16"/>
      <c r="F1278" s="35"/>
      <c r="G1278" s="20"/>
      <c r="H1278" s="20"/>
      <c r="I1278" s="35"/>
    </row>
    <row r="1279" spans="1:9" s="2" customFormat="1" x14ac:dyDescent="0.25">
      <c r="A1279" s="35"/>
      <c r="E1279" s="16"/>
      <c r="F1279" s="35"/>
      <c r="G1279" s="20"/>
      <c r="H1279" s="20"/>
      <c r="I1279" s="35"/>
    </row>
    <row r="1280" spans="1:9" s="2" customFormat="1" x14ac:dyDescent="0.25">
      <c r="A1280" s="35"/>
      <c r="E1280" s="16"/>
      <c r="F1280" s="35"/>
      <c r="G1280" s="20"/>
      <c r="H1280" s="20"/>
      <c r="I1280" s="35"/>
    </row>
    <row r="1281" spans="1:9" s="2" customFormat="1" x14ac:dyDescent="0.25">
      <c r="A1281" s="35"/>
      <c r="E1281" s="16"/>
      <c r="F1281" s="35"/>
      <c r="G1281" s="20"/>
      <c r="H1281" s="20"/>
      <c r="I1281" s="35"/>
    </row>
    <row r="1282" spans="1:9" s="2" customFormat="1" x14ac:dyDescent="0.25">
      <c r="A1282" s="35"/>
      <c r="E1282" s="16"/>
      <c r="F1282" s="35"/>
      <c r="G1282" s="20"/>
      <c r="H1282" s="20"/>
      <c r="I1282" s="35"/>
    </row>
    <row r="1283" spans="1:9" s="2" customFormat="1" x14ac:dyDescent="0.25">
      <c r="A1283" s="35"/>
      <c r="E1283" s="16"/>
      <c r="F1283" s="35"/>
      <c r="G1283" s="20"/>
      <c r="H1283" s="20"/>
      <c r="I1283" s="35"/>
    </row>
    <row r="1284" spans="1:9" s="2" customFormat="1" x14ac:dyDescent="0.25">
      <c r="A1284" s="35"/>
      <c r="E1284" s="16"/>
      <c r="F1284" s="35"/>
      <c r="G1284" s="20"/>
      <c r="H1284" s="20"/>
      <c r="I1284" s="35"/>
    </row>
    <row r="1285" spans="1:9" s="2" customFormat="1" x14ac:dyDescent="0.25">
      <c r="A1285" s="35"/>
      <c r="E1285" s="16"/>
      <c r="F1285" s="35"/>
      <c r="G1285" s="20"/>
      <c r="H1285" s="20"/>
      <c r="I1285" s="35"/>
    </row>
    <row r="1286" spans="1:9" s="2" customFormat="1" x14ac:dyDescent="0.25">
      <c r="A1286" s="35"/>
      <c r="E1286" s="16"/>
      <c r="F1286" s="35"/>
      <c r="G1286" s="20"/>
      <c r="H1286" s="20"/>
      <c r="I1286" s="35"/>
    </row>
    <row r="1287" spans="1:9" s="2" customFormat="1" x14ac:dyDescent="0.25">
      <c r="A1287" s="35"/>
      <c r="E1287" s="16"/>
      <c r="F1287" s="35"/>
      <c r="G1287" s="20"/>
      <c r="H1287" s="20"/>
      <c r="I1287" s="35"/>
    </row>
    <row r="1288" spans="1:9" s="2" customFormat="1" x14ac:dyDescent="0.25">
      <c r="A1288" s="35"/>
      <c r="E1288" s="16"/>
      <c r="F1288" s="35"/>
      <c r="G1288" s="20"/>
      <c r="H1288" s="20"/>
      <c r="I1288" s="35"/>
    </row>
    <row r="1289" spans="1:9" s="2" customFormat="1" x14ac:dyDescent="0.25">
      <c r="A1289" s="35"/>
      <c r="E1289" s="16"/>
      <c r="F1289" s="35"/>
      <c r="G1289" s="20"/>
      <c r="H1289" s="20"/>
      <c r="I1289" s="35"/>
    </row>
    <row r="1290" spans="1:9" s="2" customFormat="1" x14ac:dyDescent="0.25">
      <c r="A1290" s="35"/>
      <c r="E1290" s="16"/>
      <c r="F1290" s="35"/>
      <c r="G1290" s="20"/>
      <c r="H1290" s="20"/>
      <c r="I1290" s="35"/>
    </row>
    <row r="1291" spans="1:9" s="2" customFormat="1" x14ac:dyDescent="0.25">
      <c r="A1291" s="35"/>
      <c r="E1291" s="16"/>
      <c r="F1291" s="35"/>
      <c r="G1291" s="20"/>
      <c r="H1291" s="20"/>
      <c r="I1291" s="35"/>
    </row>
    <row r="1292" spans="1:9" s="2" customFormat="1" x14ac:dyDescent="0.25">
      <c r="A1292" s="35"/>
      <c r="E1292" s="16"/>
      <c r="F1292" s="35"/>
      <c r="G1292" s="20"/>
      <c r="H1292" s="20"/>
      <c r="I1292" s="35"/>
    </row>
    <row r="1293" spans="1:9" s="2" customFormat="1" x14ac:dyDescent="0.25">
      <c r="A1293" s="35"/>
      <c r="E1293" s="16"/>
      <c r="F1293" s="35"/>
      <c r="G1293" s="20"/>
      <c r="H1293" s="20"/>
      <c r="I1293" s="35"/>
    </row>
    <row r="1294" spans="1:9" s="2" customFormat="1" x14ac:dyDescent="0.25">
      <c r="A1294" s="35"/>
      <c r="E1294" s="16"/>
      <c r="F1294" s="35"/>
      <c r="G1294" s="20"/>
      <c r="H1294" s="20"/>
      <c r="I1294" s="35"/>
    </row>
    <row r="1295" spans="1:9" s="2" customFormat="1" x14ac:dyDescent="0.25">
      <c r="A1295" s="35"/>
      <c r="E1295" s="16"/>
      <c r="F1295" s="35"/>
      <c r="G1295" s="20"/>
      <c r="H1295" s="20"/>
      <c r="I1295" s="35"/>
    </row>
    <row r="1296" spans="1:9" s="2" customFormat="1" x14ac:dyDescent="0.25">
      <c r="A1296" s="35"/>
      <c r="E1296" s="16"/>
      <c r="F1296" s="35"/>
      <c r="G1296" s="20"/>
      <c r="H1296" s="20"/>
      <c r="I1296" s="35"/>
    </row>
    <row r="1297" spans="1:9" s="2" customFormat="1" x14ac:dyDescent="0.25">
      <c r="A1297" s="35"/>
      <c r="E1297" s="16"/>
      <c r="F1297" s="35"/>
      <c r="G1297" s="20"/>
      <c r="H1297" s="20"/>
      <c r="I1297" s="35"/>
    </row>
    <row r="1298" spans="1:9" s="2" customFormat="1" x14ac:dyDescent="0.25">
      <c r="A1298" s="35"/>
      <c r="E1298" s="16"/>
      <c r="F1298" s="35"/>
      <c r="G1298" s="20"/>
      <c r="H1298" s="20"/>
      <c r="I1298" s="35"/>
    </row>
    <row r="1299" spans="1:9" s="2" customFormat="1" x14ac:dyDescent="0.25">
      <c r="A1299" s="35"/>
      <c r="E1299" s="16"/>
      <c r="F1299" s="35"/>
      <c r="G1299" s="20"/>
      <c r="H1299" s="20"/>
      <c r="I1299" s="35"/>
    </row>
    <row r="1300" spans="1:9" s="2" customFormat="1" x14ac:dyDescent="0.25">
      <c r="A1300" s="35"/>
      <c r="E1300" s="16"/>
      <c r="F1300" s="35"/>
      <c r="G1300" s="20"/>
      <c r="H1300" s="20"/>
      <c r="I1300" s="35"/>
    </row>
    <row r="1301" spans="1:9" s="2" customFormat="1" x14ac:dyDescent="0.25">
      <c r="A1301" s="35"/>
      <c r="E1301" s="16"/>
      <c r="F1301" s="35"/>
      <c r="G1301" s="20"/>
      <c r="H1301" s="20"/>
      <c r="I1301" s="35"/>
    </row>
    <row r="1302" spans="1:9" s="2" customFormat="1" x14ac:dyDescent="0.25">
      <c r="A1302" s="35"/>
      <c r="E1302" s="16"/>
      <c r="F1302" s="35"/>
      <c r="G1302" s="20"/>
      <c r="H1302" s="20"/>
      <c r="I1302" s="35"/>
    </row>
    <row r="1303" spans="1:9" s="2" customFormat="1" x14ac:dyDescent="0.25">
      <c r="A1303" s="35"/>
      <c r="E1303" s="16"/>
      <c r="F1303" s="35"/>
      <c r="G1303" s="20"/>
      <c r="H1303" s="20"/>
      <c r="I1303" s="35"/>
    </row>
    <row r="1304" spans="1:9" s="2" customFormat="1" x14ac:dyDescent="0.25">
      <c r="A1304" s="35"/>
      <c r="E1304" s="16"/>
      <c r="F1304" s="35"/>
      <c r="G1304" s="20"/>
      <c r="H1304" s="20"/>
      <c r="I1304" s="35"/>
    </row>
    <row r="1305" spans="1:9" s="2" customFormat="1" x14ac:dyDescent="0.25">
      <c r="A1305" s="35"/>
      <c r="E1305" s="16"/>
      <c r="F1305" s="35"/>
      <c r="G1305" s="20"/>
      <c r="H1305" s="20"/>
      <c r="I1305" s="35"/>
    </row>
    <row r="1306" spans="1:9" s="2" customFormat="1" x14ac:dyDescent="0.25">
      <c r="A1306" s="35"/>
      <c r="E1306" s="16"/>
      <c r="F1306" s="35"/>
      <c r="G1306" s="20"/>
      <c r="H1306" s="20"/>
      <c r="I1306" s="35"/>
    </row>
    <row r="1307" spans="1:9" s="2" customFormat="1" x14ac:dyDescent="0.25">
      <c r="A1307" s="35"/>
      <c r="E1307" s="16"/>
      <c r="F1307" s="35"/>
      <c r="G1307" s="20"/>
      <c r="H1307" s="20"/>
      <c r="I1307" s="35"/>
    </row>
    <row r="1308" spans="1:9" s="2" customFormat="1" x14ac:dyDescent="0.25">
      <c r="A1308" s="35"/>
      <c r="E1308" s="16"/>
      <c r="F1308" s="35"/>
      <c r="G1308" s="20"/>
      <c r="H1308" s="20"/>
      <c r="I1308" s="35"/>
    </row>
    <row r="1309" spans="1:9" s="2" customFormat="1" x14ac:dyDescent="0.25">
      <c r="A1309" s="35"/>
      <c r="E1309" s="16"/>
      <c r="F1309" s="35"/>
      <c r="G1309" s="20"/>
      <c r="H1309" s="20"/>
      <c r="I1309" s="35"/>
    </row>
    <row r="1310" spans="1:9" s="2" customFormat="1" x14ac:dyDescent="0.25">
      <c r="A1310" s="35"/>
      <c r="E1310" s="16"/>
      <c r="F1310" s="35"/>
      <c r="G1310" s="20"/>
      <c r="H1310" s="20"/>
      <c r="I1310" s="35"/>
    </row>
    <row r="1311" spans="1:9" s="2" customFormat="1" x14ac:dyDescent="0.25">
      <c r="A1311" s="35"/>
      <c r="E1311" s="16"/>
      <c r="F1311" s="35"/>
      <c r="G1311" s="20"/>
      <c r="H1311" s="20"/>
      <c r="I1311" s="35"/>
    </row>
    <row r="1312" spans="1:9" s="2" customFormat="1" x14ac:dyDescent="0.25">
      <c r="A1312" s="35"/>
      <c r="E1312" s="16"/>
      <c r="F1312" s="35"/>
      <c r="G1312" s="20"/>
      <c r="H1312" s="20"/>
      <c r="I1312" s="35"/>
    </row>
    <row r="1313" spans="1:9" s="2" customFormat="1" x14ac:dyDescent="0.25">
      <c r="A1313" s="35"/>
      <c r="E1313" s="16"/>
      <c r="F1313" s="35"/>
      <c r="G1313" s="20"/>
      <c r="H1313" s="20"/>
      <c r="I1313" s="35"/>
    </row>
    <row r="1314" spans="1:9" s="2" customFormat="1" x14ac:dyDescent="0.25">
      <c r="A1314" s="35"/>
      <c r="E1314" s="16"/>
      <c r="F1314" s="35"/>
      <c r="G1314" s="20"/>
      <c r="H1314" s="20"/>
      <c r="I1314" s="35"/>
    </row>
    <row r="1315" spans="1:9" s="2" customFormat="1" x14ac:dyDescent="0.25">
      <c r="A1315" s="35"/>
      <c r="E1315" s="16"/>
      <c r="F1315" s="35"/>
      <c r="G1315" s="20"/>
      <c r="H1315" s="20"/>
      <c r="I1315" s="35"/>
    </row>
    <row r="1316" spans="1:9" s="2" customFormat="1" x14ac:dyDescent="0.25">
      <c r="A1316" s="35"/>
      <c r="E1316" s="16"/>
      <c r="F1316" s="35"/>
      <c r="G1316" s="20"/>
      <c r="H1316" s="20"/>
      <c r="I1316" s="35"/>
    </row>
    <row r="1317" spans="1:9" s="2" customFormat="1" x14ac:dyDescent="0.25">
      <c r="A1317" s="35"/>
      <c r="E1317" s="16"/>
      <c r="F1317" s="35"/>
      <c r="G1317" s="20"/>
      <c r="H1317" s="20"/>
      <c r="I1317" s="35"/>
    </row>
    <row r="1318" spans="1:9" s="2" customFormat="1" x14ac:dyDescent="0.25">
      <c r="A1318" s="35"/>
      <c r="E1318" s="16"/>
      <c r="F1318" s="35"/>
      <c r="G1318" s="20"/>
      <c r="H1318" s="20"/>
      <c r="I1318" s="35"/>
    </row>
    <row r="1319" spans="1:9" s="2" customFormat="1" x14ac:dyDescent="0.25">
      <c r="A1319" s="35"/>
      <c r="E1319" s="16"/>
      <c r="F1319" s="35"/>
      <c r="G1319" s="20"/>
      <c r="H1319" s="20"/>
      <c r="I1319" s="35"/>
    </row>
    <row r="1320" spans="1:9" s="2" customFormat="1" x14ac:dyDescent="0.25">
      <c r="A1320" s="35"/>
      <c r="E1320" s="16"/>
      <c r="F1320" s="35"/>
      <c r="G1320" s="20"/>
      <c r="H1320" s="20"/>
      <c r="I1320" s="35"/>
    </row>
    <row r="1321" spans="1:9" s="2" customFormat="1" x14ac:dyDescent="0.25">
      <c r="A1321" s="35"/>
      <c r="E1321" s="16"/>
      <c r="F1321" s="35"/>
      <c r="G1321" s="20"/>
      <c r="H1321" s="20"/>
      <c r="I1321" s="35"/>
    </row>
    <row r="1322" spans="1:9" s="2" customFormat="1" x14ac:dyDescent="0.25">
      <c r="A1322" s="35"/>
      <c r="E1322" s="16"/>
      <c r="F1322" s="35"/>
      <c r="G1322" s="20"/>
      <c r="H1322" s="20"/>
      <c r="I1322" s="35"/>
    </row>
    <row r="1323" spans="1:9" s="2" customFormat="1" x14ac:dyDescent="0.25">
      <c r="A1323" s="35"/>
      <c r="E1323" s="16"/>
      <c r="F1323" s="35"/>
      <c r="G1323" s="20"/>
      <c r="H1323" s="20"/>
      <c r="I1323" s="35"/>
    </row>
    <row r="1324" spans="1:9" s="2" customFormat="1" x14ac:dyDescent="0.25">
      <c r="A1324" s="35"/>
      <c r="E1324" s="16"/>
      <c r="F1324" s="35"/>
      <c r="G1324" s="20"/>
      <c r="H1324" s="20"/>
      <c r="I1324" s="35"/>
    </row>
    <row r="1325" spans="1:9" s="2" customFormat="1" x14ac:dyDescent="0.25">
      <c r="A1325" s="35"/>
      <c r="E1325" s="16"/>
      <c r="F1325" s="35"/>
      <c r="G1325" s="20"/>
      <c r="H1325" s="20"/>
      <c r="I1325" s="35"/>
    </row>
    <row r="1326" spans="1:9" s="2" customFormat="1" x14ac:dyDescent="0.25">
      <c r="A1326" s="35"/>
      <c r="E1326" s="16"/>
      <c r="F1326" s="35"/>
      <c r="G1326" s="20"/>
      <c r="H1326" s="20"/>
      <c r="I1326" s="35"/>
    </row>
    <row r="1327" spans="1:9" s="2" customFormat="1" x14ac:dyDescent="0.25">
      <c r="A1327" s="35"/>
      <c r="E1327" s="16"/>
      <c r="F1327" s="35"/>
      <c r="G1327" s="20"/>
      <c r="H1327" s="20"/>
      <c r="I1327" s="35"/>
    </row>
    <row r="1328" spans="1:9" s="2" customFormat="1" x14ac:dyDescent="0.25">
      <c r="A1328" s="35"/>
      <c r="E1328" s="16"/>
      <c r="F1328" s="35"/>
      <c r="G1328" s="20"/>
      <c r="H1328" s="20"/>
      <c r="I1328" s="35"/>
    </row>
    <row r="1329" spans="1:9" s="2" customFormat="1" x14ac:dyDescent="0.25">
      <c r="A1329" s="35"/>
      <c r="E1329" s="16"/>
      <c r="F1329" s="35"/>
      <c r="G1329" s="20"/>
      <c r="H1329" s="20"/>
      <c r="I1329" s="35"/>
    </row>
    <row r="1330" spans="1:9" s="2" customFormat="1" x14ac:dyDescent="0.25">
      <c r="A1330" s="35"/>
      <c r="E1330" s="16"/>
      <c r="F1330" s="35"/>
      <c r="G1330" s="20"/>
      <c r="H1330" s="20"/>
      <c r="I1330" s="35"/>
    </row>
    <row r="1331" spans="1:9" s="2" customFormat="1" x14ac:dyDescent="0.25">
      <c r="A1331" s="35"/>
      <c r="E1331" s="16"/>
      <c r="F1331" s="35"/>
      <c r="G1331" s="20"/>
      <c r="H1331" s="20"/>
      <c r="I1331" s="35"/>
    </row>
    <row r="1332" spans="1:9" s="2" customFormat="1" x14ac:dyDescent="0.25">
      <c r="A1332" s="35"/>
      <c r="E1332" s="16"/>
      <c r="F1332" s="35"/>
      <c r="G1332" s="20"/>
      <c r="H1332" s="20"/>
      <c r="I1332" s="35"/>
    </row>
    <row r="1333" spans="1:9" s="2" customFormat="1" x14ac:dyDescent="0.25">
      <c r="A1333" s="35"/>
      <c r="E1333" s="16"/>
      <c r="F1333" s="35"/>
      <c r="G1333" s="20"/>
      <c r="H1333" s="20"/>
      <c r="I1333" s="35"/>
    </row>
    <row r="1334" spans="1:9" s="2" customFormat="1" x14ac:dyDescent="0.25">
      <c r="A1334" s="35"/>
      <c r="E1334" s="16"/>
      <c r="F1334" s="35"/>
      <c r="G1334" s="20"/>
      <c r="H1334" s="20"/>
      <c r="I1334" s="35"/>
    </row>
    <row r="1335" spans="1:9" s="2" customFormat="1" x14ac:dyDescent="0.25">
      <c r="A1335" s="35"/>
      <c r="E1335" s="16"/>
      <c r="F1335" s="35"/>
      <c r="G1335" s="20"/>
      <c r="H1335" s="20"/>
      <c r="I1335" s="35"/>
    </row>
    <row r="1336" spans="1:9" s="2" customFormat="1" x14ac:dyDescent="0.25">
      <c r="A1336" s="35"/>
      <c r="E1336" s="16"/>
      <c r="F1336" s="35"/>
      <c r="G1336" s="20"/>
      <c r="H1336" s="20"/>
      <c r="I1336" s="35"/>
    </row>
    <row r="1337" spans="1:9" s="2" customFormat="1" x14ac:dyDescent="0.25">
      <c r="A1337" s="35"/>
      <c r="E1337" s="16"/>
      <c r="F1337" s="35"/>
      <c r="G1337" s="20"/>
      <c r="H1337" s="20"/>
      <c r="I1337" s="35"/>
    </row>
    <row r="1338" spans="1:9" s="2" customFormat="1" x14ac:dyDescent="0.25">
      <c r="A1338" s="35"/>
      <c r="E1338" s="16"/>
      <c r="F1338" s="35"/>
      <c r="G1338" s="20"/>
      <c r="H1338" s="20"/>
      <c r="I1338" s="35"/>
    </row>
    <row r="1339" spans="1:9" s="2" customFormat="1" x14ac:dyDescent="0.25">
      <c r="A1339" s="35"/>
      <c r="E1339" s="16"/>
      <c r="F1339" s="35"/>
      <c r="G1339" s="20"/>
      <c r="H1339" s="20"/>
      <c r="I1339" s="35"/>
    </row>
    <row r="1340" spans="1:9" s="2" customFormat="1" x14ac:dyDescent="0.25">
      <c r="A1340" s="35"/>
      <c r="E1340" s="16"/>
      <c r="F1340" s="35"/>
      <c r="G1340" s="20"/>
      <c r="H1340" s="20"/>
      <c r="I1340" s="35"/>
    </row>
    <row r="1341" spans="1:9" s="2" customFormat="1" x14ac:dyDescent="0.25">
      <c r="A1341" s="35"/>
      <c r="E1341" s="16"/>
      <c r="F1341" s="35"/>
      <c r="G1341" s="20"/>
      <c r="H1341" s="20"/>
      <c r="I1341" s="35"/>
    </row>
    <row r="1342" spans="1:9" s="2" customFormat="1" x14ac:dyDescent="0.25">
      <c r="A1342" s="35"/>
      <c r="E1342" s="16"/>
      <c r="F1342" s="35"/>
      <c r="G1342" s="20"/>
      <c r="H1342" s="20"/>
      <c r="I1342" s="35"/>
    </row>
    <row r="1343" spans="1:9" s="2" customFormat="1" x14ac:dyDescent="0.25">
      <c r="A1343" s="35"/>
      <c r="E1343" s="16"/>
      <c r="F1343" s="35"/>
      <c r="G1343" s="20"/>
      <c r="H1343" s="20"/>
      <c r="I1343" s="35"/>
    </row>
    <row r="1344" spans="1:9" s="2" customFormat="1" x14ac:dyDescent="0.25">
      <c r="A1344" s="35"/>
      <c r="E1344" s="16"/>
      <c r="F1344" s="35"/>
      <c r="G1344" s="20"/>
      <c r="H1344" s="20"/>
      <c r="I1344" s="35"/>
    </row>
    <row r="1345" spans="1:9" s="2" customFormat="1" x14ac:dyDescent="0.25">
      <c r="A1345" s="35"/>
      <c r="E1345" s="16"/>
      <c r="F1345" s="35"/>
      <c r="G1345" s="20"/>
      <c r="H1345" s="20"/>
      <c r="I1345" s="35"/>
    </row>
    <row r="1346" spans="1:9" s="2" customFormat="1" x14ac:dyDescent="0.25">
      <c r="A1346" s="35"/>
      <c r="E1346" s="16"/>
      <c r="F1346" s="35"/>
      <c r="G1346" s="20"/>
      <c r="H1346" s="20"/>
      <c r="I1346" s="35"/>
    </row>
    <row r="1347" spans="1:9" s="2" customFormat="1" x14ac:dyDescent="0.25">
      <c r="A1347" s="35"/>
      <c r="E1347" s="16"/>
      <c r="F1347" s="35"/>
      <c r="G1347" s="20"/>
      <c r="H1347" s="20"/>
      <c r="I1347" s="35"/>
    </row>
    <row r="1348" spans="1:9" s="2" customFormat="1" x14ac:dyDescent="0.25">
      <c r="A1348" s="35"/>
      <c r="E1348" s="16"/>
      <c r="F1348" s="35"/>
      <c r="G1348" s="20"/>
      <c r="H1348" s="20"/>
      <c r="I1348" s="35"/>
    </row>
    <row r="1349" spans="1:9" s="2" customFormat="1" x14ac:dyDescent="0.25">
      <c r="A1349" s="35"/>
      <c r="E1349" s="16"/>
      <c r="F1349" s="35"/>
      <c r="G1349" s="20"/>
      <c r="H1349" s="20"/>
      <c r="I1349" s="35"/>
    </row>
    <row r="1350" spans="1:9" s="2" customFormat="1" x14ac:dyDescent="0.25">
      <c r="A1350" s="35"/>
      <c r="E1350" s="16"/>
      <c r="F1350" s="35"/>
      <c r="G1350" s="20"/>
      <c r="H1350" s="20"/>
      <c r="I1350" s="35"/>
    </row>
    <row r="1351" spans="1:9" s="2" customFormat="1" x14ac:dyDescent="0.25">
      <c r="A1351" s="35"/>
      <c r="E1351" s="16"/>
      <c r="F1351" s="35"/>
      <c r="G1351" s="20"/>
      <c r="H1351" s="20"/>
      <c r="I1351" s="35"/>
    </row>
    <row r="1352" spans="1:9" s="2" customFormat="1" x14ac:dyDescent="0.25">
      <c r="A1352" s="35"/>
      <c r="E1352" s="16"/>
      <c r="F1352" s="35"/>
      <c r="G1352" s="20"/>
      <c r="H1352" s="20"/>
      <c r="I1352" s="35"/>
    </row>
    <row r="1353" spans="1:9" s="2" customFormat="1" x14ac:dyDescent="0.25">
      <c r="A1353" s="35"/>
      <c r="E1353" s="16"/>
      <c r="F1353" s="35"/>
      <c r="G1353" s="20"/>
      <c r="H1353" s="20"/>
      <c r="I1353" s="35"/>
    </row>
    <row r="1354" spans="1:9" s="2" customFormat="1" x14ac:dyDescent="0.25">
      <c r="A1354" s="35"/>
      <c r="E1354" s="16"/>
      <c r="F1354" s="35"/>
      <c r="G1354" s="20"/>
      <c r="H1354" s="20"/>
      <c r="I1354" s="35"/>
    </row>
    <row r="1355" spans="1:9" s="2" customFormat="1" x14ac:dyDescent="0.25">
      <c r="A1355" s="35"/>
      <c r="E1355" s="16"/>
      <c r="F1355" s="35"/>
      <c r="G1355" s="20"/>
      <c r="H1355" s="20"/>
      <c r="I1355" s="35"/>
    </row>
    <row r="1356" spans="1:9" s="2" customFormat="1" x14ac:dyDescent="0.25">
      <c r="A1356" s="35"/>
      <c r="E1356" s="16"/>
      <c r="F1356" s="35"/>
      <c r="G1356" s="20"/>
      <c r="H1356" s="20"/>
      <c r="I1356" s="35"/>
    </row>
    <row r="1357" spans="1:9" s="2" customFormat="1" x14ac:dyDescent="0.25">
      <c r="A1357" s="35"/>
      <c r="E1357" s="16"/>
      <c r="F1357" s="35"/>
      <c r="G1357" s="20"/>
      <c r="H1357" s="20"/>
      <c r="I1357" s="35"/>
    </row>
    <row r="1358" spans="1:9" s="2" customFormat="1" x14ac:dyDescent="0.25">
      <c r="A1358" s="35"/>
      <c r="E1358" s="16"/>
      <c r="F1358" s="35"/>
      <c r="G1358" s="20"/>
      <c r="H1358" s="20"/>
      <c r="I1358" s="35"/>
    </row>
    <row r="1359" spans="1:9" s="2" customFormat="1" x14ac:dyDescent="0.25">
      <c r="A1359" s="35"/>
      <c r="E1359" s="16"/>
      <c r="F1359" s="35"/>
      <c r="G1359" s="20"/>
      <c r="H1359" s="20"/>
      <c r="I1359" s="35"/>
    </row>
    <row r="1360" spans="1:9" s="2" customFormat="1" x14ac:dyDescent="0.25">
      <c r="A1360" s="35"/>
      <c r="E1360" s="16"/>
      <c r="F1360" s="35"/>
      <c r="G1360" s="20"/>
      <c r="H1360" s="20"/>
      <c r="I1360" s="35"/>
    </row>
    <row r="1361" spans="1:9" s="2" customFormat="1" x14ac:dyDescent="0.25">
      <c r="A1361" s="35"/>
      <c r="E1361" s="16"/>
      <c r="F1361" s="35"/>
      <c r="G1361" s="20"/>
      <c r="H1361" s="20"/>
      <c r="I1361" s="35"/>
    </row>
    <row r="1362" spans="1:9" s="2" customFormat="1" x14ac:dyDescent="0.25">
      <c r="A1362" s="35"/>
      <c r="E1362" s="16"/>
      <c r="F1362" s="35"/>
      <c r="G1362" s="20"/>
      <c r="H1362" s="20"/>
      <c r="I1362" s="35"/>
    </row>
    <row r="1363" spans="1:9" s="2" customFormat="1" x14ac:dyDescent="0.25">
      <c r="A1363" s="35"/>
      <c r="E1363" s="16"/>
      <c r="F1363" s="35"/>
      <c r="G1363" s="20"/>
      <c r="H1363" s="20"/>
      <c r="I1363" s="35"/>
    </row>
    <row r="1364" spans="1:9" s="2" customFormat="1" x14ac:dyDescent="0.25">
      <c r="A1364" s="35"/>
      <c r="E1364" s="16"/>
      <c r="F1364" s="35"/>
      <c r="G1364" s="20"/>
      <c r="H1364" s="20"/>
      <c r="I1364" s="35"/>
    </row>
    <row r="1365" spans="1:9" s="2" customFormat="1" x14ac:dyDescent="0.25">
      <c r="A1365" s="35"/>
      <c r="E1365" s="16"/>
      <c r="F1365" s="35"/>
      <c r="G1365" s="20"/>
      <c r="H1365" s="20"/>
      <c r="I1365" s="35"/>
    </row>
    <row r="1366" spans="1:9" s="2" customFormat="1" x14ac:dyDescent="0.25">
      <c r="A1366" s="35"/>
      <c r="E1366" s="16"/>
      <c r="F1366" s="35"/>
      <c r="G1366" s="20"/>
      <c r="H1366" s="20"/>
      <c r="I1366" s="35"/>
    </row>
    <row r="1367" spans="1:9" s="2" customFormat="1" x14ac:dyDescent="0.25">
      <c r="A1367" s="35"/>
      <c r="E1367" s="16"/>
      <c r="F1367" s="35"/>
      <c r="G1367" s="20"/>
      <c r="H1367" s="20"/>
      <c r="I1367" s="35"/>
    </row>
    <row r="1368" spans="1:9" s="2" customFormat="1" x14ac:dyDescent="0.25">
      <c r="A1368" s="35"/>
      <c r="E1368" s="16"/>
      <c r="F1368" s="35"/>
      <c r="G1368" s="20"/>
      <c r="H1368" s="20"/>
      <c r="I1368" s="35"/>
    </row>
    <row r="1369" spans="1:9" s="2" customFormat="1" x14ac:dyDescent="0.25">
      <c r="A1369" s="35"/>
      <c r="E1369" s="16"/>
      <c r="F1369" s="35"/>
      <c r="G1369" s="20"/>
      <c r="H1369" s="20"/>
      <c r="I1369" s="35"/>
    </row>
    <row r="1370" spans="1:9" s="2" customFormat="1" x14ac:dyDescent="0.25">
      <c r="A1370" s="35"/>
      <c r="E1370" s="16"/>
      <c r="F1370" s="35"/>
      <c r="G1370" s="20"/>
      <c r="H1370" s="20"/>
      <c r="I1370" s="35"/>
    </row>
    <row r="1371" spans="1:9" s="2" customFormat="1" x14ac:dyDescent="0.25">
      <c r="A1371" s="35"/>
      <c r="E1371" s="16"/>
      <c r="F1371" s="35"/>
      <c r="G1371" s="20"/>
      <c r="H1371" s="20"/>
      <c r="I1371" s="35"/>
    </row>
    <row r="1372" spans="1:9" s="2" customFormat="1" x14ac:dyDescent="0.25">
      <c r="A1372" s="35"/>
      <c r="E1372" s="16"/>
      <c r="F1372" s="35"/>
      <c r="G1372" s="20"/>
      <c r="H1372" s="20"/>
      <c r="I1372" s="35"/>
    </row>
    <row r="1373" spans="1:9" s="2" customFormat="1" x14ac:dyDescent="0.25">
      <c r="A1373" s="35"/>
      <c r="E1373" s="16"/>
      <c r="F1373" s="35"/>
      <c r="G1373" s="20"/>
      <c r="H1373" s="20"/>
      <c r="I1373" s="35"/>
    </row>
    <row r="1374" spans="1:9" s="2" customFormat="1" x14ac:dyDescent="0.25">
      <c r="A1374" s="35"/>
      <c r="E1374" s="16"/>
      <c r="F1374" s="35"/>
      <c r="G1374" s="20"/>
      <c r="H1374" s="20"/>
      <c r="I1374" s="35"/>
    </row>
    <row r="1375" spans="1:9" s="2" customFormat="1" x14ac:dyDescent="0.25">
      <c r="A1375" s="35"/>
      <c r="E1375" s="16"/>
      <c r="F1375" s="35"/>
      <c r="G1375" s="20"/>
      <c r="H1375" s="20"/>
      <c r="I1375" s="35"/>
    </row>
    <row r="1376" spans="1:9" s="2" customFormat="1" x14ac:dyDescent="0.25">
      <c r="A1376" s="35"/>
      <c r="E1376" s="16"/>
      <c r="F1376" s="35"/>
      <c r="G1376" s="20"/>
      <c r="H1376" s="20"/>
      <c r="I1376" s="35"/>
    </row>
    <row r="1377" spans="1:9" s="2" customFormat="1" x14ac:dyDescent="0.25">
      <c r="A1377" s="35"/>
      <c r="E1377" s="16"/>
      <c r="F1377" s="35"/>
      <c r="G1377" s="20"/>
      <c r="H1377" s="20"/>
      <c r="I1377" s="35"/>
    </row>
    <row r="1378" spans="1:9" s="2" customFormat="1" x14ac:dyDescent="0.25">
      <c r="A1378" s="35"/>
      <c r="E1378" s="16"/>
      <c r="F1378" s="35"/>
      <c r="G1378" s="20"/>
      <c r="H1378" s="20"/>
      <c r="I1378" s="35"/>
    </row>
    <row r="1379" spans="1:9" s="2" customFormat="1" x14ac:dyDescent="0.25">
      <c r="A1379" s="35"/>
      <c r="E1379" s="16"/>
      <c r="F1379" s="35"/>
      <c r="G1379" s="20"/>
      <c r="H1379" s="20"/>
      <c r="I1379" s="35"/>
    </row>
    <row r="1380" spans="1:9" s="2" customFormat="1" x14ac:dyDescent="0.25">
      <c r="A1380" s="35"/>
      <c r="E1380" s="16"/>
      <c r="F1380" s="35"/>
      <c r="G1380" s="20"/>
      <c r="H1380" s="20"/>
      <c r="I1380" s="35"/>
    </row>
    <row r="1381" spans="1:9" s="2" customFormat="1" x14ac:dyDescent="0.25">
      <c r="A1381" s="35"/>
      <c r="E1381" s="16"/>
      <c r="F1381" s="35"/>
      <c r="G1381" s="20"/>
      <c r="H1381" s="20"/>
      <c r="I1381" s="35"/>
    </row>
    <row r="1382" spans="1:9" s="2" customFormat="1" x14ac:dyDescent="0.25">
      <c r="A1382" s="35"/>
      <c r="E1382" s="16"/>
      <c r="F1382" s="35"/>
      <c r="G1382" s="20"/>
      <c r="H1382" s="20"/>
      <c r="I1382" s="35"/>
    </row>
    <row r="1383" spans="1:9" s="2" customFormat="1" x14ac:dyDescent="0.25">
      <c r="A1383" s="35"/>
      <c r="E1383" s="16"/>
      <c r="F1383" s="35"/>
      <c r="G1383" s="20"/>
      <c r="H1383" s="20"/>
      <c r="I1383" s="35"/>
    </row>
    <row r="1384" spans="1:9" s="2" customFormat="1" x14ac:dyDescent="0.25">
      <c r="A1384" s="35"/>
      <c r="E1384" s="16"/>
      <c r="F1384" s="35"/>
      <c r="G1384" s="20"/>
      <c r="H1384" s="20"/>
      <c r="I1384" s="35"/>
    </row>
    <row r="1385" spans="1:9" s="2" customFormat="1" x14ac:dyDescent="0.25">
      <c r="A1385" s="35"/>
      <c r="E1385" s="16"/>
      <c r="F1385" s="35"/>
      <c r="G1385" s="20"/>
      <c r="H1385" s="20"/>
      <c r="I1385" s="35"/>
    </row>
    <row r="1386" spans="1:9" s="2" customFormat="1" x14ac:dyDescent="0.25">
      <c r="A1386" s="35"/>
      <c r="E1386" s="16"/>
      <c r="F1386" s="35"/>
      <c r="G1386" s="20"/>
      <c r="H1386" s="20"/>
      <c r="I1386" s="35"/>
    </row>
    <row r="1387" spans="1:9" s="2" customFormat="1" x14ac:dyDescent="0.25">
      <c r="A1387" s="35"/>
      <c r="E1387" s="16"/>
      <c r="F1387" s="35"/>
      <c r="G1387" s="20"/>
      <c r="H1387" s="20"/>
      <c r="I1387" s="35"/>
    </row>
    <row r="1388" spans="1:9" s="2" customFormat="1" x14ac:dyDescent="0.25">
      <c r="A1388" s="35"/>
      <c r="E1388" s="16"/>
      <c r="F1388" s="35"/>
      <c r="G1388" s="20"/>
      <c r="H1388" s="20"/>
      <c r="I1388" s="35"/>
    </row>
    <row r="1389" spans="1:9" s="2" customFormat="1" x14ac:dyDescent="0.25">
      <c r="A1389" s="35"/>
      <c r="E1389" s="16"/>
      <c r="F1389" s="35"/>
      <c r="G1389" s="20"/>
      <c r="H1389" s="20"/>
      <c r="I1389" s="35"/>
    </row>
    <row r="1390" spans="1:9" s="2" customFormat="1" x14ac:dyDescent="0.25">
      <c r="A1390" s="35"/>
      <c r="E1390" s="16"/>
      <c r="F1390" s="35"/>
      <c r="G1390" s="20"/>
      <c r="H1390" s="20"/>
      <c r="I1390" s="35"/>
    </row>
    <row r="1391" spans="1:9" s="2" customFormat="1" x14ac:dyDescent="0.25">
      <c r="A1391" s="35"/>
      <c r="E1391" s="16"/>
      <c r="F1391" s="35"/>
      <c r="G1391" s="20"/>
      <c r="H1391" s="20"/>
      <c r="I1391" s="35"/>
    </row>
    <row r="1392" spans="1:9" s="2" customFormat="1" x14ac:dyDescent="0.25">
      <c r="A1392" s="35"/>
      <c r="E1392" s="16"/>
      <c r="F1392" s="35"/>
      <c r="G1392" s="20"/>
      <c r="H1392" s="20"/>
      <c r="I1392" s="35"/>
    </row>
    <row r="1393" spans="1:9" s="2" customFormat="1" x14ac:dyDescent="0.25">
      <c r="A1393" s="35"/>
      <c r="E1393" s="16"/>
      <c r="F1393" s="35"/>
      <c r="G1393" s="20"/>
      <c r="H1393" s="20"/>
      <c r="I1393" s="35"/>
    </row>
    <row r="1394" spans="1:9" s="2" customFormat="1" x14ac:dyDescent="0.25">
      <c r="A1394" s="35"/>
      <c r="E1394" s="16"/>
      <c r="F1394" s="35"/>
      <c r="G1394" s="20"/>
      <c r="H1394" s="20"/>
      <c r="I1394" s="35"/>
    </row>
    <row r="1395" spans="1:9" s="2" customFormat="1" x14ac:dyDescent="0.25">
      <c r="A1395" s="35"/>
      <c r="E1395" s="16"/>
      <c r="F1395" s="35"/>
      <c r="G1395" s="20"/>
      <c r="H1395" s="20"/>
      <c r="I1395" s="35"/>
    </row>
    <row r="1396" spans="1:9" s="2" customFormat="1" x14ac:dyDescent="0.25">
      <c r="A1396" s="35"/>
      <c r="E1396" s="16"/>
      <c r="F1396" s="35"/>
      <c r="G1396" s="20"/>
      <c r="H1396" s="20"/>
      <c r="I1396" s="35"/>
    </row>
    <row r="1397" spans="1:9" s="2" customFormat="1" x14ac:dyDescent="0.25">
      <c r="A1397" s="35"/>
      <c r="E1397" s="16"/>
      <c r="F1397" s="35"/>
      <c r="G1397" s="20"/>
      <c r="H1397" s="20"/>
      <c r="I1397" s="35"/>
    </row>
  </sheetData>
  <mergeCells count="992">
    <mergeCell ref="A285:A288"/>
    <mergeCell ref="A289:A291"/>
    <mergeCell ref="A259:A261"/>
    <mergeCell ref="A263:A265"/>
    <mergeCell ref="A266:A268"/>
    <mergeCell ref="A274:A275"/>
    <mergeCell ref="A276:A277"/>
    <mergeCell ref="A278:A279"/>
    <mergeCell ref="J280:J281"/>
    <mergeCell ref="A280:A281"/>
    <mergeCell ref="A282:A283"/>
    <mergeCell ref="B263:B265"/>
    <mergeCell ref="C263:C265"/>
    <mergeCell ref="F263:F265"/>
    <mergeCell ref="G263:G265"/>
    <mergeCell ref="H263:H265"/>
    <mergeCell ref="I263:I265"/>
    <mergeCell ref="J263:J265"/>
    <mergeCell ref="C274:C275"/>
    <mergeCell ref="B274:B275"/>
    <mergeCell ref="F274:F275"/>
    <mergeCell ref="G274:G275"/>
    <mergeCell ref="H274:H275"/>
    <mergeCell ref="I274:I275"/>
    <mergeCell ref="A230:A239"/>
    <mergeCell ref="A241:A242"/>
    <mergeCell ref="A243:A244"/>
    <mergeCell ref="A245:A246"/>
    <mergeCell ref="A248:A249"/>
    <mergeCell ref="A250:A251"/>
    <mergeCell ref="A252:A253"/>
    <mergeCell ref="A254:A255"/>
    <mergeCell ref="A256:A258"/>
    <mergeCell ref="A225:A226"/>
    <mergeCell ref="F225:F226"/>
    <mergeCell ref="G225:G226"/>
    <mergeCell ref="H225:H226"/>
    <mergeCell ref="I225:I226"/>
    <mergeCell ref="J225:J226"/>
    <mergeCell ref="K225:K226"/>
    <mergeCell ref="L225:L226"/>
    <mergeCell ref="A227:A228"/>
    <mergeCell ref="F227:F228"/>
    <mergeCell ref="G227:G228"/>
    <mergeCell ref="H227:H228"/>
    <mergeCell ref="I227:I228"/>
    <mergeCell ref="J227:J228"/>
    <mergeCell ref="K227:K228"/>
    <mergeCell ref="L227:L228"/>
    <mergeCell ref="C227:C228"/>
    <mergeCell ref="B227:B228"/>
    <mergeCell ref="B225:B226"/>
    <mergeCell ref="C225:C226"/>
    <mergeCell ref="A217:A219"/>
    <mergeCell ref="F217:F219"/>
    <mergeCell ref="G217:G219"/>
    <mergeCell ref="H217:H219"/>
    <mergeCell ref="I217:I219"/>
    <mergeCell ref="J217:J219"/>
    <mergeCell ref="K217:K219"/>
    <mergeCell ref="L217:L219"/>
    <mergeCell ref="A223:A224"/>
    <mergeCell ref="F223:F224"/>
    <mergeCell ref="G223:G224"/>
    <mergeCell ref="H223:H224"/>
    <mergeCell ref="I223:I224"/>
    <mergeCell ref="J223:J224"/>
    <mergeCell ref="K223:K224"/>
    <mergeCell ref="L223:L224"/>
    <mergeCell ref="C217:C219"/>
    <mergeCell ref="B217:B219"/>
    <mergeCell ref="C223:C224"/>
    <mergeCell ref="B223:B224"/>
    <mergeCell ref="C221:C222"/>
    <mergeCell ref="B221:B222"/>
    <mergeCell ref="A221:A222"/>
    <mergeCell ref="F221:F222"/>
    <mergeCell ref="A210:A212"/>
    <mergeCell ref="F210:F212"/>
    <mergeCell ref="G210:G212"/>
    <mergeCell ref="H210:H212"/>
    <mergeCell ref="I210:I212"/>
    <mergeCell ref="J210:J212"/>
    <mergeCell ref="K210:K212"/>
    <mergeCell ref="L210:L212"/>
    <mergeCell ref="A214:A216"/>
    <mergeCell ref="F214:F216"/>
    <mergeCell ref="G214:G216"/>
    <mergeCell ref="H214:H216"/>
    <mergeCell ref="I214:I216"/>
    <mergeCell ref="J214:J216"/>
    <mergeCell ref="K214:K216"/>
    <mergeCell ref="L214:L216"/>
    <mergeCell ref="B214:B216"/>
    <mergeCell ref="C214:C216"/>
    <mergeCell ref="A207:A209"/>
    <mergeCell ref="B207:B209"/>
    <mergeCell ref="F207:F209"/>
    <mergeCell ref="G207:G209"/>
    <mergeCell ref="H207:H209"/>
    <mergeCell ref="I207:I209"/>
    <mergeCell ref="J207:J209"/>
    <mergeCell ref="K207:K209"/>
    <mergeCell ref="L207:L209"/>
    <mergeCell ref="L197:L198"/>
    <mergeCell ref="A199:A200"/>
    <mergeCell ref="A201:A203"/>
    <mergeCell ref="A204:A206"/>
    <mergeCell ref="F204:F206"/>
    <mergeCell ref="G204:G206"/>
    <mergeCell ref="I204:I206"/>
    <mergeCell ref="H204:H206"/>
    <mergeCell ref="J204:J206"/>
    <mergeCell ref="K204:K206"/>
    <mergeCell ref="L204:L206"/>
    <mergeCell ref="C199:C200"/>
    <mergeCell ref="B199:B200"/>
    <mergeCell ref="F199:F200"/>
    <mergeCell ref="G199:G200"/>
    <mergeCell ref="H199:H200"/>
    <mergeCell ref="I199:I200"/>
    <mergeCell ref="J199:J200"/>
    <mergeCell ref="K199:K200"/>
    <mergeCell ref="L199:L200"/>
    <mergeCell ref="C201:C203"/>
    <mergeCell ref="B201:B203"/>
    <mergeCell ref="F201:F203"/>
    <mergeCell ref="G201:G203"/>
    <mergeCell ref="A192:A193"/>
    <mergeCell ref="A195:A196"/>
    <mergeCell ref="A197:A198"/>
    <mergeCell ref="F197:F198"/>
    <mergeCell ref="G197:G198"/>
    <mergeCell ref="H197:H198"/>
    <mergeCell ref="I197:I198"/>
    <mergeCell ref="J197:J198"/>
    <mergeCell ref="K197:K198"/>
    <mergeCell ref="C197:C198"/>
    <mergeCell ref="B197:B198"/>
    <mergeCell ref="K192:K193"/>
    <mergeCell ref="A184:A187"/>
    <mergeCell ref="A188:A191"/>
    <mergeCell ref="F188:F191"/>
    <mergeCell ref="G188:G191"/>
    <mergeCell ref="H188:H191"/>
    <mergeCell ref="I188:I191"/>
    <mergeCell ref="J188:J191"/>
    <mergeCell ref="K188:K191"/>
    <mergeCell ref="L188:L191"/>
    <mergeCell ref="C188:C191"/>
    <mergeCell ref="B188:B191"/>
    <mergeCell ref="K184:K187"/>
    <mergeCell ref="L184:L187"/>
    <mergeCell ref="C184:C187"/>
    <mergeCell ref="B184:B187"/>
    <mergeCell ref="F184:F187"/>
    <mergeCell ref="G184:G187"/>
    <mergeCell ref="H184:H187"/>
    <mergeCell ref="I184:I187"/>
    <mergeCell ref="J184:J187"/>
    <mergeCell ref="A158:A159"/>
    <mergeCell ref="A160:A161"/>
    <mergeCell ref="A162:A163"/>
    <mergeCell ref="A167:A168"/>
    <mergeCell ref="A169:A171"/>
    <mergeCell ref="A172:A174"/>
    <mergeCell ref="A175:A177"/>
    <mergeCell ref="A178:A181"/>
    <mergeCell ref="A182:A183"/>
    <mergeCell ref="A128:A129"/>
    <mergeCell ref="A130:A131"/>
    <mergeCell ref="A133:A137"/>
    <mergeCell ref="A138:A139"/>
    <mergeCell ref="A140:A141"/>
    <mergeCell ref="A146:A147"/>
    <mergeCell ref="A148:A150"/>
    <mergeCell ref="A151:A152"/>
    <mergeCell ref="A153:A157"/>
    <mergeCell ref="A100:A102"/>
    <mergeCell ref="A103:A104"/>
    <mergeCell ref="A107:A109"/>
    <mergeCell ref="A110:A113"/>
    <mergeCell ref="A115:A116"/>
    <mergeCell ref="A117:A119"/>
    <mergeCell ref="A120:A121"/>
    <mergeCell ref="A123:A125"/>
    <mergeCell ref="A126:A127"/>
    <mergeCell ref="A105:A106"/>
    <mergeCell ref="J8:J13"/>
    <mergeCell ref="K8:K13"/>
    <mergeCell ref="L8:L13"/>
    <mergeCell ref="A6:A7"/>
    <mergeCell ref="F6:F7"/>
    <mergeCell ref="G6:G7"/>
    <mergeCell ref="H6:H7"/>
    <mergeCell ref="J6:J7"/>
    <mergeCell ref="K6:K7"/>
    <mergeCell ref="L6:L7"/>
    <mergeCell ref="A8:A13"/>
    <mergeCell ref="C8:C13"/>
    <mergeCell ref="G8:G13"/>
    <mergeCell ref="B6:B7"/>
    <mergeCell ref="C6:C7"/>
    <mergeCell ref="I6:I7"/>
    <mergeCell ref="F8:F13"/>
    <mergeCell ref="B8:B13"/>
    <mergeCell ref="H8:H13"/>
    <mergeCell ref="I8:I13"/>
    <mergeCell ref="L192:L193"/>
    <mergeCell ref="C195:C196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C192:C193"/>
    <mergeCell ref="B192:B193"/>
    <mergeCell ref="F192:F193"/>
    <mergeCell ref="G192:G193"/>
    <mergeCell ref="H192:H193"/>
    <mergeCell ref="I192:I193"/>
    <mergeCell ref="J192:J193"/>
    <mergeCell ref="C182:C183"/>
    <mergeCell ref="B182:B183"/>
    <mergeCell ref="F182:F183"/>
    <mergeCell ref="G182:G183"/>
    <mergeCell ref="H182:H183"/>
    <mergeCell ref="I182:I183"/>
    <mergeCell ref="J182:J183"/>
    <mergeCell ref="K182:K183"/>
    <mergeCell ref="L182:L183"/>
    <mergeCell ref="C178:C181"/>
    <mergeCell ref="B178:B181"/>
    <mergeCell ref="F178:F181"/>
    <mergeCell ref="G178:G181"/>
    <mergeCell ref="H178:H181"/>
    <mergeCell ref="I178:I181"/>
    <mergeCell ref="J178:J181"/>
    <mergeCell ref="K178:K181"/>
    <mergeCell ref="L178:L181"/>
    <mergeCell ref="B175:B177"/>
    <mergeCell ref="C175:C177"/>
    <mergeCell ref="F175:F177"/>
    <mergeCell ref="G175:G177"/>
    <mergeCell ref="H175:H177"/>
    <mergeCell ref="I175:I177"/>
    <mergeCell ref="J175:J177"/>
    <mergeCell ref="K175:K177"/>
    <mergeCell ref="L175:L177"/>
    <mergeCell ref="C172:C174"/>
    <mergeCell ref="B172:B174"/>
    <mergeCell ref="F172:F174"/>
    <mergeCell ref="G172:G174"/>
    <mergeCell ref="H172:H174"/>
    <mergeCell ref="I172:I174"/>
    <mergeCell ref="J172:J174"/>
    <mergeCell ref="K172:K174"/>
    <mergeCell ref="L172:L174"/>
    <mergeCell ref="C169:C171"/>
    <mergeCell ref="B169:B171"/>
    <mergeCell ref="F169:F171"/>
    <mergeCell ref="G169:G171"/>
    <mergeCell ref="H169:H171"/>
    <mergeCell ref="I169:I171"/>
    <mergeCell ref="J169:J171"/>
    <mergeCell ref="K169:K171"/>
    <mergeCell ref="L169:L171"/>
    <mergeCell ref="B162:B163"/>
    <mergeCell ref="F162:F163"/>
    <mergeCell ref="G162:G163"/>
    <mergeCell ref="H162:H163"/>
    <mergeCell ref="I162:I163"/>
    <mergeCell ref="J162:J163"/>
    <mergeCell ref="K162:K163"/>
    <mergeCell ref="L162:L163"/>
    <mergeCell ref="C167:C168"/>
    <mergeCell ref="B167:B168"/>
    <mergeCell ref="F167:F168"/>
    <mergeCell ref="G167:G168"/>
    <mergeCell ref="H167:H168"/>
    <mergeCell ref="I167:I168"/>
    <mergeCell ref="J167:J168"/>
    <mergeCell ref="K167:K168"/>
    <mergeCell ref="L167:L168"/>
    <mergeCell ref="I160:I161"/>
    <mergeCell ref="I158:I159"/>
    <mergeCell ref="J158:J159"/>
    <mergeCell ref="J160:J161"/>
    <mergeCell ref="K158:K159"/>
    <mergeCell ref="K160:K161"/>
    <mergeCell ref="L158:L159"/>
    <mergeCell ref="L160:L161"/>
    <mergeCell ref="C162:C163"/>
    <mergeCell ref="C158:C159"/>
    <mergeCell ref="B158:B159"/>
    <mergeCell ref="C160:C161"/>
    <mergeCell ref="B160:B161"/>
    <mergeCell ref="F160:F161"/>
    <mergeCell ref="F158:F159"/>
    <mergeCell ref="G158:G159"/>
    <mergeCell ref="G160:G161"/>
    <mergeCell ref="H158:H159"/>
    <mergeCell ref="H160:H161"/>
    <mergeCell ref="C153:C157"/>
    <mergeCell ref="B153:B157"/>
    <mergeCell ref="F153:F157"/>
    <mergeCell ref="G153:G157"/>
    <mergeCell ref="H153:H157"/>
    <mergeCell ref="I153:I157"/>
    <mergeCell ref="J153:J157"/>
    <mergeCell ref="K153:K157"/>
    <mergeCell ref="L153:L157"/>
    <mergeCell ref="F148:F150"/>
    <mergeCell ref="G148:G150"/>
    <mergeCell ref="H148:H150"/>
    <mergeCell ref="I148:I150"/>
    <mergeCell ref="J148:J150"/>
    <mergeCell ref="K148:K150"/>
    <mergeCell ref="L148:L150"/>
    <mergeCell ref="B151:B152"/>
    <mergeCell ref="C151:C152"/>
    <mergeCell ref="F151:F152"/>
    <mergeCell ref="G151:G152"/>
    <mergeCell ref="H151:H152"/>
    <mergeCell ref="I151:I152"/>
    <mergeCell ref="J151:J152"/>
    <mergeCell ref="K151:K152"/>
    <mergeCell ref="L151:L152"/>
    <mergeCell ref="J140:J141"/>
    <mergeCell ref="K140:K141"/>
    <mergeCell ref="L140:L141"/>
    <mergeCell ref="C146:C147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A1:I1"/>
    <mergeCell ref="A3:I3"/>
    <mergeCell ref="A302:I302"/>
    <mergeCell ref="C100:C102"/>
    <mergeCell ref="B100:B102"/>
    <mergeCell ref="F100:F102"/>
    <mergeCell ref="G100:G102"/>
    <mergeCell ref="H100:H102"/>
    <mergeCell ref="I100:I102"/>
    <mergeCell ref="C105:C106"/>
    <mergeCell ref="B105:B106"/>
    <mergeCell ref="F105:F106"/>
    <mergeCell ref="G105:G106"/>
    <mergeCell ref="H105:H106"/>
    <mergeCell ref="I105:I106"/>
    <mergeCell ref="C110:C113"/>
    <mergeCell ref="C140:C141"/>
    <mergeCell ref="B140:B141"/>
    <mergeCell ref="F140:F141"/>
    <mergeCell ref="G140:G141"/>
    <mergeCell ref="H140:H141"/>
    <mergeCell ref="I140:I141"/>
    <mergeCell ref="C148:C150"/>
    <mergeCell ref="B148:B150"/>
    <mergeCell ref="J100:J102"/>
    <mergeCell ref="K100:K102"/>
    <mergeCell ref="L100:L102"/>
    <mergeCell ref="C103:C104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J105:J106"/>
    <mergeCell ref="K105:K106"/>
    <mergeCell ref="L105:L106"/>
    <mergeCell ref="C107:C109"/>
    <mergeCell ref="B107:B109"/>
    <mergeCell ref="F107:F109"/>
    <mergeCell ref="G107:G109"/>
    <mergeCell ref="H107:H109"/>
    <mergeCell ref="I107:I109"/>
    <mergeCell ref="J107:J109"/>
    <mergeCell ref="K107:K109"/>
    <mergeCell ref="L107:L109"/>
    <mergeCell ref="J110:J113"/>
    <mergeCell ref="K110:K113"/>
    <mergeCell ref="L110:L113"/>
    <mergeCell ref="C115:C116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10:B113"/>
    <mergeCell ref="F110:F113"/>
    <mergeCell ref="G110:G113"/>
    <mergeCell ref="H110:H113"/>
    <mergeCell ref="I110:I113"/>
    <mergeCell ref="B120:B121"/>
    <mergeCell ref="F120:F121"/>
    <mergeCell ref="G120:G121"/>
    <mergeCell ref="H120:H121"/>
    <mergeCell ref="I120:I121"/>
    <mergeCell ref="I117:I119"/>
    <mergeCell ref="J117:J119"/>
    <mergeCell ref="K117:K119"/>
    <mergeCell ref="L117:L119"/>
    <mergeCell ref="C120:C121"/>
    <mergeCell ref="J120:J121"/>
    <mergeCell ref="K120:K121"/>
    <mergeCell ref="L120:L121"/>
    <mergeCell ref="B117:B119"/>
    <mergeCell ref="C117:C119"/>
    <mergeCell ref="F117:F119"/>
    <mergeCell ref="G117:G119"/>
    <mergeCell ref="H117:H119"/>
    <mergeCell ref="B126:B127"/>
    <mergeCell ref="F126:F127"/>
    <mergeCell ref="G126:G127"/>
    <mergeCell ref="H126:H127"/>
    <mergeCell ref="I126:I127"/>
    <mergeCell ref="I123:I125"/>
    <mergeCell ref="J123:J125"/>
    <mergeCell ref="K123:K125"/>
    <mergeCell ref="L123:L125"/>
    <mergeCell ref="C126:C127"/>
    <mergeCell ref="J126:J127"/>
    <mergeCell ref="K126:K127"/>
    <mergeCell ref="L126:L127"/>
    <mergeCell ref="C123:C125"/>
    <mergeCell ref="B123:B125"/>
    <mergeCell ref="F123:F125"/>
    <mergeCell ref="G123:G125"/>
    <mergeCell ref="H123:H125"/>
    <mergeCell ref="I128:I129"/>
    <mergeCell ref="J128:J129"/>
    <mergeCell ref="K128:K129"/>
    <mergeCell ref="L128:L129"/>
    <mergeCell ref="B130:B131"/>
    <mergeCell ref="C130:C131"/>
    <mergeCell ref="F130:F131"/>
    <mergeCell ref="G130:G131"/>
    <mergeCell ref="H130:H131"/>
    <mergeCell ref="I130:I131"/>
    <mergeCell ref="J130:J131"/>
    <mergeCell ref="K130:K131"/>
    <mergeCell ref="L130:L131"/>
    <mergeCell ref="C128:C129"/>
    <mergeCell ref="F128:F129"/>
    <mergeCell ref="B128:B129"/>
    <mergeCell ref="G128:G129"/>
    <mergeCell ref="H128:H129"/>
    <mergeCell ref="B138:B139"/>
    <mergeCell ref="F138:F139"/>
    <mergeCell ref="G138:G139"/>
    <mergeCell ref="H138:H139"/>
    <mergeCell ref="I138:I139"/>
    <mergeCell ref="I133:I137"/>
    <mergeCell ref="J133:J137"/>
    <mergeCell ref="K133:K137"/>
    <mergeCell ref="L133:L137"/>
    <mergeCell ref="C138:C139"/>
    <mergeCell ref="J138:J139"/>
    <mergeCell ref="K138:K139"/>
    <mergeCell ref="L138:L139"/>
    <mergeCell ref="C133:C137"/>
    <mergeCell ref="B133:B137"/>
    <mergeCell ref="F133:F137"/>
    <mergeCell ref="G133:G137"/>
    <mergeCell ref="H133:H137"/>
    <mergeCell ref="H201:H203"/>
    <mergeCell ref="I201:I203"/>
    <mergeCell ref="J201:J203"/>
    <mergeCell ref="K201:K203"/>
    <mergeCell ref="L201:L203"/>
    <mergeCell ref="C204:C206"/>
    <mergeCell ref="B204:B206"/>
    <mergeCell ref="C207:C209"/>
    <mergeCell ref="C210:C212"/>
    <mergeCell ref="B210:B212"/>
    <mergeCell ref="C230:C239"/>
    <mergeCell ref="B230:B239"/>
    <mergeCell ref="F230:F239"/>
    <mergeCell ref="G230:G239"/>
    <mergeCell ref="H230:H239"/>
    <mergeCell ref="I230:I239"/>
    <mergeCell ref="J230:J239"/>
    <mergeCell ref="K230:K239"/>
    <mergeCell ref="L230:L239"/>
    <mergeCell ref="C241:C242"/>
    <mergeCell ref="B241:B242"/>
    <mergeCell ref="F241:F242"/>
    <mergeCell ref="G241:G242"/>
    <mergeCell ref="H241:H242"/>
    <mergeCell ref="I241:I242"/>
    <mergeCell ref="J241:J242"/>
    <mergeCell ref="K241:K242"/>
    <mergeCell ref="L241:L242"/>
    <mergeCell ref="C243:C244"/>
    <mergeCell ref="B243:B244"/>
    <mergeCell ref="F243:F244"/>
    <mergeCell ref="G243:G244"/>
    <mergeCell ref="H243:H244"/>
    <mergeCell ref="I243:I244"/>
    <mergeCell ref="J243:J244"/>
    <mergeCell ref="K243:K244"/>
    <mergeCell ref="L243:L244"/>
    <mergeCell ref="B245:B246"/>
    <mergeCell ref="C245:C246"/>
    <mergeCell ref="F245:F246"/>
    <mergeCell ref="G245:G246"/>
    <mergeCell ref="H245:H246"/>
    <mergeCell ref="I245:I246"/>
    <mergeCell ref="J245:J246"/>
    <mergeCell ref="K245:K246"/>
    <mergeCell ref="L245:L246"/>
    <mergeCell ref="C248:C249"/>
    <mergeCell ref="B248:B249"/>
    <mergeCell ref="F248:F249"/>
    <mergeCell ref="G248:G249"/>
    <mergeCell ref="H248:H249"/>
    <mergeCell ref="I248:I249"/>
    <mergeCell ref="J248:J249"/>
    <mergeCell ref="K248:K249"/>
    <mergeCell ref="L248:L249"/>
    <mergeCell ref="B250:B251"/>
    <mergeCell ref="C250:C251"/>
    <mergeCell ref="F250:F251"/>
    <mergeCell ref="G250:G251"/>
    <mergeCell ref="H250:H251"/>
    <mergeCell ref="I250:I251"/>
    <mergeCell ref="J250:J251"/>
    <mergeCell ref="K250:K251"/>
    <mergeCell ref="L250:L251"/>
    <mergeCell ref="C252:C253"/>
    <mergeCell ref="B252:B253"/>
    <mergeCell ref="F252:F253"/>
    <mergeCell ref="G252:G253"/>
    <mergeCell ref="H252:H253"/>
    <mergeCell ref="I252:I253"/>
    <mergeCell ref="J252:J253"/>
    <mergeCell ref="K252:K253"/>
    <mergeCell ref="L252:L253"/>
    <mergeCell ref="C254:C255"/>
    <mergeCell ref="B254:B255"/>
    <mergeCell ref="F254:F255"/>
    <mergeCell ref="G254:G255"/>
    <mergeCell ref="H254:H255"/>
    <mergeCell ref="I254:I255"/>
    <mergeCell ref="J254:J255"/>
    <mergeCell ref="K254:K255"/>
    <mergeCell ref="L254:L255"/>
    <mergeCell ref="C256:C258"/>
    <mergeCell ref="C259:C261"/>
    <mergeCell ref="B259:B261"/>
    <mergeCell ref="B256:B258"/>
    <mergeCell ref="F256:F258"/>
    <mergeCell ref="G256:G258"/>
    <mergeCell ref="H256:H258"/>
    <mergeCell ref="I256:I258"/>
    <mergeCell ref="J256:J258"/>
    <mergeCell ref="J266:J268"/>
    <mergeCell ref="K266:K268"/>
    <mergeCell ref="L266:L268"/>
    <mergeCell ref="K256:K258"/>
    <mergeCell ref="L259:L261"/>
    <mergeCell ref="F259:F261"/>
    <mergeCell ref="G259:G261"/>
    <mergeCell ref="H259:H261"/>
    <mergeCell ref="I259:I261"/>
    <mergeCell ref="J259:J261"/>
    <mergeCell ref="K259:K261"/>
    <mergeCell ref="L256:L258"/>
    <mergeCell ref="J274:J275"/>
    <mergeCell ref="K274:K275"/>
    <mergeCell ref="L274:L275"/>
    <mergeCell ref="C276:C277"/>
    <mergeCell ref="B276:B277"/>
    <mergeCell ref="F276:F277"/>
    <mergeCell ref="G276:G277"/>
    <mergeCell ref="H276:H277"/>
    <mergeCell ref="I276:I277"/>
    <mergeCell ref="J276:J277"/>
    <mergeCell ref="K276:K277"/>
    <mergeCell ref="L276:L277"/>
    <mergeCell ref="K285:K288"/>
    <mergeCell ref="L285:L288"/>
    <mergeCell ref="K282:K283"/>
    <mergeCell ref="L282:L283"/>
    <mergeCell ref="B278:B279"/>
    <mergeCell ref="C278:C279"/>
    <mergeCell ref="F278:F279"/>
    <mergeCell ref="G278:G279"/>
    <mergeCell ref="H278:H279"/>
    <mergeCell ref="I278:I279"/>
    <mergeCell ref="J278:J279"/>
    <mergeCell ref="K278:K279"/>
    <mergeCell ref="L278:L279"/>
    <mergeCell ref="C280:C281"/>
    <mergeCell ref="B280:B281"/>
    <mergeCell ref="F280:F281"/>
    <mergeCell ref="G280:G281"/>
    <mergeCell ref="H280:H281"/>
    <mergeCell ref="I280:I281"/>
    <mergeCell ref="K280:K281"/>
    <mergeCell ref="L280:L281"/>
    <mergeCell ref="C282:C283"/>
    <mergeCell ref="B282:B283"/>
    <mergeCell ref="F282:F283"/>
    <mergeCell ref="I282:I283"/>
    <mergeCell ref="J282:J283"/>
    <mergeCell ref="C289:C291"/>
    <mergeCell ref="B289:B291"/>
    <mergeCell ref="F289:F291"/>
    <mergeCell ref="G289:G291"/>
    <mergeCell ref="H289:H291"/>
    <mergeCell ref="I289:I291"/>
    <mergeCell ref="J289:J291"/>
    <mergeCell ref="C285:C288"/>
    <mergeCell ref="B285:B288"/>
    <mergeCell ref="F285:F288"/>
    <mergeCell ref="G285:G288"/>
    <mergeCell ref="H285:H288"/>
    <mergeCell ref="I285:I288"/>
    <mergeCell ref="J285:J288"/>
    <mergeCell ref="G282:G283"/>
    <mergeCell ref="H282:H283"/>
    <mergeCell ref="K289:K291"/>
    <mergeCell ref="L289:L291"/>
    <mergeCell ref="C14:C19"/>
    <mergeCell ref="B14:B19"/>
    <mergeCell ref="F14:F19"/>
    <mergeCell ref="G14:G19"/>
    <mergeCell ref="H14:H19"/>
    <mergeCell ref="I14:I19"/>
    <mergeCell ref="J14:J19"/>
    <mergeCell ref="K14:K19"/>
    <mergeCell ref="L14:L19"/>
    <mergeCell ref="K20:K21"/>
    <mergeCell ref="L20:L21"/>
    <mergeCell ref="C23:C24"/>
    <mergeCell ref="B23:B24"/>
    <mergeCell ref="C29:C30"/>
    <mergeCell ref="B29:B30"/>
    <mergeCell ref="B34:B35"/>
    <mergeCell ref="C37:C38"/>
    <mergeCell ref="B37:B38"/>
    <mergeCell ref="C42:C43"/>
    <mergeCell ref="C44:C45"/>
    <mergeCell ref="C47:C48"/>
    <mergeCell ref="C49:C50"/>
    <mergeCell ref="A14:A19"/>
    <mergeCell ref="C20:C21"/>
    <mergeCell ref="B20:B21"/>
    <mergeCell ref="A20:A21"/>
    <mergeCell ref="F20:F21"/>
    <mergeCell ref="G20:G21"/>
    <mergeCell ref="H20:H21"/>
    <mergeCell ref="I20:I21"/>
    <mergeCell ref="J20:J21"/>
    <mergeCell ref="A23:A24"/>
    <mergeCell ref="F23:F24"/>
    <mergeCell ref="G23:G24"/>
    <mergeCell ref="H23:H24"/>
    <mergeCell ref="I23:I24"/>
    <mergeCell ref="J23:J24"/>
    <mergeCell ref="K23:K24"/>
    <mergeCell ref="L23:L24"/>
    <mergeCell ref="C27:C28"/>
    <mergeCell ref="B27:B28"/>
    <mergeCell ref="A27:A28"/>
    <mergeCell ref="F27:F28"/>
    <mergeCell ref="G27:G28"/>
    <mergeCell ref="H27:H28"/>
    <mergeCell ref="I27:I28"/>
    <mergeCell ref="J27:J28"/>
    <mergeCell ref="K27:K28"/>
    <mergeCell ref="L27:L28"/>
    <mergeCell ref="A29:A30"/>
    <mergeCell ref="F29:F30"/>
    <mergeCell ref="G29:G30"/>
    <mergeCell ref="H29:H30"/>
    <mergeCell ref="I29:I30"/>
    <mergeCell ref="J29:J30"/>
    <mergeCell ref="K29:K30"/>
    <mergeCell ref="L29:L30"/>
    <mergeCell ref="C31:C32"/>
    <mergeCell ref="B31:B32"/>
    <mergeCell ref="A31:A32"/>
    <mergeCell ref="F31:F32"/>
    <mergeCell ref="G31:G32"/>
    <mergeCell ref="H31:H32"/>
    <mergeCell ref="I31:I32"/>
    <mergeCell ref="J31:J32"/>
    <mergeCell ref="K31:K32"/>
    <mergeCell ref="L31:L32"/>
    <mergeCell ref="A34:A35"/>
    <mergeCell ref="C34:C35"/>
    <mergeCell ref="F34:F35"/>
    <mergeCell ref="G34:G35"/>
    <mergeCell ref="H34:H35"/>
    <mergeCell ref="I34:I35"/>
    <mergeCell ref="J34:J35"/>
    <mergeCell ref="K34:K35"/>
    <mergeCell ref="L34:L35"/>
    <mergeCell ref="A37:A38"/>
    <mergeCell ref="F37:F38"/>
    <mergeCell ref="G37:G38"/>
    <mergeCell ref="H37:H38"/>
    <mergeCell ref="I37:I38"/>
    <mergeCell ref="J37:J38"/>
    <mergeCell ref="K37:K38"/>
    <mergeCell ref="L37:L38"/>
    <mergeCell ref="C40:C41"/>
    <mergeCell ref="A40:A41"/>
    <mergeCell ref="B40:B41"/>
    <mergeCell ref="F40:F41"/>
    <mergeCell ref="G40:G41"/>
    <mergeCell ref="H40:H41"/>
    <mergeCell ref="I40:I41"/>
    <mergeCell ref="J40:J41"/>
    <mergeCell ref="K40:K41"/>
    <mergeCell ref="L40:L41"/>
    <mergeCell ref="A42:A43"/>
    <mergeCell ref="B42:B43"/>
    <mergeCell ref="F42:F43"/>
    <mergeCell ref="G42:G43"/>
    <mergeCell ref="H42:H43"/>
    <mergeCell ref="I42:I43"/>
    <mergeCell ref="J42:J43"/>
    <mergeCell ref="K42:K43"/>
    <mergeCell ref="L42:L43"/>
    <mergeCell ref="A44:A45"/>
    <mergeCell ref="B44:B45"/>
    <mergeCell ref="F44:F45"/>
    <mergeCell ref="G44:G45"/>
    <mergeCell ref="H44:H45"/>
    <mergeCell ref="I44:I45"/>
    <mergeCell ref="J44:J45"/>
    <mergeCell ref="K44:K45"/>
    <mergeCell ref="L44:L45"/>
    <mergeCell ref="L49:L50"/>
    <mergeCell ref="A47:A48"/>
    <mergeCell ref="B47:B48"/>
    <mergeCell ref="F47:F48"/>
    <mergeCell ref="G47:G48"/>
    <mergeCell ref="H47:H48"/>
    <mergeCell ref="I47:I48"/>
    <mergeCell ref="J47:J48"/>
    <mergeCell ref="K47:K48"/>
    <mergeCell ref="L47:L48"/>
    <mergeCell ref="A52:A53"/>
    <mergeCell ref="B52:B53"/>
    <mergeCell ref="F52:F53"/>
    <mergeCell ref="G52:G53"/>
    <mergeCell ref="H52:H53"/>
    <mergeCell ref="I52:I53"/>
    <mergeCell ref="J52:J53"/>
    <mergeCell ref="K52:K53"/>
    <mergeCell ref="A49:A50"/>
    <mergeCell ref="B49:B50"/>
    <mergeCell ref="F49:F50"/>
    <mergeCell ref="G49:G50"/>
    <mergeCell ref="H49:H50"/>
    <mergeCell ref="I49:I50"/>
    <mergeCell ref="J49:J50"/>
    <mergeCell ref="K49:K50"/>
    <mergeCell ref="L52:L53"/>
    <mergeCell ref="C55:C56"/>
    <mergeCell ref="F55:F56"/>
    <mergeCell ref="G55:G56"/>
    <mergeCell ref="H55:H56"/>
    <mergeCell ref="I55:I56"/>
    <mergeCell ref="J55:J56"/>
    <mergeCell ref="K55:K56"/>
    <mergeCell ref="L55:L56"/>
    <mergeCell ref="C52:C53"/>
    <mergeCell ref="B55:B56"/>
    <mergeCell ref="A55:A56"/>
    <mergeCell ref="C57:C58"/>
    <mergeCell ref="B57:B58"/>
    <mergeCell ref="A57:A58"/>
    <mergeCell ref="F57:F58"/>
    <mergeCell ref="G57:G58"/>
    <mergeCell ref="H57:H58"/>
    <mergeCell ref="I57:I58"/>
    <mergeCell ref="J57:J58"/>
    <mergeCell ref="K57:K58"/>
    <mergeCell ref="L57:L58"/>
    <mergeCell ref="C59:C60"/>
    <mergeCell ref="B59:B60"/>
    <mergeCell ref="A59:A60"/>
    <mergeCell ref="F59:F60"/>
    <mergeCell ref="G59:G60"/>
    <mergeCell ref="H59:H60"/>
    <mergeCell ref="I59:I60"/>
    <mergeCell ref="J59:J60"/>
    <mergeCell ref="K59:K60"/>
    <mergeCell ref="L59:L60"/>
    <mergeCell ref="A61:A63"/>
    <mergeCell ref="B61:B63"/>
    <mergeCell ref="F61:F63"/>
    <mergeCell ref="G61:G63"/>
    <mergeCell ref="H61:H63"/>
    <mergeCell ref="I61:I63"/>
    <mergeCell ref="J61:J63"/>
    <mergeCell ref="K61:K63"/>
    <mergeCell ref="L61:L63"/>
    <mergeCell ref="C61:C63"/>
    <mergeCell ref="K70:K73"/>
    <mergeCell ref="K64:K67"/>
    <mergeCell ref="L64:L67"/>
    <mergeCell ref="C68:C69"/>
    <mergeCell ref="A68:A69"/>
    <mergeCell ref="B68:B69"/>
    <mergeCell ref="F68:F69"/>
    <mergeCell ref="G68:G69"/>
    <mergeCell ref="H68:H69"/>
    <mergeCell ref="I68:I69"/>
    <mergeCell ref="J68:J69"/>
    <mergeCell ref="K68:K69"/>
    <mergeCell ref="L68:L69"/>
    <mergeCell ref="C64:C67"/>
    <mergeCell ref="B64:B67"/>
    <mergeCell ref="A64:A67"/>
    <mergeCell ref="F64:F67"/>
    <mergeCell ref="G64:G67"/>
    <mergeCell ref="H64:H67"/>
    <mergeCell ref="I64:I67"/>
    <mergeCell ref="J64:J67"/>
    <mergeCell ref="G77:G79"/>
    <mergeCell ref="H77:H79"/>
    <mergeCell ref="I77:I79"/>
    <mergeCell ref="J77:J79"/>
    <mergeCell ref="K77:K79"/>
    <mergeCell ref="L70:L73"/>
    <mergeCell ref="C74:C76"/>
    <mergeCell ref="A74:A76"/>
    <mergeCell ref="B74:B76"/>
    <mergeCell ref="F74:F76"/>
    <mergeCell ref="G74:G76"/>
    <mergeCell ref="H74:H76"/>
    <mergeCell ref="I74:I76"/>
    <mergeCell ref="J74:J76"/>
    <mergeCell ref="K74:K76"/>
    <mergeCell ref="L74:L76"/>
    <mergeCell ref="C70:C73"/>
    <mergeCell ref="A70:A73"/>
    <mergeCell ref="B70:B73"/>
    <mergeCell ref="F70:F73"/>
    <mergeCell ref="G70:G73"/>
    <mergeCell ref="H70:H73"/>
    <mergeCell ref="I70:I73"/>
    <mergeCell ref="J70:J73"/>
    <mergeCell ref="L77:L79"/>
    <mergeCell ref="C82:C89"/>
    <mergeCell ref="A82:A89"/>
    <mergeCell ref="B82:B89"/>
    <mergeCell ref="F82:F89"/>
    <mergeCell ref="G82:G89"/>
    <mergeCell ref="H82:H89"/>
    <mergeCell ref="I82:I89"/>
    <mergeCell ref="K82:K89"/>
    <mergeCell ref="J82:J89"/>
    <mergeCell ref="L82:L89"/>
    <mergeCell ref="B80:B81"/>
    <mergeCell ref="C80:C81"/>
    <mergeCell ref="F80:F81"/>
    <mergeCell ref="G80:G81"/>
    <mergeCell ref="H80:H81"/>
    <mergeCell ref="I80:I81"/>
    <mergeCell ref="J80:J81"/>
    <mergeCell ref="K80:K81"/>
    <mergeCell ref="L80:L81"/>
    <mergeCell ref="C77:C79"/>
    <mergeCell ref="A77:A79"/>
    <mergeCell ref="B77:B79"/>
    <mergeCell ref="F77:F79"/>
    <mergeCell ref="J91:J92"/>
    <mergeCell ref="K91:K92"/>
    <mergeCell ref="L91:L92"/>
    <mergeCell ref="A93:A94"/>
    <mergeCell ref="B93:B94"/>
    <mergeCell ref="C93:C94"/>
    <mergeCell ref="F93:F94"/>
    <mergeCell ref="G93:G94"/>
    <mergeCell ref="H93:H94"/>
    <mergeCell ref="I93:I94"/>
    <mergeCell ref="J93:J94"/>
    <mergeCell ref="K93:K94"/>
    <mergeCell ref="L93:L94"/>
    <mergeCell ref="C91:C92"/>
    <mergeCell ref="A91:A92"/>
    <mergeCell ref="B91:B92"/>
    <mergeCell ref="F91:F92"/>
    <mergeCell ref="G91:G92"/>
    <mergeCell ref="H91:H92"/>
    <mergeCell ref="I91:I92"/>
    <mergeCell ref="J95:J96"/>
    <mergeCell ref="K95:K96"/>
    <mergeCell ref="L95:L96"/>
    <mergeCell ref="C97:C99"/>
    <mergeCell ref="A97:A99"/>
    <mergeCell ref="B97:B99"/>
    <mergeCell ref="F97:F99"/>
    <mergeCell ref="G97:G99"/>
    <mergeCell ref="H97:H99"/>
    <mergeCell ref="I97:I99"/>
    <mergeCell ref="J97:J99"/>
    <mergeCell ref="K97:K99"/>
    <mergeCell ref="L97:L99"/>
    <mergeCell ref="C95:C96"/>
    <mergeCell ref="B95:B96"/>
    <mergeCell ref="A95:A96"/>
    <mergeCell ref="F95:F96"/>
    <mergeCell ref="G95:G96"/>
    <mergeCell ref="H95:H96"/>
    <mergeCell ref="I95:I96"/>
    <mergeCell ref="L294:L295"/>
    <mergeCell ref="C292:C293"/>
    <mergeCell ref="A292:A293"/>
    <mergeCell ref="B292:B293"/>
    <mergeCell ref="F292:F293"/>
    <mergeCell ref="G292:G293"/>
    <mergeCell ref="H292:H293"/>
    <mergeCell ref="I292:I293"/>
    <mergeCell ref="K292:K293"/>
    <mergeCell ref="L292:L293"/>
    <mergeCell ref="J292:J293"/>
    <mergeCell ref="C294:C295"/>
    <mergeCell ref="A294:A295"/>
    <mergeCell ref="B294:B295"/>
    <mergeCell ref="F294:F295"/>
    <mergeCell ref="G294:G295"/>
    <mergeCell ref="H294:H295"/>
    <mergeCell ref="I294:I295"/>
    <mergeCell ref="J294:J295"/>
    <mergeCell ref="K294:K295"/>
    <mergeCell ref="L296:L297"/>
    <mergeCell ref="C298:C300"/>
    <mergeCell ref="A298:A300"/>
    <mergeCell ref="B298:B300"/>
    <mergeCell ref="F298:F300"/>
    <mergeCell ref="G298:G300"/>
    <mergeCell ref="H298:H300"/>
    <mergeCell ref="I298:I300"/>
    <mergeCell ref="J298:J300"/>
    <mergeCell ref="K298:K300"/>
    <mergeCell ref="L298:L300"/>
    <mergeCell ref="C296:C297"/>
    <mergeCell ref="B296:B297"/>
    <mergeCell ref="A296:A297"/>
    <mergeCell ref="F296:F297"/>
    <mergeCell ref="G296:G297"/>
    <mergeCell ref="H296:H297"/>
    <mergeCell ref="I296:I297"/>
    <mergeCell ref="J296:J297"/>
    <mergeCell ref="K296:K297"/>
    <mergeCell ref="G221:G222"/>
    <mergeCell ref="H221:H222"/>
    <mergeCell ref="I221:I222"/>
    <mergeCell ref="J221:J222"/>
    <mergeCell ref="K221:K222"/>
    <mergeCell ref="L221:L222"/>
    <mergeCell ref="A271:A273"/>
    <mergeCell ref="B271:B273"/>
    <mergeCell ref="C271:C273"/>
    <mergeCell ref="F271:F273"/>
    <mergeCell ref="G271:G273"/>
    <mergeCell ref="H271:H273"/>
    <mergeCell ref="I271:I273"/>
    <mergeCell ref="J271:J273"/>
    <mergeCell ref="K271:K273"/>
    <mergeCell ref="L271:L273"/>
    <mergeCell ref="K263:K265"/>
    <mergeCell ref="L263:L265"/>
    <mergeCell ref="C266:C268"/>
    <mergeCell ref="B266:B268"/>
    <mergeCell ref="F266:F268"/>
    <mergeCell ref="G266:G268"/>
    <mergeCell ref="H266:H268"/>
    <mergeCell ref="I266:I268"/>
  </mergeCells>
  <phoneticPr fontId="24" type="noConversion"/>
  <printOptions horizontalCentered="1"/>
  <pageMargins left="0.19685039370078741" right="0.19685039370078741" top="0.19685039370078741" bottom="0" header="0" footer="0"/>
  <pageSetup paperSize="9" scale="85" orientation="landscape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13"/>
  <sheetViews>
    <sheetView showGridLines="0" topLeftCell="A287" workbookViewId="0">
      <selection activeCell="E271" sqref="E271"/>
    </sheetView>
  </sheetViews>
  <sheetFormatPr defaultRowHeight="15" x14ac:dyDescent="0.25"/>
  <cols>
    <col min="1" max="1" width="8.7109375" style="36" customWidth="1"/>
    <col min="2" max="2" width="28.28515625" style="1" customWidth="1"/>
    <col min="3" max="3" width="17.85546875" style="1" customWidth="1"/>
    <col min="4" max="4" width="17.42578125" style="1" customWidth="1"/>
    <col min="5" max="5" width="18.42578125" style="17" customWidth="1"/>
    <col min="6" max="6" width="28.5703125" style="1" customWidth="1"/>
    <col min="7" max="7" width="12.42578125" style="21" customWidth="1"/>
    <col min="8" max="8" width="18.7109375" style="21" customWidth="1"/>
    <col min="9" max="9" width="15.140625" style="36" customWidth="1"/>
    <col min="10" max="10" width="16" style="1" customWidth="1"/>
    <col min="11" max="11" width="9.140625" style="1"/>
    <col min="12" max="12" width="10.5703125" style="1" customWidth="1"/>
    <col min="13" max="16384" width="9.140625" style="1"/>
  </cols>
  <sheetData>
    <row r="1" spans="1:15" s="3" customFormat="1" ht="20.25" hidden="1" customHeight="1" x14ac:dyDescent="0.25">
      <c r="A1" s="310" t="s">
        <v>206</v>
      </c>
      <c r="B1" s="310"/>
      <c r="C1" s="310"/>
      <c r="D1" s="310"/>
      <c r="E1" s="310"/>
      <c r="F1" s="310"/>
      <c r="G1" s="310"/>
      <c r="H1" s="310"/>
      <c r="I1" s="310"/>
    </row>
    <row r="2" spans="1:15" s="26" customFormat="1" ht="75" customHeight="1" x14ac:dyDescent="0.25">
      <c r="A2" s="22"/>
      <c r="B2" s="22"/>
      <c r="C2" s="22"/>
      <c r="D2" s="22"/>
      <c r="E2" s="23"/>
      <c r="F2" s="24"/>
      <c r="G2" s="25"/>
      <c r="H2" s="25"/>
      <c r="I2" s="22"/>
    </row>
    <row r="3" spans="1:15" s="12" customFormat="1" ht="68.099999999999994" customHeight="1" x14ac:dyDescent="0.25">
      <c r="A3" s="311" t="s">
        <v>273</v>
      </c>
      <c r="B3" s="311"/>
      <c r="C3" s="311"/>
      <c r="D3" s="311"/>
      <c r="E3" s="311"/>
      <c r="F3" s="311"/>
      <c r="G3" s="311"/>
      <c r="H3" s="311"/>
      <c r="I3" s="311"/>
    </row>
    <row r="4" spans="1:15" s="4" customFormat="1" ht="68.099999999999994" customHeight="1" x14ac:dyDescent="0.25">
      <c r="A4" s="81" t="s">
        <v>264</v>
      </c>
      <c r="B4" s="81" t="s">
        <v>265</v>
      </c>
      <c r="C4" s="82" t="s">
        <v>297</v>
      </c>
      <c r="D4" s="83" t="s">
        <v>298</v>
      </c>
      <c r="E4" s="83" t="s">
        <v>299</v>
      </c>
      <c r="F4" s="83" t="s">
        <v>266</v>
      </c>
      <c r="G4" s="83" t="s">
        <v>267</v>
      </c>
      <c r="H4" s="84" t="s">
        <v>268</v>
      </c>
      <c r="I4" s="83" t="s">
        <v>269</v>
      </c>
      <c r="J4" s="85" t="s">
        <v>270</v>
      </c>
      <c r="K4" s="83" t="s">
        <v>271</v>
      </c>
      <c r="L4" s="83" t="s">
        <v>272</v>
      </c>
      <c r="M4" s="27"/>
      <c r="N4" s="27"/>
      <c r="O4" s="27"/>
    </row>
    <row r="5" spans="1:15" s="8" customFormat="1" ht="30" x14ac:dyDescent="0.25">
      <c r="A5" s="296">
        <v>1</v>
      </c>
      <c r="B5" s="306" t="s">
        <v>39</v>
      </c>
      <c r="C5" s="336">
        <v>2647209000177</v>
      </c>
      <c r="D5" s="114" t="s">
        <v>300</v>
      </c>
      <c r="E5" s="167">
        <v>2646045808</v>
      </c>
      <c r="F5" s="296" t="s">
        <v>0</v>
      </c>
      <c r="G5" s="290">
        <v>42737</v>
      </c>
      <c r="H5" s="297">
        <f>1666.63+3006.92+1932.6</f>
        <v>6606.15</v>
      </c>
      <c r="I5" s="296" t="s">
        <v>16</v>
      </c>
      <c r="J5" s="290" t="s">
        <v>257</v>
      </c>
      <c r="K5" s="296" t="s">
        <v>35</v>
      </c>
      <c r="L5" s="338" t="s">
        <v>258</v>
      </c>
    </row>
    <row r="6" spans="1:15" s="8" customFormat="1" ht="30" x14ac:dyDescent="0.25">
      <c r="A6" s="296"/>
      <c r="B6" s="306"/>
      <c r="C6" s="336"/>
      <c r="D6" s="50" t="s">
        <v>301</v>
      </c>
      <c r="E6" s="51">
        <v>12151535894</v>
      </c>
      <c r="F6" s="296"/>
      <c r="G6" s="290"/>
      <c r="H6" s="297"/>
      <c r="I6" s="296"/>
      <c r="J6" s="290"/>
      <c r="K6" s="296"/>
      <c r="L6" s="338"/>
    </row>
    <row r="7" spans="1:15" s="8" customFormat="1" x14ac:dyDescent="0.25">
      <c r="A7" s="296"/>
      <c r="B7" s="306"/>
      <c r="C7" s="336"/>
      <c r="D7" s="50" t="s">
        <v>302</v>
      </c>
      <c r="E7" s="51">
        <v>2020132869</v>
      </c>
      <c r="F7" s="296"/>
      <c r="G7" s="290"/>
      <c r="H7" s="297"/>
      <c r="I7" s="296"/>
      <c r="J7" s="290"/>
      <c r="K7" s="296"/>
      <c r="L7" s="338"/>
    </row>
    <row r="8" spans="1:15" s="8" customFormat="1" x14ac:dyDescent="0.25">
      <c r="A8" s="296"/>
      <c r="B8" s="306"/>
      <c r="C8" s="336"/>
      <c r="D8" s="168" t="s">
        <v>303</v>
      </c>
      <c r="E8" s="169">
        <v>3109036886</v>
      </c>
      <c r="F8" s="296"/>
      <c r="G8" s="290"/>
      <c r="H8" s="297"/>
      <c r="I8" s="296"/>
      <c r="J8" s="290"/>
      <c r="K8" s="296"/>
      <c r="L8" s="338"/>
    </row>
    <row r="9" spans="1:15" s="8" customFormat="1" ht="30" x14ac:dyDescent="0.25">
      <c r="A9" s="296"/>
      <c r="B9" s="306"/>
      <c r="C9" s="336"/>
      <c r="D9" s="168" t="s">
        <v>304</v>
      </c>
      <c r="E9" s="169">
        <v>21237786649</v>
      </c>
      <c r="F9" s="296"/>
      <c r="G9" s="290"/>
      <c r="H9" s="297"/>
      <c r="I9" s="296"/>
      <c r="J9" s="290"/>
      <c r="K9" s="296"/>
      <c r="L9" s="338"/>
    </row>
    <row r="10" spans="1:15" s="8" customFormat="1" ht="30" x14ac:dyDescent="0.25">
      <c r="A10" s="296"/>
      <c r="B10" s="306"/>
      <c r="C10" s="336"/>
      <c r="D10" s="50" t="s">
        <v>305</v>
      </c>
      <c r="E10" s="51">
        <v>8284921820</v>
      </c>
      <c r="F10" s="296"/>
      <c r="G10" s="290"/>
      <c r="H10" s="297"/>
      <c r="I10" s="296"/>
      <c r="J10" s="290"/>
      <c r="K10" s="296"/>
      <c r="L10" s="338"/>
    </row>
    <row r="11" spans="1:15" s="8" customFormat="1" ht="100.5" customHeight="1" x14ac:dyDescent="0.25">
      <c r="A11" s="93">
        <v>2</v>
      </c>
      <c r="B11" s="52" t="s">
        <v>109</v>
      </c>
      <c r="C11" s="54">
        <v>7447264000137</v>
      </c>
      <c r="D11" s="52" t="s">
        <v>324</v>
      </c>
      <c r="E11" s="53">
        <v>31692171860</v>
      </c>
      <c r="F11" s="52" t="s">
        <v>110</v>
      </c>
      <c r="G11" s="94">
        <v>41988</v>
      </c>
      <c r="H11" s="95">
        <f>16140.57*12</f>
        <v>193686.84</v>
      </c>
      <c r="I11" s="55" t="s">
        <v>111</v>
      </c>
      <c r="J11" s="94">
        <v>43997</v>
      </c>
      <c r="K11" s="96" t="s">
        <v>35</v>
      </c>
      <c r="L11" s="93" t="s">
        <v>259</v>
      </c>
    </row>
    <row r="12" spans="1:15" s="8" customFormat="1" ht="30" x14ac:dyDescent="0.25">
      <c r="A12" s="296">
        <v>3</v>
      </c>
      <c r="B12" s="296" t="s">
        <v>230</v>
      </c>
      <c r="C12" s="272">
        <v>55417919000177</v>
      </c>
      <c r="D12" s="183" t="s">
        <v>306</v>
      </c>
      <c r="E12" s="124" t="s">
        <v>323</v>
      </c>
      <c r="F12" s="296" t="s">
        <v>231</v>
      </c>
      <c r="G12" s="302">
        <v>43342</v>
      </c>
      <c r="H12" s="337">
        <f>100+90+150+150+150+120+150+150</f>
        <v>1060</v>
      </c>
      <c r="I12" s="296" t="s">
        <v>232</v>
      </c>
      <c r="J12" s="302">
        <v>44196</v>
      </c>
      <c r="K12" s="303" t="s">
        <v>35</v>
      </c>
      <c r="L12" s="296" t="s">
        <v>259</v>
      </c>
    </row>
    <row r="13" spans="1:15" s="8" customFormat="1" ht="30" x14ac:dyDescent="0.25">
      <c r="A13" s="296"/>
      <c r="B13" s="296"/>
      <c r="C13" s="272"/>
      <c r="D13" s="62" t="s">
        <v>307</v>
      </c>
      <c r="E13" s="143">
        <v>30332711897</v>
      </c>
      <c r="F13" s="296"/>
      <c r="G13" s="302"/>
      <c r="H13" s="337"/>
      <c r="I13" s="296"/>
      <c r="J13" s="302"/>
      <c r="K13" s="303"/>
      <c r="L13" s="296"/>
    </row>
    <row r="14" spans="1:15" s="8" customFormat="1" ht="99.75" customHeight="1" x14ac:dyDescent="0.25">
      <c r="A14" s="224">
        <v>4</v>
      </c>
      <c r="B14" s="286" t="s">
        <v>239</v>
      </c>
      <c r="C14" s="287">
        <v>71208516011966</v>
      </c>
      <c r="D14" s="68" t="s">
        <v>747</v>
      </c>
      <c r="E14" s="47">
        <v>66559154653</v>
      </c>
      <c r="F14" s="224" t="s">
        <v>240</v>
      </c>
      <c r="G14" s="220">
        <v>42228</v>
      </c>
      <c r="H14" s="222">
        <f>7305+7305+7305+7305+7305.23+7355.52+7355.52+7500+7500+7500+7500+7500</f>
        <v>88736.27</v>
      </c>
      <c r="I14" s="288" t="s">
        <v>241</v>
      </c>
      <c r="J14" s="220">
        <v>44196</v>
      </c>
      <c r="K14" s="235" t="s">
        <v>35</v>
      </c>
      <c r="L14" s="224" t="s">
        <v>259</v>
      </c>
    </row>
    <row r="15" spans="1:15" s="8" customFormat="1" ht="30" x14ac:dyDescent="0.25">
      <c r="A15" s="226"/>
      <c r="B15" s="286"/>
      <c r="C15" s="287"/>
      <c r="D15" s="49" t="s">
        <v>748</v>
      </c>
      <c r="E15" s="71">
        <v>3127738625</v>
      </c>
      <c r="F15" s="226"/>
      <c r="G15" s="230"/>
      <c r="H15" s="231"/>
      <c r="I15" s="288"/>
      <c r="J15" s="230"/>
      <c r="K15" s="236"/>
      <c r="L15" s="226"/>
    </row>
    <row r="16" spans="1:15" s="8" customFormat="1" ht="60" x14ac:dyDescent="0.25">
      <c r="A16" s="226"/>
      <c r="B16" s="286"/>
      <c r="C16" s="287"/>
      <c r="D16" s="49" t="s">
        <v>749</v>
      </c>
      <c r="E16" s="71">
        <v>69164703649</v>
      </c>
      <c r="F16" s="226"/>
      <c r="G16" s="230"/>
      <c r="H16" s="231"/>
      <c r="I16" s="288"/>
      <c r="J16" s="230"/>
      <c r="K16" s="236"/>
      <c r="L16" s="226"/>
    </row>
    <row r="17" spans="1:12" s="8" customFormat="1" ht="30" x14ac:dyDescent="0.25">
      <c r="A17" s="226"/>
      <c r="B17" s="286"/>
      <c r="C17" s="287"/>
      <c r="D17" s="49" t="s">
        <v>750</v>
      </c>
      <c r="E17" s="71">
        <v>14582182879</v>
      </c>
      <c r="F17" s="226"/>
      <c r="G17" s="230"/>
      <c r="H17" s="231"/>
      <c r="I17" s="288"/>
      <c r="J17" s="230"/>
      <c r="K17" s="236"/>
      <c r="L17" s="226"/>
    </row>
    <row r="18" spans="1:12" s="8" customFormat="1" ht="30" x14ac:dyDescent="0.25">
      <c r="A18" s="226"/>
      <c r="B18" s="286"/>
      <c r="C18" s="287"/>
      <c r="D18" s="49" t="s">
        <v>751</v>
      </c>
      <c r="E18" s="71">
        <v>21167230604</v>
      </c>
      <c r="F18" s="226"/>
      <c r="G18" s="230"/>
      <c r="H18" s="231"/>
      <c r="I18" s="288"/>
      <c r="J18" s="230"/>
      <c r="K18" s="236"/>
      <c r="L18" s="226"/>
    </row>
    <row r="19" spans="1:12" s="8" customFormat="1" ht="30" x14ac:dyDescent="0.25">
      <c r="A19" s="225"/>
      <c r="B19" s="286"/>
      <c r="C19" s="287"/>
      <c r="D19" s="69" t="s">
        <v>752</v>
      </c>
      <c r="E19" s="72">
        <v>1994650885</v>
      </c>
      <c r="F19" s="225"/>
      <c r="G19" s="221"/>
      <c r="H19" s="223"/>
      <c r="I19" s="288"/>
      <c r="J19" s="221"/>
      <c r="K19" s="237"/>
      <c r="L19" s="225"/>
    </row>
    <row r="20" spans="1:12" s="8" customFormat="1" ht="68.099999999999994" customHeight="1" x14ac:dyDescent="0.25">
      <c r="A20" s="296">
        <v>5</v>
      </c>
      <c r="B20" s="306" t="s">
        <v>40</v>
      </c>
      <c r="C20" s="272">
        <v>19597375000109</v>
      </c>
      <c r="D20" s="141" t="s">
        <v>308</v>
      </c>
      <c r="E20" s="142">
        <v>43818404615</v>
      </c>
      <c r="F20" s="296" t="s">
        <v>0</v>
      </c>
      <c r="G20" s="290">
        <v>42737</v>
      </c>
      <c r="H20" s="297">
        <f>14872.09+6692.44+9560.64+9560.62+9560.62+9560.62+9560.62+9560.65+9560.62+9560.62+9560.63+9560.63</f>
        <v>117170.8</v>
      </c>
      <c r="I20" s="296" t="s">
        <v>15</v>
      </c>
      <c r="J20" s="290">
        <v>44196</v>
      </c>
      <c r="K20" s="296" t="s">
        <v>35</v>
      </c>
      <c r="L20" s="296" t="s">
        <v>259</v>
      </c>
    </row>
    <row r="21" spans="1:12" s="8" customFormat="1" ht="30" x14ac:dyDescent="0.25">
      <c r="A21" s="296"/>
      <c r="B21" s="306"/>
      <c r="C21" s="272"/>
      <c r="D21" s="139" t="s">
        <v>309</v>
      </c>
      <c r="E21" s="143">
        <v>8148150818</v>
      </c>
      <c r="F21" s="296"/>
      <c r="G21" s="290"/>
      <c r="H21" s="297"/>
      <c r="I21" s="296"/>
      <c r="J21" s="290"/>
      <c r="K21" s="296"/>
      <c r="L21" s="296"/>
    </row>
    <row r="22" spans="1:12" s="8" customFormat="1" ht="30" x14ac:dyDescent="0.25">
      <c r="A22" s="286">
        <v>6</v>
      </c>
      <c r="B22" s="286" t="s">
        <v>250</v>
      </c>
      <c r="C22" s="285">
        <v>47959697000196</v>
      </c>
      <c r="D22" s="63" t="s">
        <v>325</v>
      </c>
      <c r="E22" s="129">
        <v>67592040859</v>
      </c>
      <c r="F22" s="224" t="s">
        <v>253</v>
      </c>
      <c r="G22" s="220">
        <v>42192</v>
      </c>
      <c r="H22" s="222">
        <f>200*4+150*3</f>
        <v>1250</v>
      </c>
      <c r="I22" s="288" t="s">
        <v>251</v>
      </c>
      <c r="J22" s="220">
        <v>44196</v>
      </c>
      <c r="K22" s="235" t="s">
        <v>35</v>
      </c>
      <c r="L22" s="224" t="s">
        <v>259</v>
      </c>
    </row>
    <row r="23" spans="1:12" s="8" customFormat="1" x14ac:dyDescent="0.25">
      <c r="A23" s="286"/>
      <c r="B23" s="286"/>
      <c r="C23" s="285"/>
      <c r="D23" s="65" t="s">
        <v>326</v>
      </c>
      <c r="E23" s="151">
        <v>8939818857</v>
      </c>
      <c r="F23" s="226"/>
      <c r="G23" s="230"/>
      <c r="H23" s="231"/>
      <c r="I23" s="288"/>
      <c r="J23" s="230"/>
      <c r="K23" s="236"/>
      <c r="L23" s="226"/>
    </row>
    <row r="24" spans="1:12" s="8" customFormat="1" x14ac:dyDescent="0.25">
      <c r="A24" s="286"/>
      <c r="B24" s="286"/>
      <c r="C24" s="285"/>
      <c r="D24" s="65" t="s">
        <v>327</v>
      </c>
      <c r="E24" s="151">
        <v>5257218860</v>
      </c>
      <c r="F24" s="226"/>
      <c r="G24" s="230"/>
      <c r="H24" s="231"/>
      <c r="I24" s="288"/>
      <c r="J24" s="230"/>
      <c r="K24" s="236"/>
      <c r="L24" s="226"/>
    </row>
    <row r="25" spans="1:12" s="8" customFormat="1" ht="30" x14ac:dyDescent="0.25">
      <c r="A25" s="286"/>
      <c r="B25" s="286"/>
      <c r="C25" s="285"/>
      <c r="D25" s="65" t="s">
        <v>328</v>
      </c>
      <c r="E25" s="151">
        <v>2508906824</v>
      </c>
      <c r="F25" s="226"/>
      <c r="G25" s="230"/>
      <c r="H25" s="231"/>
      <c r="I25" s="288"/>
      <c r="J25" s="230"/>
      <c r="K25" s="236"/>
      <c r="L25" s="226"/>
    </row>
    <row r="26" spans="1:12" s="8" customFormat="1" ht="30" x14ac:dyDescent="0.25">
      <c r="A26" s="286"/>
      <c r="B26" s="286"/>
      <c r="C26" s="285"/>
      <c r="D26" s="64" t="s">
        <v>329</v>
      </c>
      <c r="E26" s="123">
        <v>22446161855</v>
      </c>
      <c r="F26" s="225"/>
      <c r="G26" s="221"/>
      <c r="H26" s="223"/>
      <c r="I26" s="288"/>
      <c r="J26" s="221"/>
      <c r="K26" s="237"/>
      <c r="L26" s="225"/>
    </row>
    <row r="27" spans="1:12" s="8" customFormat="1" ht="60" x14ac:dyDescent="0.25">
      <c r="A27" s="59">
        <v>7</v>
      </c>
      <c r="B27" s="97" t="s">
        <v>41</v>
      </c>
      <c r="C27" s="57" t="s">
        <v>310</v>
      </c>
      <c r="D27" s="170" t="s">
        <v>37</v>
      </c>
      <c r="E27" s="77" t="s">
        <v>37</v>
      </c>
      <c r="F27" s="50" t="s">
        <v>0</v>
      </c>
      <c r="G27" s="86">
        <v>42737</v>
      </c>
      <c r="H27" s="87">
        <v>17081.009999999998</v>
      </c>
      <c r="I27" s="59" t="s">
        <v>14</v>
      </c>
      <c r="J27" s="86">
        <v>44196</v>
      </c>
      <c r="K27" s="59" t="s">
        <v>35</v>
      </c>
      <c r="L27" s="59" t="s">
        <v>259</v>
      </c>
    </row>
    <row r="28" spans="1:12" s="8" customFormat="1" ht="45" x14ac:dyDescent="0.25">
      <c r="A28" s="286">
        <v>8</v>
      </c>
      <c r="B28" s="286" t="s">
        <v>242</v>
      </c>
      <c r="C28" s="285">
        <v>573195000169</v>
      </c>
      <c r="D28" s="63" t="s">
        <v>330</v>
      </c>
      <c r="E28" s="129">
        <v>2569737844</v>
      </c>
      <c r="F28" s="286" t="s">
        <v>125</v>
      </c>
      <c r="G28" s="292">
        <v>42370</v>
      </c>
      <c r="H28" s="293">
        <f>1934.77*12</f>
        <v>23217.239999999998</v>
      </c>
      <c r="I28" s="288" t="s">
        <v>243</v>
      </c>
      <c r="J28" s="292">
        <v>44196</v>
      </c>
      <c r="K28" s="305" t="s">
        <v>35</v>
      </c>
      <c r="L28" s="286" t="s">
        <v>259</v>
      </c>
    </row>
    <row r="29" spans="1:12" s="8" customFormat="1" ht="45" x14ac:dyDescent="0.25">
      <c r="A29" s="286"/>
      <c r="B29" s="286"/>
      <c r="C29" s="285"/>
      <c r="D29" s="64" t="s">
        <v>331</v>
      </c>
      <c r="E29" s="123">
        <v>9832019869</v>
      </c>
      <c r="F29" s="286"/>
      <c r="G29" s="292"/>
      <c r="H29" s="293"/>
      <c r="I29" s="288"/>
      <c r="J29" s="292"/>
      <c r="K29" s="305"/>
      <c r="L29" s="286"/>
    </row>
    <row r="30" spans="1:12" s="8" customFormat="1" ht="60" x14ac:dyDescent="0.25">
      <c r="A30" s="59">
        <v>9</v>
      </c>
      <c r="B30" s="50" t="s">
        <v>112</v>
      </c>
      <c r="C30" s="57" t="s">
        <v>756</v>
      </c>
      <c r="D30" s="50" t="s">
        <v>753</v>
      </c>
      <c r="E30" s="51">
        <v>9092100803</v>
      </c>
      <c r="F30" s="50" t="s">
        <v>113</v>
      </c>
      <c r="G30" s="86" t="s">
        <v>114</v>
      </c>
      <c r="H30" s="87">
        <f>1567.5*12</f>
        <v>18810</v>
      </c>
      <c r="I30" s="59" t="s">
        <v>115</v>
      </c>
      <c r="J30" s="86">
        <v>44196</v>
      </c>
      <c r="K30" s="88" t="s">
        <v>35</v>
      </c>
      <c r="L30" s="101" t="s">
        <v>259</v>
      </c>
    </row>
    <row r="31" spans="1:12" s="8" customFormat="1" ht="30" x14ac:dyDescent="0.25">
      <c r="A31" s="286">
        <v>10</v>
      </c>
      <c r="B31" s="286" t="s">
        <v>42</v>
      </c>
      <c r="C31" s="285">
        <v>19775749000139</v>
      </c>
      <c r="D31" s="63" t="s">
        <v>311</v>
      </c>
      <c r="E31" s="129">
        <v>4986287605</v>
      </c>
      <c r="F31" s="286" t="s">
        <v>0</v>
      </c>
      <c r="G31" s="292">
        <v>42737</v>
      </c>
      <c r="H31" s="293">
        <f>3399.6+3002.98+2209.74+2266.4+5750.99+2804.67+2917.99+2663.02+3002.98+1416.5+1586.48+2804.67</f>
        <v>33826.019999999997</v>
      </c>
      <c r="I31" s="288" t="s">
        <v>27</v>
      </c>
      <c r="J31" s="292">
        <v>44196</v>
      </c>
      <c r="K31" s="305" t="s">
        <v>35</v>
      </c>
      <c r="L31" s="286" t="s">
        <v>259</v>
      </c>
    </row>
    <row r="32" spans="1:12" s="8" customFormat="1" ht="30" x14ac:dyDescent="0.25">
      <c r="A32" s="286"/>
      <c r="B32" s="286"/>
      <c r="C32" s="285"/>
      <c r="D32" s="157" t="s">
        <v>312</v>
      </c>
      <c r="E32" s="131">
        <v>5541558778</v>
      </c>
      <c r="F32" s="286"/>
      <c r="G32" s="292"/>
      <c r="H32" s="293"/>
      <c r="I32" s="288"/>
      <c r="J32" s="292"/>
      <c r="K32" s="305"/>
      <c r="L32" s="286"/>
    </row>
    <row r="33" spans="1:12" s="8" customFormat="1" ht="30" x14ac:dyDescent="0.25">
      <c r="A33" s="296">
        <v>11</v>
      </c>
      <c r="B33" s="306" t="s">
        <v>43</v>
      </c>
      <c r="C33" s="272">
        <v>10748806000116</v>
      </c>
      <c r="D33" s="135" t="s">
        <v>313</v>
      </c>
      <c r="E33" s="150">
        <v>17039475847</v>
      </c>
      <c r="F33" s="296" t="s">
        <v>0</v>
      </c>
      <c r="G33" s="290">
        <v>42737</v>
      </c>
      <c r="H33" s="297">
        <f>2548+2496+1906.32+2530.32+2496+2496+1924+2496+2530.32+2496+2548+1898</f>
        <v>28364.959999999999</v>
      </c>
      <c r="I33" s="296" t="s">
        <v>27</v>
      </c>
      <c r="J33" s="290">
        <v>44196</v>
      </c>
      <c r="K33" s="296" t="s">
        <v>35</v>
      </c>
      <c r="L33" s="296" t="s">
        <v>259</v>
      </c>
    </row>
    <row r="34" spans="1:12" s="8" customFormat="1" ht="45" x14ac:dyDescent="0.25">
      <c r="A34" s="296"/>
      <c r="B34" s="306"/>
      <c r="C34" s="272"/>
      <c r="D34" s="165" t="s">
        <v>314</v>
      </c>
      <c r="E34" s="166">
        <v>26129536801</v>
      </c>
      <c r="F34" s="296"/>
      <c r="G34" s="290"/>
      <c r="H34" s="297"/>
      <c r="I34" s="296"/>
      <c r="J34" s="290"/>
      <c r="K34" s="296"/>
      <c r="L34" s="296"/>
    </row>
    <row r="35" spans="1:12" s="8" customFormat="1" ht="30" x14ac:dyDescent="0.25">
      <c r="A35" s="286">
        <v>12</v>
      </c>
      <c r="B35" s="286" t="s">
        <v>208</v>
      </c>
      <c r="C35" s="285">
        <v>25448875000181</v>
      </c>
      <c r="D35" s="144" t="s">
        <v>315</v>
      </c>
      <c r="E35" s="148">
        <v>2321042125</v>
      </c>
      <c r="F35" s="286" t="s">
        <v>0</v>
      </c>
      <c r="G35" s="292">
        <v>43773</v>
      </c>
      <c r="H35" s="293">
        <f>1352+1248</f>
        <v>2600</v>
      </c>
      <c r="I35" s="288" t="s">
        <v>9</v>
      </c>
      <c r="J35" s="292">
        <v>44168</v>
      </c>
      <c r="K35" s="305" t="s">
        <v>35</v>
      </c>
      <c r="L35" s="286" t="s">
        <v>259</v>
      </c>
    </row>
    <row r="36" spans="1:12" s="8" customFormat="1" ht="30" x14ac:dyDescent="0.25">
      <c r="A36" s="286"/>
      <c r="B36" s="286"/>
      <c r="C36" s="285"/>
      <c r="D36" s="64" t="s">
        <v>316</v>
      </c>
      <c r="E36" s="123">
        <v>1696486130</v>
      </c>
      <c r="F36" s="286"/>
      <c r="G36" s="292"/>
      <c r="H36" s="293"/>
      <c r="I36" s="288"/>
      <c r="J36" s="292"/>
      <c r="K36" s="305"/>
      <c r="L36" s="286"/>
    </row>
    <row r="37" spans="1:12" s="8" customFormat="1" ht="60" x14ac:dyDescent="0.25">
      <c r="A37" s="59">
        <v>13</v>
      </c>
      <c r="B37" s="48" t="s">
        <v>207</v>
      </c>
      <c r="C37" s="57">
        <v>29279713000118</v>
      </c>
      <c r="D37" s="48" t="s">
        <v>317</v>
      </c>
      <c r="E37" s="51">
        <v>31019884894</v>
      </c>
      <c r="F37" s="50" t="s">
        <v>0</v>
      </c>
      <c r="G37" s="86">
        <v>43642</v>
      </c>
      <c r="H37" s="87">
        <f>416+2600+1456+1550+2080+3744+2080</f>
        <v>13926</v>
      </c>
      <c r="I37" s="59" t="s">
        <v>9</v>
      </c>
      <c r="J37" s="86">
        <v>43850</v>
      </c>
      <c r="K37" s="59" t="s">
        <v>35</v>
      </c>
      <c r="L37" s="59" t="s">
        <v>259</v>
      </c>
    </row>
    <row r="38" spans="1:12" s="8" customFormat="1" ht="60" x14ac:dyDescent="0.25">
      <c r="A38" s="93">
        <v>14</v>
      </c>
      <c r="B38" s="52" t="s">
        <v>44</v>
      </c>
      <c r="C38" s="54">
        <v>26652182000179</v>
      </c>
      <c r="D38" s="52" t="s">
        <v>332</v>
      </c>
      <c r="E38" s="53">
        <v>34187114807</v>
      </c>
      <c r="F38" s="52" t="s">
        <v>0</v>
      </c>
      <c r="G38" s="94">
        <v>42737</v>
      </c>
      <c r="H38" s="95">
        <f>3283+2035+2035+1744.14+3068+1508+2548+2652+2395+2444+1196+2392</f>
        <v>27300.14</v>
      </c>
      <c r="I38" s="55" t="s">
        <v>23</v>
      </c>
      <c r="J38" s="94">
        <v>44196</v>
      </c>
      <c r="K38" s="96" t="s">
        <v>35</v>
      </c>
      <c r="L38" s="93" t="s">
        <v>259</v>
      </c>
    </row>
    <row r="39" spans="1:12" s="8" customFormat="1" ht="68.099999999999994" customHeight="1" x14ac:dyDescent="0.25">
      <c r="A39" s="296">
        <v>15</v>
      </c>
      <c r="B39" s="306" t="s">
        <v>45</v>
      </c>
      <c r="C39" s="272">
        <v>24818149000140</v>
      </c>
      <c r="D39" s="141" t="s">
        <v>318</v>
      </c>
      <c r="E39" s="142">
        <v>31656190850</v>
      </c>
      <c r="F39" s="296" t="s">
        <v>0</v>
      </c>
      <c r="G39" s="290">
        <v>42737</v>
      </c>
      <c r="H39" s="297">
        <f>17345.52+15921.28+14204.04+17538.41+15850.57+15202.21+15964.34+16210.54+15830.82+14086.72+14214.61+13540.55</f>
        <v>185909.61</v>
      </c>
      <c r="I39" s="296" t="s">
        <v>28</v>
      </c>
      <c r="J39" s="290">
        <v>44196</v>
      </c>
      <c r="K39" s="296" t="s">
        <v>35</v>
      </c>
      <c r="L39" s="296" t="s">
        <v>259</v>
      </c>
    </row>
    <row r="40" spans="1:12" s="8" customFormat="1" ht="68.099999999999994" customHeight="1" x14ac:dyDescent="0.25">
      <c r="A40" s="296"/>
      <c r="B40" s="306"/>
      <c r="C40" s="272"/>
      <c r="D40" s="139" t="s">
        <v>319</v>
      </c>
      <c r="E40" s="143">
        <v>34094972854</v>
      </c>
      <c r="F40" s="296"/>
      <c r="G40" s="290"/>
      <c r="H40" s="297"/>
      <c r="I40" s="296"/>
      <c r="J40" s="290"/>
      <c r="K40" s="296"/>
      <c r="L40" s="296"/>
    </row>
    <row r="41" spans="1:12" s="8" customFormat="1" ht="60" customHeight="1" x14ac:dyDescent="0.25">
      <c r="A41" s="224">
        <v>16</v>
      </c>
      <c r="B41" s="224" t="s">
        <v>46</v>
      </c>
      <c r="C41" s="280">
        <v>27721341000102</v>
      </c>
      <c r="D41" s="63" t="s">
        <v>320</v>
      </c>
      <c r="E41" s="129"/>
      <c r="F41" s="224" t="s">
        <v>0</v>
      </c>
      <c r="G41" s="220">
        <v>42737</v>
      </c>
      <c r="H41" s="222">
        <f>8964.94+7972.64+8470.9+8839.2+8249.92+6555.74+5598.16+6040.12+4935.22+5450.84+4419.6+2504.44</f>
        <v>78001.72</v>
      </c>
      <c r="I41" s="288" t="s">
        <v>28</v>
      </c>
      <c r="J41" s="220">
        <v>44196</v>
      </c>
      <c r="K41" s="235" t="s">
        <v>35</v>
      </c>
      <c r="L41" s="224" t="s">
        <v>259</v>
      </c>
    </row>
    <row r="42" spans="1:12" s="8" customFormat="1" ht="68.099999999999994" customHeight="1" x14ac:dyDescent="0.25">
      <c r="A42" s="225"/>
      <c r="B42" s="225"/>
      <c r="C42" s="281"/>
      <c r="D42" s="64" t="s">
        <v>321</v>
      </c>
      <c r="E42" s="123">
        <v>5398528645</v>
      </c>
      <c r="F42" s="225"/>
      <c r="G42" s="221"/>
      <c r="H42" s="223"/>
      <c r="I42" s="288"/>
      <c r="J42" s="221"/>
      <c r="K42" s="237"/>
      <c r="L42" s="225"/>
    </row>
    <row r="43" spans="1:12" s="8" customFormat="1" ht="68.099999999999994" customHeight="1" x14ac:dyDescent="0.25">
      <c r="A43" s="102">
        <v>17</v>
      </c>
      <c r="B43" s="50" t="s">
        <v>47</v>
      </c>
      <c r="C43" s="57">
        <v>22969424000100</v>
      </c>
      <c r="D43" s="50" t="s">
        <v>333</v>
      </c>
      <c r="E43" s="51">
        <v>16225521801</v>
      </c>
      <c r="F43" s="50" t="s">
        <v>209</v>
      </c>
      <c r="G43" s="86">
        <v>42737</v>
      </c>
      <c r="H43" s="87">
        <f>2286+2460+1725+2280+1695+915</f>
        <v>11361</v>
      </c>
      <c r="I43" s="58" t="s">
        <v>36</v>
      </c>
      <c r="J43" s="86">
        <v>43830</v>
      </c>
      <c r="K43" s="88" t="s">
        <v>35</v>
      </c>
      <c r="L43" s="58" t="s">
        <v>294</v>
      </c>
    </row>
    <row r="44" spans="1:12" s="8" customFormat="1" ht="68.099999999999994" customHeight="1" x14ac:dyDescent="0.25">
      <c r="A44" s="93">
        <v>18</v>
      </c>
      <c r="B44" s="98" t="s">
        <v>210</v>
      </c>
      <c r="C44" s="54">
        <v>32876695000166</v>
      </c>
      <c r="D44" s="98" t="s">
        <v>322</v>
      </c>
      <c r="E44" s="53">
        <v>1229926607</v>
      </c>
      <c r="F44" s="52" t="s">
        <v>0</v>
      </c>
      <c r="G44" s="94">
        <v>43568</v>
      </c>
      <c r="H44" s="95">
        <f>557.63+4950.75+4653.54</f>
        <v>10161.92</v>
      </c>
      <c r="I44" s="93" t="s">
        <v>36</v>
      </c>
      <c r="J44" s="94">
        <v>43830</v>
      </c>
      <c r="K44" s="93" t="s">
        <v>35</v>
      </c>
      <c r="L44" s="55" t="s">
        <v>294</v>
      </c>
    </row>
    <row r="45" spans="1:12" s="8" customFormat="1" x14ac:dyDescent="0.25">
      <c r="A45" s="296">
        <v>19</v>
      </c>
      <c r="B45" s="296" t="s">
        <v>48</v>
      </c>
      <c r="C45" s="272">
        <v>10660524000162</v>
      </c>
      <c r="D45" s="60" t="s">
        <v>334</v>
      </c>
      <c r="E45" s="150">
        <v>12215840811</v>
      </c>
      <c r="F45" s="296" t="s">
        <v>0</v>
      </c>
      <c r="G45" s="290">
        <v>42737</v>
      </c>
      <c r="H45" s="297">
        <f>9794.04+10572.96+9511.52+5281.64+6141.82+4710.6</f>
        <v>46012.58</v>
      </c>
      <c r="I45" s="289" t="s">
        <v>21</v>
      </c>
      <c r="J45" s="290">
        <v>44196</v>
      </c>
      <c r="K45" s="298" t="s">
        <v>35</v>
      </c>
      <c r="L45" s="296" t="s">
        <v>259</v>
      </c>
    </row>
    <row r="46" spans="1:12" s="8" customFormat="1" ht="30" x14ac:dyDescent="0.25">
      <c r="A46" s="296"/>
      <c r="B46" s="296"/>
      <c r="C46" s="272"/>
      <c r="D46" s="61" t="s">
        <v>335</v>
      </c>
      <c r="E46" s="162">
        <v>47604530675</v>
      </c>
      <c r="F46" s="296"/>
      <c r="G46" s="290"/>
      <c r="H46" s="297"/>
      <c r="I46" s="289"/>
      <c r="J46" s="290"/>
      <c r="K46" s="298"/>
      <c r="L46" s="296"/>
    </row>
    <row r="47" spans="1:12" s="8" customFormat="1" ht="30" x14ac:dyDescent="0.25">
      <c r="A47" s="296"/>
      <c r="B47" s="296"/>
      <c r="C47" s="272"/>
      <c r="D47" s="61" t="s">
        <v>336</v>
      </c>
      <c r="E47" s="162">
        <v>86225385887</v>
      </c>
      <c r="F47" s="296"/>
      <c r="G47" s="290"/>
      <c r="H47" s="297"/>
      <c r="I47" s="289"/>
      <c r="J47" s="290"/>
      <c r="K47" s="298"/>
      <c r="L47" s="296"/>
    </row>
    <row r="48" spans="1:12" s="8" customFormat="1" ht="30" x14ac:dyDescent="0.25">
      <c r="A48" s="296"/>
      <c r="B48" s="296"/>
      <c r="C48" s="272"/>
      <c r="D48" s="61" t="s">
        <v>337</v>
      </c>
      <c r="E48" s="162">
        <v>35746812838</v>
      </c>
      <c r="F48" s="296"/>
      <c r="G48" s="290"/>
      <c r="H48" s="297"/>
      <c r="I48" s="289"/>
      <c r="J48" s="290"/>
      <c r="K48" s="298"/>
      <c r="L48" s="296"/>
    </row>
    <row r="49" spans="1:13" s="8" customFormat="1" ht="30" x14ac:dyDescent="0.25">
      <c r="A49" s="296"/>
      <c r="B49" s="296"/>
      <c r="C49" s="272"/>
      <c r="D49" s="163" t="s">
        <v>338</v>
      </c>
      <c r="E49" s="164">
        <v>32675060852</v>
      </c>
      <c r="F49" s="296"/>
      <c r="G49" s="290"/>
      <c r="H49" s="297"/>
      <c r="I49" s="289"/>
      <c r="J49" s="290"/>
      <c r="K49" s="298"/>
      <c r="L49" s="296"/>
    </row>
    <row r="50" spans="1:13" s="8" customFormat="1" ht="45" x14ac:dyDescent="0.25">
      <c r="A50" s="296"/>
      <c r="B50" s="296"/>
      <c r="C50" s="272"/>
      <c r="D50" s="62" t="s">
        <v>339</v>
      </c>
      <c r="E50" s="143">
        <v>47447320625</v>
      </c>
      <c r="F50" s="296"/>
      <c r="G50" s="290"/>
      <c r="H50" s="297"/>
      <c r="I50" s="289"/>
      <c r="J50" s="290"/>
      <c r="K50" s="298"/>
      <c r="L50" s="296"/>
    </row>
    <row r="51" spans="1:13" s="8" customFormat="1" ht="30" x14ac:dyDescent="0.25">
      <c r="A51" s="286">
        <v>20</v>
      </c>
      <c r="B51" s="309" t="s">
        <v>49</v>
      </c>
      <c r="C51" s="285">
        <v>21271860000130</v>
      </c>
      <c r="D51" s="147" t="s">
        <v>340</v>
      </c>
      <c r="E51" s="148">
        <v>26584919803</v>
      </c>
      <c r="F51" s="286" t="s">
        <v>0</v>
      </c>
      <c r="G51" s="292">
        <v>42737</v>
      </c>
      <c r="H51" s="293">
        <f>8451.2+8171.84+7791.84+6022.78+7795.84+7666+8454.16+8783.84+9217.52+9754.16+7657.52+8489.52</f>
        <v>98256.220000000016</v>
      </c>
      <c r="I51" s="286" t="s">
        <v>23</v>
      </c>
      <c r="J51" s="292">
        <v>44196</v>
      </c>
      <c r="K51" s="286" t="s">
        <v>35</v>
      </c>
      <c r="L51" s="286" t="s">
        <v>259</v>
      </c>
    </row>
    <row r="52" spans="1:13" s="8" customFormat="1" ht="30" x14ac:dyDescent="0.25">
      <c r="A52" s="286"/>
      <c r="B52" s="309"/>
      <c r="C52" s="285"/>
      <c r="D52" s="149" t="s">
        <v>341</v>
      </c>
      <c r="E52" s="123">
        <v>21646935829</v>
      </c>
      <c r="F52" s="286"/>
      <c r="G52" s="292"/>
      <c r="H52" s="293"/>
      <c r="I52" s="286"/>
      <c r="J52" s="292"/>
      <c r="K52" s="286"/>
      <c r="L52" s="286"/>
    </row>
    <row r="53" spans="1:13" s="8" customFormat="1" ht="68.099999999999994" customHeight="1" x14ac:dyDescent="0.25">
      <c r="A53" s="296">
        <v>21</v>
      </c>
      <c r="B53" s="296" t="s">
        <v>171</v>
      </c>
      <c r="C53" s="272">
        <v>60509155000422</v>
      </c>
      <c r="D53" s="60" t="s">
        <v>342</v>
      </c>
      <c r="E53" s="150">
        <v>4398246800</v>
      </c>
      <c r="F53" s="296" t="s">
        <v>139</v>
      </c>
      <c r="G53" s="290" t="s">
        <v>172</v>
      </c>
      <c r="H53" s="297">
        <f>900+900+942.84+942.84+942.84+1297.59</f>
        <v>5926.1100000000006</v>
      </c>
      <c r="I53" s="289" t="s">
        <v>173</v>
      </c>
      <c r="J53" s="290">
        <v>44196</v>
      </c>
      <c r="K53" s="298" t="s">
        <v>35</v>
      </c>
      <c r="L53" s="296" t="s">
        <v>259</v>
      </c>
    </row>
    <row r="54" spans="1:13" s="8" customFormat="1" ht="30" x14ac:dyDescent="0.25">
      <c r="A54" s="296"/>
      <c r="B54" s="296"/>
      <c r="C54" s="272"/>
      <c r="D54" s="62" t="s">
        <v>343</v>
      </c>
      <c r="E54" s="143">
        <v>2427303887</v>
      </c>
      <c r="F54" s="296"/>
      <c r="G54" s="290"/>
      <c r="H54" s="297"/>
      <c r="I54" s="289"/>
      <c r="J54" s="290"/>
      <c r="K54" s="298"/>
      <c r="L54" s="296"/>
    </row>
    <row r="55" spans="1:13" s="8" customFormat="1" ht="42.75" customHeight="1" x14ac:dyDescent="0.25">
      <c r="A55" s="286">
        <v>22</v>
      </c>
      <c r="B55" s="286" t="s">
        <v>116</v>
      </c>
      <c r="C55" s="285">
        <v>1310222000173</v>
      </c>
      <c r="D55" s="52" t="s">
        <v>344</v>
      </c>
      <c r="E55" s="53">
        <v>5581867852</v>
      </c>
      <c r="F55" s="286" t="s">
        <v>117</v>
      </c>
      <c r="G55" s="292" t="s">
        <v>118</v>
      </c>
      <c r="H55" s="293">
        <v>0</v>
      </c>
      <c r="I55" s="286" t="s">
        <v>119</v>
      </c>
      <c r="J55" s="292">
        <v>44196</v>
      </c>
      <c r="K55" s="305" t="s">
        <v>35</v>
      </c>
      <c r="L55" s="288" t="s">
        <v>259</v>
      </c>
    </row>
    <row r="56" spans="1:13" s="8" customFormat="1" ht="72" customHeight="1" x14ac:dyDescent="0.25">
      <c r="A56" s="286"/>
      <c r="B56" s="286"/>
      <c r="C56" s="285"/>
      <c r="D56" s="52" t="s">
        <v>345</v>
      </c>
      <c r="E56" s="53">
        <v>12247050840</v>
      </c>
      <c r="F56" s="286"/>
      <c r="G56" s="292"/>
      <c r="H56" s="293"/>
      <c r="I56" s="286"/>
      <c r="J56" s="292"/>
      <c r="K56" s="305"/>
      <c r="L56" s="288"/>
    </row>
    <row r="57" spans="1:13" s="8" customFormat="1" ht="68.099999999999994" customHeight="1" x14ac:dyDescent="0.25">
      <c r="A57" s="59">
        <v>23</v>
      </c>
      <c r="B57" s="50" t="s">
        <v>50</v>
      </c>
      <c r="C57" s="57">
        <v>4023478000198</v>
      </c>
      <c r="D57" s="50" t="s">
        <v>346</v>
      </c>
      <c r="E57" s="51">
        <v>7653482848</v>
      </c>
      <c r="F57" s="50" t="s">
        <v>0</v>
      </c>
      <c r="G57" s="86">
        <v>42737</v>
      </c>
      <c r="H57" s="87">
        <f>492.32+666+562+735.68+666+728+1782.48+1390+916+346.32+208+208</f>
        <v>8700.7999999999993</v>
      </c>
      <c r="I57" s="58" t="s">
        <v>12</v>
      </c>
      <c r="J57" s="86">
        <v>44196</v>
      </c>
      <c r="K57" s="88" t="s">
        <v>35</v>
      </c>
      <c r="L57" s="59" t="s">
        <v>259</v>
      </c>
    </row>
    <row r="58" spans="1:13" s="8" customFormat="1" ht="30" x14ac:dyDescent="0.25">
      <c r="A58" s="286">
        <v>24</v>
      </c>
      <c r="B58" s="309" t="s">
        <v>211</v>
      </c>
      <c r="C58" s="285">
        <v>22248403000197</v>
      </c>
      <c r="D58" s="147" t="s">
        <v>347</v>
      </c>
      <c r="E58" s="148">
        <v>6926750602</v>
      </c>
      <c r="F58" s="286" t="s">
        <v>0</v>
      </c>
      <c r="G58" s="292">
        <v>42737</v>
      </c>
      <c r="H58" s="293">
        <f>12594.67+11277.83+10774.05+15075.37+14785.12+13430.62+13140.37+11526.58+11108.62+9560.62+11108.63+9560.63</f>
        <v>143943.10999999999</v>
      </c>
      <c r="I58" s="286" t="s">
        <v>31</v>
      </c>
      <c r="J58" s="292">
        <v>44196</v>
      </c>
      <c r="K58" s="286" t="s">
        <v>35</v>
      </c>
      <c r="L58" s="286" t="s">
        <v>259</v>
      </c>
    </row>
    <row r="59" spans="1:13" s="8" customFormat="1" ht="30" x14ac:dyDescent="0.25">
      <c r="A59" s="286"/>
      <c r="B59" s="309"/>
      <c r="C59" s="285"/>
      <c r="D59" s="149" t="s">
        <v>348</v>
      </c>
      <c r="E59" s="123">
        <v>3361610508</v>
      </c>
      <c r="F59" s="286"/>
      <c r="G59" s="292"/>
      <c r="H59" s="293"/>
      <c r="I59" s="286"/>
      <c r="J59" s="292"/>
      <c r="K59" s="286"/>
      <c r="L59" s="286"/>
    </row>
    <row r="60" spans="1:13" s="8" customFormat="1" ht="30" x14ac:dyDescent="0.25">
      <c r="A60" s="339">
        <v>25</v>
      </c>
      <c r="B60" s="296" t="s">
        <v>51</v>
      </c>
      <c r="C60" s="272">
        <v>21549477000109</v>
      </c>
      <c r="D60" s="60" t="s">
        <v>349</v>
      </c>
      <c r="E60" s="150">
        <v>4975167646</v>
      </c>
      <c r="F60" s="296" t="s">
        <v>0</v>
      </c>
      <c r="G60" s="290">
        <v>42737</v>
      </c>
      <c r="H60" s="297">
        <f>7436.04+8365.55+9560.6+9560.64+9560.64+9560.64+9560.64+9560.62+9560.62+9560.64+9560.62+9560.62</f>
        <v>111407.86999999998</v>
      </c>
      <c r="I60" s="289" t="s">
        <v>31</v>
      </c>
      <c r="J60" s="290">
        <v>44196</v>
      </c>
      <c r="K60" s="298" t="s">
        <v>35</v>
      </c>
      <c r="L60" s="296" t="s">
        <v>259</v>
      </c>
    </row>
    <row r="61" spans="1:13" s="8" customFormat="1" ht="30" x14ac:dyDescent="0.25">
      <c r="A61" s="339"/>
      <c r="B61" s="296"/>
      <c r="C61" s="272"/>
      <c r="D61" s="62" t="s">
        <v>350</v>
      </c>
      <c r="E61" s="143">
        <v>39054072806</v>
      </c>
      <c r="F61" s="296"/>
      <c r="G61" s="290"/>
      <c r="H61" s="297"/>
      <c r="I61" s="289"/>
      <c r="J61" s="290"/>
      <c r="K61" s="298"/>
      <c r="L61" s="296"/>
    </row>
    <row r="62" spans="1:13" s="8" customFormat="1" ht="68.099999999999994" customHeight="1" x14ac:dyDescent="0.25">
      <c r="A62" s="93">
        <v>26</v>
      </c>
      <c r="B62" s="98" t="s">
        <v>52</v>
      </c>
      <c r="C62" s="54">
        <v>17671107000164</v>
      </c>
      <c r="D62" s="98" t="s">
        <v>351</v>
      </c>
      <c r="E62" s="53">
        <v>98142895820</v>
      </c>
      <c r="F62" s="52" t="s">
        <v>0</v>
      </c>
      <c r="G62" s="94">
        <v>42737</v>
      </c>
      <c r="H62" s="95">
        <f>2131.8+1570.8+1196.8+1421.2+1458.6+1533.4+1645.6+2094.4+1944.8+2393.6+1421.2+1496</f>
        <v>20308.2</v>
      </c>
      <c r="I62" s="93" t="s">
        <v>18</v>
      </c>
      <c r="J62" s="94">
        <v>44196</v>
      </c>
      <c r="K62" s="93" t="s">
        <v>35</v>
      </c>
      <c r="L62" s="93" t="s">
        <v>259</v>
      </c>
      <c r="M62" s="9"/>
    </row>
    <row r="63" spans="1:13" s="8" customFormat="1" ht="30" x14ac:dyDescent="0.25">
      <c r="A63" s="296">
        <v>27</v>
      </c>
      <c r="B63" s="295" t="s">
        <v>53</v>
      </c>
      <c r="C63" s="272">
        <v>16959236000190</v>
      </c>
      <c r="D63" s="146" t="s">
        <v>352</v>
      </c>
      <c r="E63" s="142">
        <v>14444222867</v>
      </c>
      <c r="F63" s="296" t="s">
        <v>0</v>
      </c>
      <c r="G63" s="290">
        <v>42737</v>
      </c>
      <c r="H63" s="297">
        <f>7553.52+7820.13+8005.35+8007.91+8451.32+8776.5+9082.11+9660.44+9102.69+10131.26+9780.6+8322.28</f>
        <v>104694.11</v>
      </c>
      <c r="I63" s="289" t="s">
        <v>26</v>
      </c>
      <c r="J63" s="290">
        <v>44196</v>
      </c>
      <c r="K63" s="298" t="s">
        <v>35</v>
      </c>
      <c r="L63" s="296" t="s">
        <v>259</v>
      </c>
    </row>
    <row r="64" spans="1:13" s="8" customFormat="1" ht="30" x14ac:dyDescent="0.25">
      <c r="A64" s="296"/>
      <c r="B64" s="295"/>
      <c r="C64" s="272"/>
      <c r="D64" s="62" t="s">
        <v>353</v>
      </c>
      <c r="E64" s="143">
        <v>8080428824</v>
      </c>
      <c r="F64" s="296"/>
      <c r="G64" s="290"/>
      <c r="H64" s="297"/>
      <c r="I64" s="289"/>
      <c r="J64" s="290"/>
      <c r="K64" s="298"/>
      <c r="L64" s="296"/>
    </row>
    <row r="65" spans="1:12" s="8" customFormat="1" ht="68.099999999999994" customHeight="1" x14ac:dyDescent="0.25">
      <c r="A65" s="286">
        <v>28</v>
      </c>
      <c r="B65" s="309" t="s">
        <v>54</v>
      </c>
      <c r="C65" s="285">
        <v>2707066000141</v>
      </c>
      <c r="D65" s="147" t="s">
        <v>354</v>
      </c>
      <c r="E65" s="148">
        <v>1977106897</v>
      </c>
      <c r="F65" s="286" t="s">
        <v>0</v>
      </c>
      <c r="G65" s="292">
        <v>42737</v>
      </c>
      <c r="H65" s="293">
        <f>3146.45+5019.33+4780.32+4780.31+4780.31+4780.31+4780.31+4780.31+4780.31+4780.31+4780.31+4780.31</f>
        <v>55968.889999999992</v>
      </c>
      <c r="I65" s="286" t="s">
        <v>31</v>
      </c>
      <c r="J65" s="292">
        <v>44196</v>
      </c>
      <c r="K65" s="286" t="s">
        <v>35</v>
      </c>
      <c r="L65" s="286" t="s">
        <v>259</v>
      </c>
    </row>
    <row r="66" spans="1:12" s="8" customFormat="1" x14ac:dyDescent="0.25">
      <c r="A66" s="286"/>
      <c r="B66" s="309"/>
      <c r="C66" s="285"/>
      <c r="D66" s="130"/>
      <c r="E66" s="131"/>
      <c r="F66" s="286"/>
      <c r="G66" s="292"/>
      <c r="H66" s="293"/>
      <c r="I66" s="286"/>
      <c r="J66" s="292"/>
      <c r="K66" s="286"/>
      <c r="L66" s="286"/>
    </row>
    <row r="67" spans="1:12" s="8" customFormat="1" ht="30" x14ac:dyDescent="0.25">
      <c r="A67" s="296">
        <v>29</v>
      </c>
      <c r="B67" s="295" t="s">
        <v>55</v>
      </c>
      <c r="C67" s="272">
        <v>66995531000170</v>
      </c>
      <c r="D67" s="60" t="s">
        <v>355</v>
      </c>
      <c r="E67" s="150">
        <v>25452738649</v>
      </c>
      <c r="F67" s="296" t="s">
        <v>0</v>
      </c>
      <c r="G67" s="290">
        <v>42737</v>
      </c>
      <c r="H67" s="297">
        <f>1341.62+145.04+797.72+145.04+833.98+181.3+1341.62+326.34+1450.4+906.5+181.3</f>
        <v>7650.86</v>
      </c>
      <c r="I67" s="289" t="s">
        <v>38</v>
      </c>
      <c r="J67" s="290">
        <v>44196</v>
      </c>
      <c r="K67" s="298" t="s">
        <v>35</v>
      </c>
      <c r="L67" s="296" t="s">
        <v>259</v>
      </c>
    </row>
    <row r="68" spans="1:12" s="8" customFormat="1" ht="30" x14ac:dyDescent="0.25">
      <c r="A68" s="296"/>
      <c r="B68" s="295"/>
      <c r="C68" s="272"/>
      <c r="D68" s="126" t="s">
        <v>356</v>
      </c>
      <c r="E68" s="166">
        <v>74637010853</v>
      </c>
      <c r="F68" s="296"/>
      <c r="G68" s="290"/>
      <c r="H68" s="297"/>
      <c r="I68" s="289"/>
      <c r="J68" s="290"/>
      <c r="K68" s="298"/>
      <c r="L68" s="296"/>
    </row>
    <row r="69" spans="1:12" s="8" customFormat="1" ht="68.099999999999994" customHeight="1" x14ac:dyDescent="0.25">
      <c r="A69" s="286">
        <v>30</v>
      </c>
      <c r="B69" s="301" t="s">
        <v>56</v>
      </c>
      <c r="C69" s="285">
        <v>10846461000133</v>
      </c>
      <c r="D69" s="63" t="s">
        <v>357</v>
      </c>
      <c r="E69" s="129">
        <v>21809535859</v>
      </c>
      <c r="F69" s="286" t="s">
        <v>0</v>
      </c>
      <c r="G69" s="292">
        <v>42737</v>
      </c>
      <c r="H69" s="293">
        <f>520+520+567+567+567+567+567+567</f>
        <v>4442</v>
      </c>
      <c r="I69" s="288" t="s">
        <v>20</v>
      </c>
      <c r="J69" s="292">
        <v>44196</v>
      </c>
      <c r="K69" s="305" t="s">
        <v>35</v>
      </c>
      <c r="L69" s="286" t="s">
        <v>259</v>
      </c>
    </row>
    <row r="70" spans="1:12" s="8" customFormat="1" ht="68.099999999999994" customHeight="1" x14ac:dyDescent="0.25">
      <c r="A70" s="286"/>
      <c r="B70" s="301"/>
      <c r="C70" s="285"/>
      <c r="D70" s="64" t="s">
        <v>358</v>
      </c>
      <c r="E70" s="123"/>
      <c r="F70" s="286"/>
      <c r="G70" s="292"/>
      <c r="H70" s="293"/>
      <c r="I70" s="288"/>
      <c r="J70" s="292"/>
      <c r="K70" s="305"/>
      <c r="L70" s="286"/>
    </row>
    <row r="71" spans="1:12" s="8" customFormat="1" ht="30" x14ac:dyDescent="0.25">
      <c r="A71" s="296">
        <v>31</v>
      </c>
      <c r="B71" s="340" t="s">
        <v>212</v>
      </c>
      <c r="C71" s="272">
        <v>35017732000179</v>
      </c>
      <c r="D71" s="146" t="s">
        <v>359</v>
      </c>
      <c r="E71" s="142">
        <v>37784857845</v>
      </c>
      <c r="F71" s="296" t="s">
        <v>0</v>
      </c>
      <c r="G71" s="290">
        <v>43766</v>
      </c>
      <c r="H71" s="297">
        <f>1872+8424+8736</f>
        <v>19032</v>
      </c>
      <c r="I71" s="296" t="s">
        <v>23</v>
      </c>
      <c r="J71" s="290">
        <v>44131</v>
      </c>
      <c r="K71" s="296" t="s">
        <v>35</v>
      </c>
      <c r="L71" s="296" t="s">
        <v>259</v>
      </c>
    </row>
    <row r="72" spans="1:12" s="8" customFormat="1" ht="30" x14ac:dyDescent="0.25">
      <c r="A72" s="296"/>
      <c r="B72" s="340"/>
      <c r="C72" s="272"/>
      <c r="D72" s="67" t="s">
        <v>360</v>
      </c>
      <c r="E72" s="143">
        <v>93300476887</v>
      </c>
      <c r="F72" s="296"/>
      <c r="G72" s="290"/>
      <c r="H72" s="297"/>
      <c r="I72" s="296"/>
      <c r="J72" s="290"/>
      <c r="K72" s="296"/>
      <c r="L72" s="296"/>
    </row>
    <row r="73" spans="1:12" s="8" customFormat="1" ht="30" x14ac:dyDescent="0.25">
      <c r="A73" s="286">
        <v>32</v>
      </c>
      <c r="B73" s="301" t="s">
        <v>57</v>
      </c>
      <c r="C73" s="285">
        <v>21270858000146</v>
      </c>
      <c r="D73" s="144" t="s">
        <v>361</v>
      </c>
      <c r="E73" s="148">
        <v>5271022617</v>
      </c>
      <c r="F73" s="286" t="s">
        <v>0</v>
      </c>
      <c r="G73" s="292">
        <v>42737</v>
      </c>
      <c r="H73" s="293">
        <f>5824+5408+4160+5828.16+3469.44+5200+6990.88+3465.28+5200+5234.32+5204.16+4336.8</f>
        <v>60321.039999999994</v>
      </c>
      <c r="I73" s="288" t="s">
        <v>20</v>
      </c>
      <c r="J73" s="292">
        <v>44196</v>
      </c>
      <c r="K73" s="305" t="s">
        <v>35</v>
      </c>
      <c r="L73" s="286" t="s">
        <v>259</v>
      </c>
    </row>
    <row r="74" spans="1:12" s="8" customFormat="1" ht="45" x14ac:dyDescent="0.25">
      <c r="A74" s="286"/>
      <c r="B74" s="301"/>
      <c r="C74" s="285"/>
      <c r="D74" s="149" t="s">
        <v>362</v>
      </c>
      <c r="E74" s="123">
        <v>32885350687</v>
      </c>
      <c r="F74" s="286"/>
      <c r="G74" s="292"/>
      <c r="H74" s="293"/>
      <c r="I74" s="288"/>
      <c r="J74" s="292"/>
      <c r="K74" s="305"/>
      <c r="L74" s="286"/>
    </row>
    <row r="75" spans="1:12" s="8" customFormat="1" ht="30" x14ac:dyDescent="0.25">
      <c r="A75" s="296">
        <v>33</v>
      </c>
      <c r="B75" s="306" t="s">
        <v>58</v>
      </c>
      <c r="C75" s="272">
        <v>13940973000152</v>
      </c>
      <c r="D75" s="60" t="s">
        <v>363</v>
      </c>
      <c r="E75" s="184">
        <v>7315254692</v>
      </c>
      <c r="F75" s="296" t="s">
        <v>0</v>
      </c>
      <c r="G75" s="290">
        <v>43228</v>
      </c>
      <c r="H75" s="297">
        <f>1679.6+1604.87+1974.39+2647.76+2154.36+2192.22+2287.34+2681.72+1994.93+4875.36+3577.29+6321.28</f>
        <v>33991.120000000003</v>
      </c>
      <c r="I75" s="296" t="s">
        <v>10</v>
      </c>
      <c r="J75" s="290">
        <v>44196</v>
      </c>
      <c r="K75" s="296" t="s">
        <v>35</v>
      </c>
      <c r="L75" s="296" t="s">
        <v>259</v>
      </c>
    </row>
    <row r="76" spans="1:12" s="8" customFormat="1" ht="30" x14ac:dyDescent="0.25">
      <c r="A76" s="296"/>
      <c r="B76" s="306"/>
      <c r="C76" s="272"/>
      <c r="D76" s="61" t="s">
        <v>364</v>
      </c>
      <c r="E76" s="185">
        <v>94230803834</v>
      </c>
      <c r="F76" s="296"/>
      <c r="G76" s="290"/>
      <c r="H76" s="297"/>
      <c r="I76" s="296"/>
      <c r="J76" s="290"/>
      <c r="K76" s="296"/>
      <c r="L76" s="296"/>
    </row>
    <row r="77" spans="1:12" s="8" customFormat="1" ht="30" x14ac:dyDescent="0.25">
      <c r="A77" s="296"/>
      <c r="B77" s="306"/>
      <c r="C77" s="272"/>
      <c r="D77" s="62" t="s">
        <v>365</v>
      </c>
      <c r="E77" s="186">
        <v>6122189618</v>
      </c>
      <c r="F77" s="296"/>
      <c r="G77" s="290"/>
      <c r="H77" s="297"/>
      <c r="I77" s="296"/>
      <c r="J77" s="290"/>
      <c r="K77" s="296"/>
      <c r="L77" s="296"/>
    </row>
    <row r="78" spans="1:12" s="8" customFormat="1" ht="30" x14ac:dyDescent="0.25">
      <c r="A78" s="286">
        <v>34</v>
      </c>
      <c r="B78" s="286" t="s">
        <v>59</v>
      </c>
      <c r="C78" s="285">
        <v>10384259000137</v>
      </c>
      <c r="D78" s="52" t="s">
        <v>366</v>
      </c>
      <c r="E78" s="53">
        <v>30830760881</v>
      </c>
      <c r="F78" s="286" t="s">
        <v>0</v>
      </c>
      <c r="G78" s="292">
        <v>42737</v>
      </c>
      <c r="H78" s="293">
        <f>5178.81+5225.63+4353.35+6049.23+6045.48+2891.28+6198.31+6055.4+5407.65+4405.98+4640.94+4811.84</f>
        <v>61263.899999999994</v>
      </c>
      <c r="I78" s="288" t="s">
        <v>12</v>
      </c>
      <c r="J78" s="292">
        <v>44196</v>
      </c>
      <c r="K78" s="305" t="s">
        <v>35</v>
      </c>
      <c r="L78" s="286" t="s">
        <v>259</v>
      </c>
    </row>
    <row r="79" spans="1:12" s="8" customFormat="1" ht="30" x14ac:dyDescent="0.25">
      <c r="A79" s="286"/>
      <c r="B79" s="286"/>
      <c r="C79" s="285"/>
      <c r="D79" s="52" t="s">
        <v>367</v>
      </c>
      <c r="E79" s="53">
        <v>27981076870</v>
      </c>
      <c r="F79" s="286"/>
      <c r="G79" s="292"/>
      <c r="H79" s="293"/>
      <c r="I79" s="288"/>
      <c r="J79" s="292"/>
      <c r="K79" s="305"/>
      <c r="L79" s="286"/>
    </row>
    <row r="80" spans="1:12" s="8" customFormat="1" ht="45" x14ac:dyDescent="0.25">
      <c r="A80" s="286"/>
      <c r="B80" s="286"/>
      <c r="C80" s="285"/>
      <c r="D80" s="52" t="s">
        <v>368</v>
      </c>
      <c r="E80" s="53">
        <v>74360116691</v>
      </c>
      <c r="F80" s="286"/>
      <c r="G80" s="292"/>
      <c r="H80" s="293"/>
      <c r="I80" s="288"/>
      <c r="J80" s="292"/>
      <c r="K80" s="305"/>
      <c r="L80" s="286"/>
    </row>
    <row r="81" spans="1:13" s="8" customFormat="1" ht="30" x14ac:dyDescent="0.25">
      <c r="A81" s="286"/>
      <c r="B81" s="286"/>
      <c r="C81" s="285"/>
      <c r="D81" s="117" t="s">
        <v>369</v>
      </c>
      <c r="E81" s="110">
        <v>31118736842</v>
      </c>
      <c r="F81" s="286"/>
      <c r="G81" s="292"/>
      <c r="H81" s="293"/>
      <c r="I81" s="288"/>
      <c r="J81" s="292"/>
      <c r="K81" s="305"/>
      <c r="L81" s="286"/>
    </row>
    <row r="82" spans="1:13" s="8" customFormat="1" ht="30" x14ac:dyDescent="0.25">
      <c r="A82" s="296">
        <v>35</v>
      </c>
      <c r="B82" s="306" t="s">
        <v>3</v>
      </c>
      <c r="C82" s="272">
        <v>21994373000103</v>
      </c>
      <c r="D82" s="135" t="s">
        <v>370</v>
      </c>
      <c r="E82" s="150">
        <v>44564180797</v>
      </c>
      <c r="F82" s="296" t="s">
        <v>0</v>
      </c>
      <c r="G82" s="290">
        <v>42737</v>
      </c>
      <c r="H82" s="297">
        <v>27683.46</v>
      </c>
      <c r="I82" s="296" t="s">
        <v>16</v>
      </c>
      <c r="J82" s="290">
        <v>44196</v>
      </c>
      <c r="K82" s="296" t="s">
        <v>35</v>
      </c>
      <c r="L82" s="296" t="s">
        <v>259</v>
      </c>
    </row>
    <row r="83" spans="1:13" s="8" customFormat="1" ht="30" x14ac:dyDescent="0.25">
      <c r="A83" s="296"/>
      <c r="B83" s="306"/>
      <c r="C83" s="272"/>
      <c r="D83" s="165" t="s">
        <v>371</v>
      </c>
      <c r="E83" s="166">
        <v>22732364843</v>
      </c>
      <c r="F83" s="296"/>
      <c r="G83" s="290"/>
      <c r="H83" s="297"/>
      <c r="I83" s="296"/>
      <c r="J83" s="290"/>
      <c r="K83" s="296"/>
      <c r="L83" s="296"/>
    </row>
    <row r="84" spans="1:13" s="8" customFormat="1" ht="30" x14ac:dyDescent="0.25">
      <c r="A84" s="286">
        <v>36</v>
      </c>
      <c r="B84" s="286" t="s">
        <v>213</v>
      </c>
      <c r="C84" s="285">
        <v>13260228000162</v>
      </c>
      <c r="D84" s="63" t="s">
        <v>372</v>
      </c>
      <c r="E84" s="129">
        <v>38351261807</v>
      </c>
      <c r="F84" s="286" t="s">
        <v>0</v>
      </c>
      <c r="G84" s="292">
        <v>42737</v>
      </c>
      <c r="H84" s="293">
        <v>67880.94</v>
      </c>
      <c r="I84" s="288" t="s">
        <v>31</v>
      </c>
      <c r="J84" s="292">
        <v>44196</v>
      </c>
      <c r="K84" s="305" t="s">
        <v>35</v>
      </c>
      <c r="L84" s="286" t="s">
        <v>259</v>
      </c>
      <c r="M84" s="9"/>
    </row>
    <row r="85" spans="1:13" s="8" customFormat="1" ht="30" x14ac:dyDescent="0.25">
      <c r="A85" s="286"/>
      <c r="B85" s="286"/>
      <c r="C85" s="285"/>
      <c r="D85" s="152" t="s">
        <v>373</v>
      </c>
      <c r="E85" s="153">
        <v>38373624856</v>
      </c>
      <c r="F85" s="286"/>
      <c r="G85" s="292"/>
      <c r="H85" s="293"/>
      <c r="I85" s="288"/>
      <c r="J85" s="292"/>
      <c r="K85" s="305"/>
      <c r="L85" s="286"/>
      <c r="M85" s="9"/>
    </row>
    <row r="86" spans="1:13" s="8" customFormat="1" ht="30" x14ac:dyDescent="0.25">
      <c r="A86" s="286"/>
      <c r="B86" s="286"/>
      <c r="C86" s="285"/>
      <c r="D86" s="65" t="s">
        <v>374</v>
      </c>
      <c r="E86" s="151">
        <v>6931817884</v>
      </c>
      <c r="F86" s="286"/>
      <c r="G86" s="292"/>
      <c r="H86" s="293"/>
      <c r="I86" s="288"/>
      <c r="J86" s="292"/>
      <c r="K86" s="305"/>
      <c r="L86" s="286"/>
      <c r="M86" s="9"/>
    </row>
    <row r="87" spans="1:13" s="8" customFormat="1" ht="30" x14ac:dyDescent="0.25">
      <c r="A87" s="286"/>
      <c r="B87" s="286"/>
      <c r="C87" s="285"/>
      <c r="D87" s="64" t="s">
        <v>375</v>
      </c>
      <c r="E87" s="123">
        <v>36944923807</v>
      </c>
      <c r="F87" s="286"/>
      <c r="G87" s="292"/>
      <c r="H87" s="293"/>
      <c r="I87" s="288"/>
      <c r="J87" s="292"/>
      <c r="K87" s="305"/>
      <c r="L87" s="286"/>
      <c r="M87" s="9"/>
    </row>
    <row r="88" spans="1:13" s="8" customFormat="1" ht="45" x14ac:dyDescent="0.25">
      <c r="A88" s="296">
        <v>37</v>
      </c>
      <c r="B88" s="306" t="s">
        <v>60</v>
      </c>
      <c r="C88" s="272">
        <v>10955312000102</v>
      </c>
      <c r="D88" s="135" t="s">
        <v>376</v>
      </c>
      <c r="E88" s="150">
        <v>21885399820</v>
      </c>
      <c r="F88" s="296" t="s">
        <v>0</v>
      </c>
      <c r="G88" s="290">
        <v>42737</v>
      </c>
      <c r="H88" s="297">
        <v>82430.92</v>
      </c>
      <c r="I88" s="296" t="s">
        <v>21</v>
      </c>
      <c r="J88" s="290">
        <v>44196</v>
      </c>
      <c r="K88" s="296" t="s">
        <v>35</v>
      </c>
      <c r="L88" s="296" t="s">
        <v>259</v>
      </c>
    </row>
    <row r="89" spans="1:13" s="8" customFormat="1" ht="30" x14ac:dyDescent="0.25">
      <c r="A89" s="296"/>
      <c r="B89" s="306"/>
      <c r="C89" s="272"/>
      <c r="D89" s="136" t="s">
        <v>377</v>
      </c>
      <c r="E89" s="164">
        <v>32536620808</v>
      </c>
      <c r="F89" s="296"/>
      <c r="G89" s="290"/>
      <c r="H89" s="297"/>
      <c r="I89" s="296"/>
      <c r="J89" s="290"/>
      <c r="K89" s="296"/>
      <c r="L89" s="296"/>
    </row>
    <row r="90" spans="1:13" s="8" customFormat="1" ht="30" x14ac:dyDescent="0.25">
      <c r="A90" s="296"/>
      <c r="B90" s="306"/>
      <c r="C90" s="272"/>
      <c r="D90" s="139" t="s">
        <v>378</v>
      </c>
      <c r="E90" s="143">
        <v>36820800827</v>
      </c>
      <c r="F90" s="296"/>
      <c r="G90" s="290"/>
      <c r="H90" s="297"/>
      <c r="I90" s="296"/>
      <c r="J90" s="290"/>
      <c r="K90" s="296"/>
      <c r="L90" s="296"/>
    </row>
    <row r="91" spans="1:13" s="8" customFormat="1" ht="30" x14ac:dyDescent="0.25">
      <c r="A91" s="286">
        <v>38</v>
      </c>
      <c r="B91" s="301" t="s">
        <v>61</v>
      </c>
      <c r="C91" s="285">
        <v>11361936000164</v>
      </c>
      <c r="D91" s="63" t="s">
        <v>379</v>
      </c>
      <c r="E91" s="129">
        <v>26975758808</v>
      </c>
      <c r="F91" s="286" t="s">
        <v>0</v>
      </c>
      <c r="G91" s="292">
        <v>43102</v>
      </c>
      <c r="H91" s="293">
        <v>94676.95</v>
      </c>
      <c r="I91" s="288" t="s">
        <v>28</v>
      </c>
      <c r="J91" s="292">
        <v>44196</v>
      </c>
      <c r="K91" s="305" t="s">
        <v>35</v>
      </c>
      <c r="L91" s="286" t="s">
        <v>259</v>
      </c>
    </row>
    <row r="92" spans="1:13" s="8" customFormat="1" x14ac:dyDescent="0.25">
      <c r="A92" s="286"/>
      <c r="B92" s="301"/>
      <c r="C92" s="285"/>
      <c r="D92" s="152" t="s">
        <v>380</v>
      </c>
      <c r="E92" s="153">
        <v>26727565899</v>
      </c>
      <c r="F92" s="286"/>
      <c r="G92" s="292"/>
      <c r="H92" s="293"/>
      <c r="I92" s="288"/>
      <c r="J92" s="292"/>
      <c r="K92" s="305"/>
      <c r="L92" s="286"/>
    </row>
    <row r="93" spans="1:13" s="8" customFormat="1" x14ac:dyDescent="0.25">
      <c r="A93" s="286"/>
      <c r="B93" s="301"/>
      <c r="C93" s="285"/>
      <c r="D93" s="64" t="s">
        <v>381</v>
      </c>
      <c r="E93" s="123">
        <v>21822716861</v>
      </c>
      <c r="F93" s="286"/>
      <c r="G93" s="292"/>
      <c r="H93" s="293"/>
      <c r="I93" s="288"/>
      <c r="J93" s="292"/>
      <c r="K93" s="305"/>
      <c r="L93" s="286"/>
    </row>
    <row r="94" spans="1:13" s="8" customFormat="1" ht="30" x14ac:dyDescent="0.25">
      <c r="A94" s="296">
        <v>39</v>
      </c>
      <c r="B94" s="306" t="s">
        <v>62</v>
      </c>
      <c r="C94" s="272">
        <v>24393690000154</v>
      </c>
      <c r="D94" s="135" t="s">
        <v>382</v>
      </c>
      <c r="E94" s="150">
        <v>36842235812</v>
      </c>
      <c r="F94" s="296" t="s">
        <v>0</v>
      </c>
      <c r="G94" s="290">
        <v>43172</v>
      </c>
      <c r="H94" s="297">
        <v>37957.199999999997</v>
      </c>
      <c r="I94" s="296" t="s">
        <v>26</v>
      </c>
      <c r="J94" s="290">
        <v>43830</v>
      </c>
      <c r="K94" s="296" t="s">
        <v>35</v>
      </c>
      <c r="L94" s="289" t="s">
        <v>294</v>
      </c>
    </row>
    <row r="95" spans="1:13" s="8" customFormat="1" x14ac:dyDescent="0.25">
      <c r="A95" s="296"/>
      <c r="B95" s="306"/>
      <c r="C95" s="272"/>
      <c r="D95" s="165" t="s">
        <v>383</v>
      </c>
      <c r="E95" s="166">
        <v>7778753650</v>
      </c>
      <c r="F95" s="296"/>
      <c r="G95" s="290"/>
      <c r="H95" s="297"/>
      <c r="I95" s="296"/>
      <c r="J95" s="290"/>
      <c r="K95" s="296"/>
      <c r="L95" s="289"/>
    </row>
    <row r="96" spans="1:13" s="8" customFormat="1" ht="30" x14ac:dyDescent="0.25">
      <c r="A96" s="224">
        <v>40</v>
      </c>
      <c r="B96" s="264" t="s">
        <v>63</v>
      </c>
      <c r="C96" s="280" t="s">
        <v>773</v>
      </c>
      <c r="D96" s="128" t="s">
        <v>765</v>
      </c>
      <c r="E96" s="129">
        <v>25851071672</v>
      </c>
      <c r="F96" s="224" t="s">
        <v>0</v>
      </c>
      <c r="G96" s="220">
        <v>42737</v>
      </c>
      <c r="H96" s="222">
        <v>302047.09999999998</v>
      </c>
      <c r="I96" s="224" t="s">
        <v>7</v>
      </c>
      <c r="J96" s="220">
        <v>44196</v>
      </c>
      <c r="K96" s="224" t="s">
        <v>35</v>
      </c>
      <c r="L96" s="224" t="s">
        <v>259</v>
      </c>
    </row>
    <row r="97" spans="1:12" s="8" customFormat="1" ht="30" x14ac:dyDescent="0.25">
      <c r="A97" s="226"/>
      <c r="B97" s="265"/>
      <c r="C97" s="284"/>
      <c r="D97" s="156" t="s">
        <v>766</v>
      </c>
      <c r="E97" s="153">
        <v>78095913634</v>
      </c>
      <c r="F97" s="226"/>
      <c r="G97" s="230"/>
      <c r="H97" s="231"/>
      <c r="I97" s="226"/>
      <c r="J97" s="230"/>
      <c r="K97" s="226"/>
      <c r="L97" s="226"/>
    </row>
    <row r="98" spans="1:12" s="8" customFormat="1" ht="30" x14ac:dyDescent="0.25">
      <c r="A98" s="226"/>
      <c r="B98" s="265"/>
      <c r="C98" s="284"/>
      <c r="D98" s="154" t="s">
        <v>767</v>
      </c>
      <c r="E98" s="151">
        <v>34891448806</v>
      </c>
      <c r="F98" s="226"/>
      <c r="G98" s="230"/>
      <c r="H98" s="231"/>
      <c r="I98" s="226"/>
      <c r="J98" s="230"/>
      <c r="K98" s="226"/>
      <c r="L98" s="226"/>
    </row>
    <row r="99" spans="1:12" s="8" customFormat="1" ht="30" x14ac:dyDescent="0.25">
      <c r="A99" s="226"/>
      <c r="B99" s="265"/>
      <c r="C99" s="284"/>
      <c r="D99" s="154" t="s">
        <v>768</v>
      </c>
      <c r="E99" s="151">
        <v>74274040844</v>
      </c>
      <c r="F99" s="226"/>
      <c r="G99" s="230"/>
      <c r="H99" s="231"/>
      <c r="I99" s="226"/>
      <c r="J99" s="230"/>
      <c r="K99" s="226"/>
      <c r="L99" s="226"/>
    </row>
    <row r="100" spans="1:12" s="8" customFormat="1" ht="45" x14ac:dyDescent="0.25">
      <c r="A100" s="226"/>
      <c r="B100" s="265"/>
      <c r="C100" s="284"/>
      <c r="D100" s="156" t="s">
        <v>769</v>
      </c>
      <c r="E100" s="153">
        <v>8374181869</v>
      </c>
      <c r="F100" s="226"/>
      <c r="G100" s="230"/>
      <c r="H100" s="231"/>
      <c r="I100" s="226"/>
      <c r="J100" s="230"/>
      <c r="K100" s="226"/>
      <c r="L100" s="226"/>
    </row>
    <row r="101" spans="1:12" s="8" customFormat="1" ht="30" x14ac:dyDescent="0.25">
      <c r="A101" s="226"/>
      <c r="B101" s="265"/>
      <c r="C101" s="284"/>
      <c r="D101" s="154" t="s">
        <v>770</v>
      </c>
      <c r="E101" s="151">
        <v>32191098886</v>
      </c>
      <c r="F101" s="226"/>
      <c r="G101" s="230"/>
      <c r="H101" s="231"/>
      <c r="I101" s="226"/>
      <c r="J101" s="230"/>
      <c r="K101" s="226"/>
      <c r="L101" s="226"/>
    </row>
    <row r="102" spans="1:12" s="8" customFormat="1" ht="45" x14ac:dyDescent="0.25">
      <c r="A102" s="226"/>
      <c r="B102" s="265"/>
      <c r="C102" s="284"/>
      <c r="D102" s="154" t="s">
        <v>771</v>
      </c>
      <c r="E102" s="151">
        <v>28835834805</v>
      </c>
      <c r="F102" s="226"/>
      <c r="G102" s="230"/>
      <c r="H102" s="231"/>
      <c r="I102" s="226"/>
      <c r="J102" s="230"/>
      <c r="K102" s="226"/>
      <c r="L102" s="226"/>
    </row>
    <row r="103" spans="1:12" s="8" customFormat="1" ht="30" x14ac:dyDescent="0.25">
      <c r="A103" s="225"/>
      <c r="B103" s="266"/>
      <c r="C103" s="281"/>
      <c r="D103" s="130" t="s">
        <v>772</v>
      </c>
      <c r="E103" s="131">
        <v>33743794861</v>
      </c>
      <c r="F103" s="225"/>
      <c r="G103" s="221"/>
      <c r="H103" s="223"/>
      <c r="I103" s="225"/>
      <c r="J103" s="221"/>
      <c r="K103" s="225"/>
      <c r="L103" s="225"/>
    </row>
    <row r="104" spans="1:12" s="8" customFormat="1" ht="68.099999999999994" customHeight="1" x14ac:dyDescent="0.25">
      <c r="A104" s="296">
        <v>41</v>
      </c>
      <c r="B104" s="296" t="s">
        <v>64</v>
      </c>
      <c r="C104" s="274">
        <v>6244987000176</v>
      </c>
      <c r="D104" s="60" t="s">
        <v>384</v>
      </c>
      <c r="E104" s="150">
        <v>17545337875</v>
      </c>
      <c r="F104" s="296" t="s">
        <v>0</v>
      </c>
      <c r="G104" s="290">
        <v>42737</v>
      </c>
      <c r="H104" s="297">
        <v>41680.6</v>
      </c>
      <c r="I104" s="289" t="s">
        <v>18</v>
      </c>
      <c r="J104" s="290">
        <v>44196</v>
      </c>
      <c r="K104" s="298" t="s">
        <v>35</v>
      </c>
      <c r="L104" s="296" t="s">
        <v>259</v>
      </c>
    </row>
    <row r="105" spans="1:12" s="8" customFormat="1" ht="68.099999999999994" customHeight="1" x14ac:dyDescent="0.25">
      <c r="A105" s="296"/>
      <c r="B105" s="296"/>
      <c r="C105" s="276"/>
      <c r="D105" s="62"/>
      <c r="E105" s="143"/>
      <c r="F105" s="296"/>
      <c r="G105" s="290"/>
      <c r="H105" s="297"/>
      <c r="I105" s="289"/>
      <c r="J105" s="290"/>
      <c r="K105" s="298"/>
      <c r="L105" s="296"/>
    </row>
    <row r="106" spans="1:12" s="8" customFormat="1" ht="30" x14ac:dyDescent="0.25">
      <c r="A106" s="286">
        <v>42</v>
      </c>
      <c r="B106" s="309" t="s">
        <v>65</v>
      </c>
      <c r="C106" s="285">
        <v>7975407000183</v>
      </c>
      <c r="D106" s="147" t="s">
        <v>385</v>
      </c>
      <c r="E106" s="148">
        <v>26476709860</v>
      </c>
      <c r="F106" s="286" t="s">
        <v>0</v>
      </c>
      <c r="G106" s="292">
        <v>42737</v>
      </c>
      <c r="H106" s="293">
        <v>183987.32</v>
      </c>
      <c r="I106" s="286" t="s">
        <v>23</v>
      </c>
      <c r="J106" s="292">
        <v>44196</v>
      </c>
      <c r="K106" s="286" t="s">
        <v>35</v>
      </c>
      <c r="L106" s="286" t="s">
        <v>259</v>
      </c>
    </row>
    <row r="107" spans="1:12" s="8" customFormat="1" ht="45" x14ac:dyDescent="0.25">
      <c r="A107" s="286"/>
      <c r="B107" s="309"/>
      <c r="C107" s="285"/>
      <c r="D107" s="149" t="s">
        <v>386</v>
      </c>
      <c r="E107" s="123">
        <v>70881359149</v>
      </c>
      <c r="F107" s="286"/>
      <c r="G107" s="292"/>
      <c r="H107" s="293"/>
      <c r="I107" s="286"/>
      <c r="J107" s="292"/>
      <c r="K107" s="286"/>
      <c r="L107" s="286"/>
    </row>
    <row r="108" spans="1:12" s="8" customFormat="1" ht="30" x14ac:dyDescent="0.25">
      <c r="A108" s="296">
        <v>43</v>
      </c>
      <c r="B108" s="295" t="s">
        <v>66</v>
      </c>
      <c r="C108" s="341">
        <v>24627652000119</v>
      </c>
      <c r="D108" s="60" t="s">
        <v>387</v>
      </c>
      <c r="E108" s="150">
        <v>27716117831</v>
      </c>
      <c r="F108" s="296" t="s">
        <v>0</v>
      </c>
      <c r="G108" s="290">
        <v>42737</v>
      </c>
      <c r="H108" s="297">
        <v>11961.65</v>
      </c>
      <c r="I108" s="289" t="s">
        <v>10</v>
      </c>
      <c r="J108" s="290">
        <v>44196</v>
      </c>
      <c r="K108" s="298" t="s">
        <v>35</v>
      </c>
      <c r="L108" s="296" t="s">
        <v>259</v>
      </c>
    </row>
    <row r="109" spans="1:12" s="8" customFormat="1" ht="30" x14ac:dyDescent="0.25">
      <c r="A109" s="296"/>
      <c r="B109" s="295"/>
      <c r="C109" s="341"/>
      <c r="D109" s="126" t="s">
        <v>388</v>
      </c>
      <c r="E109" s="166">
        <v>9167345794</v>
      </c>
      <c r="F109" s="296"/>
      <c r="G109" s="290"/>
      <c r="H109" s="297"/>
      <c r="I109" s="289"/>
      <c r="J109" s="290"/>
      <c r="K109" s="298"/>
      <c r="L109" s="296"/>
    </row>
    <row r="110" spans="1:12" s="8" customFormat="1" ht="45" x14ac:dyDescent="0.25">
      <c r="A110" s="330">
        <v>44</v>
      </c>
      <c r="B110" s="330" t="s">
        <v>67</v>
      </c>
      <c r="C110" s="263">
        <v>7672682000128</v>
      </c>
      <c r="D110" s="187" t="s">
        <v>389</v>
      </c>
      <c r="E110" s="188">
        <v>25087926835</v>
      </c>
      <c r="F110" s="330" t="s">
        <v>0</v>
      </c>
      <c r="G110" s="331">
        <v>42737</v>
      </c>
      <c r="H110" s="332">
        <v>106381.39</v>
      </c>
      <c r="I110" s="330" t="s">
        <v>10</v>
      </c>
      <c r="J110" s="331">
        <v>43763</v>
      </c>
      <c r="K110" s="330" t="s">
        <v>35</v>
      </c>
      <c r="L110" s="330" t="s">
        <v>258</v>
      </c>
    </row>
    <row r="111" spans="1:12" s="8" customFormat="1" ht="30" x14ac:dyDescent="0.25">
      <c r="A111" s="330"/>
      <c r="B111" s="330"/>
      <c r="C111" s="263"/>
      <c r="D111" s="189" t="s">
        <v>390</v>
      </c>
      <c r="E111" s="190">
        <v>21860818811</v>
      </c>
      <c r="F111" s="330"/>
      <c r="G111" s="331"/>
      <c r="H111" s="332"/>
      <c r="I111" s="330"/>
      <c r="J111" s="331"/>
      <c r="K111" s="330"/>
      <c r="L111" s="330"/>
    </row>
    <row r="112" spans="1:12" s="8" customFormat="1" ht="68.099999999999994" customHeight="1" x14ac:dyDescent="0.25">
      <c r="A112" s="296">
        <v>45</v>
      </c>
      <c r="B112" s="296" t="s">
        <v>68</v>
      </c>
      <c r="C112" s="272">
        <v>11635908000198</v>
      </c>
      <c r="D112" s="60" t="s">
        <v>391</v>
      </c>
      <c r="E112" s="150">
        <v>28583466823</v>
      </c>
      <c r="F112" s="296" t="s">
        <v>0</v>
      </c>
      <c r="G112" s="290">
        <v>42737</v>
      </c>
      <c r="H112" s="297">
        <v>33581.919999999998</v>
      </c>
      <c r="I112" s="289" t="s">
        <v>32</v>
      </c>
      <c r="J112" s="290">
        <v>44196</v>
      </c>
      <c r="K112" s="298" t="s">
        <v>35</v>
      </c>
      <c r="L112" s="296" t="s">
        <v>259</v>
      </c>
    </row>
    <row r="113" spans="1:13" s="8" customFormat="1" ht="30" x14ac:dyDescent="0.25">
      <c r="A113" s="296"/>
      <c r="B113" s="296"/>
      <c r="C113" s="272"/>
      <c r="D113" s="126" t="s">
        <v>392</v>
      </c>
      <c r="E113" s="166">
        <v>32788542844</v>
      </c>
      <c r="F113" s="296"/>
      <c r="G113" s="290"/>
      <c r="H113" s="297"/>
      <c r="I113" s="289"/>
      <c r="J113" s="290"/>
      <c r="K113" s="298"/>
      <c r="L113" s="296"/>
    </row>
    <row r="114" spans="1:13" s="8" customFormat="1" ht="30" x14ac:dyDescent="0.25">
      <c r="A114" s="330">
        <v>46</v>
      </c>
      <c r="B114" s="330" t="s">
        <v>69</v>
      </c>
      <c r="C114" s="263">
        <v>2928210000170</v>
      </c>
      <c r="D114" s="187" t="s">
        <v>393</v>
      </c>
      <c r="E114" s="188">
        <v>10910613869</v>
      </c>
      <c r="F114" s="330" t="s">
        <v>0</v>
      </c>
      <c r="G114" s="331">
        <v>42737</v>
      </c>
      <c r="H114" s="332">
        <v>140140.28</v>
      </c>
      <c r="I114" s="330" t="s">
        <v>17</v>
      </c>
      <c r="J114" s="331">
        <v>44196</v>
      </c>
      <c r="K114" s="330" t="s">
        <v>35</v>
      </c>
      <c r="L114" s="330" t="s">
        <v>259</v>
      </c>
      <c r="M114" s="9"/>
    </row>
    <row r="115" spans="1:13" s="8" customFormat="1" ht="30" x14ac:dyDescent="0.25">
      <c r="A115" s="330"/>
      <c r="B115" s="330"/>
      <c r="C115" s="263"/>
      <c r="D115" s="191" t="s">
        <v>394</v>
      </c>
      <c r="E115" s="209">
        <v>34289025803</v>
      </c>
      <c r="F115" s="330"/>
      <c r="G115" s="331"/>
      <c r="H115" s="332"/>
      <c r="I115" s="330"/>
      <c r="J115" s="331"/>
      <c r="K115" s="330"/>
      <c r="L115" s="330"/>
      <c r="M115" s="9"/>
    </row>
    <row r="116" spans="1:13" s="8" customFormat="1" ht="30" x14ac:dyDescent="0.25">
      <c r="A116" s="330"/>
      <c r="B116" s="330"/>
      <c r="C116" s="263"/>
      <c r="D116" s="189" t="s">
        <v>395</v>
      </c>
      <c r="E116" s="190"/>
      <c r="F116" s="330"/>
      <c r="G116" s="331"/>
      <c r="H116" s="332"/>
      <c r="I116" s="330"/>
      <c r="J116" s="331"/>
      <c r="K116" s="330"/>
      <c r="L116" s="330"/>
      <c r="M116" s="9"/>
    </row>
    <row r="117" spans="1:13" s="8" customFormat="1" ht="30" x14ac:dyDescent="0.25">
      <c r="A117" s="296">
        <v>47</v>
      </c>
      <c r="B117" s="296" t="s">
        <v>214</v>
      </c>
      <c r="C117" s="272" t="s">
        <v>396</v>
      </c>
      <c r="D117" s="60" t="s">
        <v>397</v>
      </c>
      <c r="E117" s="124" t="s">
        <v>398</v>
      </c>
      <c r="F117" s="296" t="s">
        <v>0</v>
      </c>
      <c r="G117" s="290">
        <v>43710</v>
      </c>
      <c r="H117" s="297">
        <f>4479.2+11623.5+11563.1+10553.7+7488.6+7153.7</f>
        <v>52861.799999999996</v>
      </c>
      <c r="I117" s="289" t="s">
        <v>21</v>
      </c>
      <c r="J117" s="290">
        <v>43850</v>
      </c>
      <c r="K117" s="298" t="s">
        <v>35</v>
      </c>
      <c r="L117" s="296" t="s">
        <v>259</v>
      </c>
      <c r="M117" s="9"/>
    </row>
    <row r="118" spans="1:13" s="8" customFormat="1" ht="30" x14ac:dyDescent="0.25">
      <c r="A118" s="296"/>
      <c r="B118" s="296"/>
      <c r="C118" s="272"/>
      <c r="D118" s="61" t="s">
        <v>399</v>
      </c>
      <c r="E118" s="125" t="s">
        <v>400</v>
      </c>
      <c r="F118" s="296"/>
      <c r="G118" s="290"/>
      <c r="H118" s="297"/>
      <c r="I118" s="289"/>
      <c r="J118" s="290"/>
      <c r="K118" s="298"/>
      <c r="L118" s="296"/>
      <c r="M118" s="9"/>
    </row>
    <row r="119" spans="1:13" s="8" customFormat="1" ht="30" x14ac:dyDescent="0.25">
      <c r="A119" s="296"/>
      <c r="B119" s="296"/>
      <c r="C119" s="272"/>
      <c r="D119" s="126" t="s">
        <v>401</v>
      </c>
      <c r="E119" s="127" t="s">
        <v>402</v>
      </c>
      <c r="F119" s="296"/>
      <c r="G119" s="290"/>
      <c r="H119" s="297"/>
      <c r="I119" s="289"/>
      <c r="J119" s="290"/>
      <c r="K119" s="298"/>
      <c r="L119" s="296"/>
      <c r="M119" s="9"/>
    </row>
    <row r="120" spans="1:13" s="8" customFormat="1" ht="30" x14ac:dyDescent="0.25">
      <c r="A120" s="330">
        <v>48</v>
      </c>
      <c r="B120" s="330" t="s">
        <v>70</v>
      </c>
      <c r="C120" s="263" t="s">
        <v>403</v>
      </c>
      <c r="D120" s="121" t="s">
        <v>404</v>
      </c>
      <c r="E120" s="192">
        <v>83289500810</v>
      </c>
      <c r="F120" s="330" t="s">
        <v>0</v>
      </c>
      <c r="G120" s="331">
        <v>42737</v>
      </c>
      <c r="H120" s="332">
        <v>140182.25</v>
      </c>
      <c r="I120" s="330" t="s">
        <v>16</v>
      </c>
      <c r="J120" s="331">
        <v>44196</v>
      </c>
      <c r="K120" s="330" t="s">
        <v>35</v>
      </c>
      <c r="L120" s="330" t="s">
        <v>259</v>
      </c>
      <c r="M120" s="9"/>
    </row>
    <row r="121" spans="1:13" s="8" customFormat="1" ht="30" x14ac:dyDescent="0.25">
      <c r="A121" s="330"/>
      <c r="B121" s="330"/>
      <c r="C121" s="263"/>
      <c r="D121" s="193" t="s">
        <v>405</v>
      </c>
      <c r="E121" s="194">
        <v>18382479715</v>
      </c>
      <c r="F121" s="330"/>
      <c r="G121" s="331"/>
      <c r="H121" s="332"/>
      <c r="I121" s="330"/>
      <c r="J121" s="331"/>
      <c r="K121" s="330"/>
      <c r="L121" s="330"/>
      <c r="M121" s="9"/>
    </row>
    <row r="122" spans="1:13" s="8" customFormat="1" ht="30" x14ac:dyDescent="0.25">
      <c r="A122" s="296">
        <v>49</v>
      </c>
      <c r="B122" s="296" t="s">
        <v>150</v>
      </c>
      <c r="C122" s="294" t="s">
        <v>406</v>
      </c>
      <c r="D122" s="60" t="s">
        <v>407</v>
      </c>
      <c r="E122" s="80" t="s">
        <v>408</v>
      </c>
      <c r="F122" s="296" t="s">
        <v>151</v>
      </c>
      <c r="G122" s="290" t="s">
        <v>152</v>
      </c>
      <c r="H122" s="297">
        <f>7710.66+8439.78+5840.42+9145.18+6862.69+9029.27+8805.17+9562.78+8380.02+9754.3+8432.06+6790.92</f>
        <v>98753.25</v>
      </c>
      <c r="I122" s="289" t="s">
        <v>153</v>
      </c>
      <c r="J122" s="290">
        <v>44196</v>
      </c>
      <c r="K122" s="298" t="s">
        <v>35</v>
      </c>
      <c r="L122" s="296" t="s">
        <v>259</v>
      </c>
      <c r="M122" s="9"/>
    </row>
    <row r="123" spans="1:13" s="8" customFormat="1" ht="30" x14ac:dyDescent="0.25">
      <c r="A123" s="296"/>
      <c r="B123" s="296"/>
      <c r="C123" s="294"/>
      <c r="D123" s="62" t="s">
        <v>409</v>
      </c>
      <c r="E123" s="79" t="s">
        <v>410</v>
      </c>
      <c r="F123" s="296"/>
      <c r="G123" s="290"/>
      <c r="H123" s="297"/>
      <c r="I123" s="289"/>
      <c r="J123" s="290"/>
      <c r="K123" s="298"/>
      <c r="L123" s="296"/>
      <c r="M123" s="9"/>
    </row>
    <row r="124" spans="1:13" s="8" customFormat="1" ht="30" x14ac:dyDescent="0.25">
      <c r="A124" s="330">
        <v>50</v>
      </c>
      <c r="B124" s="330" t="s">
        <v>154</v>
      </c>
      <c r="C124" s="333" t="s">
        <v>411</v>
      </c>
      <c r="D124" s="121" t="s">
        <v>412</v>
      </c>
      <c r="E124" s="195" t="s">
        <v>413</v>
      </c>
      <c r="F124" s="330" t="s">
        <v>155</v>
      </c>
      <c r="G124" s="331">
        <v>41031</v>
      </c>
      <c r="H124" s="332">
        <f>96+144+368+208+352+320+128+112+208+112+112+304</f>
        <v>2464</v>
      </c>
      <c r="I124" s="330" t="s">
        <v>156</v>
      </c>
      <c r="J124" s="331">
        <v>44196</v>
      </c>
      <c r="K124" s="335" t="s">
        <v>35</v>
      </c>
      <c r="L124" s="330" t="s">
        <v>259</v>
      </c>
      <c r="M124" s="9"/>
    </row>
    <row r="125" spans="1:13" s="8" customFormat="1" ht="30" x14ac:dyDescent="0.25">
      <c r="A125" s="330"/>
      <c r="B125" s="330"/>
      <c r="C125" s="333"/>
      <c r="D125" s="191" t="s">
        <v>414</v>
      </c>
      <c r="E125" s="196" t="s">
        <v>415</v>
      </c>
      <c r="F125" s="330"/>
      <c r="G125" s="331"/>
      <c r="H125" s="332"/>
      <c r="I125" s="330"/>
      <c r="J125" s="331"/>
      <c r="K125" s="335"/>
      <c r="L125" s="330"/>
      <c r="M125" s="9"/>
    </row>
    <row r="126" spans="1:13" s="8" customFormat="1" ht="30" x14ac:dyDescent="0.25">
      <c r="A126" s="330"/>
      <c r="B126" s="330"/>
      <c r="C126" s="333"/>
      <c r="D126" s="189" t="s">
        <v>416</v>
      </c>
      <c r="E126" s="197" t="s">
        <v>417</v>
      </c>
      <c r="F126" s="330"/>
      <c r="G126" s="331"/>
      <c r="H126" s="332"/>
      <c r="I126" s="330"/>
      <c r="J126" s="331"/>
      <c r="K126" s="335"/>
      <c r="L126" s="330"/>
      <c r="M126" s="9"/>
    </row>
    <row r="127" spans="1:13" s="8" customFormat="1" ht="30" x14ac:dyDescent="0.25">
      <c r="A127" s="296">
        <v>51</v>
      </c>
      <c r="B127" s="299" t="s">
        <v>71</v>
      </c>
      <c r="C127" s="272">
        <v>14578516000122</v>
      </c>
      <c r="D127" s="135" t="s">
        <v>418</v>
      </c>
      <c r="E127" s="124" t="s">
        <v>419</v>
      </c>
      <c r="F127" s="296" t="s">
        <v>0</v>
      </c>
      <c r="G127" s="290">
        <v>42737</v>
      </c>
      <c r="H127" s="297">
        <v>146764.37</v>
      </c>
      <c r="I127" s="296" t="s">
        <v>15</v>
      </c>
      <c r="J127" s="290">
        <v>44196</v>
      </c>
      <c r="K127" s="296" t="s">
        <v>35</v>
      </c>
      <c r="L127" s="296" t="s">
        <v>259</v>
      </c>
      <c r="M127" s="9"/>
    </row>
    <row r="128" spans="1:13" s="8" customFormat="1" x14ac:dyDescent="0.25">
      <c r="A128" s="296"/>
      <c r="B128" s="299"/>
      <c r="C128" s="272"/>
      <c r="D128" s="136" t="s">
        <v>421</v>
      </c>
      <c r="E128" s="137" t="s">
        <v>420</v>
      </c>
      <c r="F128" s="296"/>
      <c r="G128" s="290"/>
      <c r="H128" s="297"/>
      <c r="I128" s="296"/>
      <c r="J128" s="290"/>
      <c r="K128" s="296"/>
      <c r="L128" s="296"/>
      <c r="M128" s="9"/>
    </row>
    <row r="129" spans="1:13" s="8" customFormat="1" ht="30" x14ac:dyDescent="0.25">
      <c r="A129" s="296"/>
      <c r="B129" s="299"/>
      <c r="C129" s="272"/>
      <c r="D129" s="138" t="s">
        <v>422</v>
      </c>
      <c r="E129" s="125" t="s">
        <v>423</v>
      </c>
      <c r="F129" s="296"/>
      <c r="G129" s="290"/>
      <c r="H129" s="297"/>
      <c r="I129" s="296"/>
      <c r="J129" s="290"/>
      <c r="K129" s="296"/>
      <c r="L129" s="296"/>
      <c r="M129" s="9"/>
    </row>
    <row r="130" spans="1:13" s="8" customFormat="1" ht="30" x14ac:dyDescent="0.25">
      <c r="A130" s="296"/>
      <c r="B130" s="299"/>
      <c r="C130" s="272"/>
      <c r="D130" s="139" t="s">
        <v>424</v>
      </c>
      <c r="E130" s="140" t="s">
        <v>425</v>
      </c>
      <c r="F130" s="296"/>
      <c r="G130" s="290"/>
      <c r="H130" s="297"/>
      <c r="I130" s="296"/>
      <c r="J130" s="290"/>
      <c r="K130" s="296"/>
      <c r="L130" s="296"/>
      <c r="M130" s="9"/>
    </row>
    <row r="131" spans="1:13" s="8" customFormat="1" ht="68.099999999999994" customHeight="1" x14ac:dyDescent="0.25">
      <c r="A131" s="174">
        <v>52</v>
      </c>
      <c r="B131" s="89" t="s">
        <v>72</v>
      </c>
      <c r="C131" s="175" t="s">
        <v>426</v>
      </c>
      <c r="D131" s="89" t="s">
        <v>72</v>
      </c>
      <c r="E131" s="172">
        <v>99360918687</v>
      </c>
      <c r="F131" s="89" t="s">
        <v>0</v>
      </c>
      <c r="G131" s="176">
        <v>42737</v>
      </c>
      <c r="H131" s="177">
        <v>90878.32</v>
      </c>
      <c r="I131" s="174" t="s">
        <v>13</v>
      </c>
      <c r="J131" s="176">
        <v>44196</v>
      </c>
      <c r="K131" s="178" t="s">
        <v>35</v>
      </c>
      <c r="L131" s="174" t="s">
        <v>259</v>
      </c>
      <c r="M131" s="9"/>
    </row>
    <row r="132" spans="1:13" s="8" customFormat="1" ht="45" x14ac:dyDescent="0.25">
      <c r="A132" s="296">
        <v>53</v>
      </c>
      <c r="B132" s="299" t="s">
        <v>73</v>
      </c>
      <c r="C132" s="272" t="s">
        <v>427</v>
      </c>
      <c r="D132" s="141" t="s">
        <v>428</v>
      </c>
      <c r="E132" s="142">
        <v>21253416893</v>
      </c>
      <c r="F132" s="295" t="s">
        <v>0</v>
      </c>
      <c r="G132" s="290">
        <v>42737</v>
      </c>
      <c r="H132" s="297">
        <v>113862.96</v>
      </c>
      <c r="I132" s="296" t="s">
        <v>23</v>
      </c>
      <c r="J132" s="290">
        <v>44196</v>
      </c>
      <c r="K132" s="296" t="s">
        <v>35</v>
      </c>
      <c r="L132" s="296" t="s">
        <v>259</v>
      </c>
      <c r="M132" s="9"/>
    </row>
    <row r="133" spans="1:13" s="8" customFormat="1" ht="45" x14ac:dyDescent="0.25">
      <c r="A133" s="296"/>
      <c r="B133" s="299"/>
      <c r="C133" s="272"/>
      <c r="D133" s="139" t="s">
        <v>429</v>
      </c>
      <c r="E133" s="143"/>
      <c r="F133" s="295"/>
      <c r="G133" s="290"/>
      <c r="H133" s="297"/>
      <c r="I133" s="296"/>
      <c r="J133" s="290"/>
      <c r="K133" s="296"/>
      <c r="L133" s="296"/>
      <c r="M133" s="9"/>
    </row>
    <row r="134" spans="1:13" s="8" customFormat="1" ht="30" x14ac:dyDescent="0.25">
      <c r="A134" s="330">
        <v>54</v>
      </c>
      <c r="B134" s="330" t="s">
        <v>74</v>
      </c>
      <c r="C134" s="333" t="s">
        <v>430</v>
      </c>
      <c r="D134" s="187" t="s">
        <v>431</v>
      </c>
      <c r="E134" s="198" t="s">
        <v>432</v>
      </c>
      <c r="F134" s="334" t="s">
        <v>0</v>
      </c>
      <c r="G134" s="331">
        <v>42737</v>
      </c>
      <c r="H134" s="332">
        <v>144210.25</v>
      </c>
      <c r="I134" s="330" t="s">
        <v>16</v>
      </c>
      <c r="J134" s="331">
        <v>44196</v>
      </c>
      <c r="K134" s="335" t="s">
        <v>35</v>
      </c>
      <c r="L134" s="330" t="s">
        <v>259</v>
      </c>
      <c r="M134" s="9"/>
    </row>
    <row r="135" spans="1:13" s="8" customFormat="1" ht="30" x14ac:dyDescent="0.25">
      <c r="A135" s="330"/>
      <c r="B135" s="330"/>
      <c r="C135" s="333"/>
      <c r="D135" s="191" t="s">
        <v>433</v>
      </c>
      <c r="E135" s="196" t="s">
        <v>434</v>
      </c>
      <c r="F135" s="334"/>
      <c r="G135" s="331"/>
      <c r="H135" s="332"/>
      <c r="I135" s="330"/>
      <c r="J135" s="331"/>
      <c r="K135" s="335"/>
      <c r="L135" s="330"/>
      <c r="M135" s="9"/>
    </row>
    <row r="136" spans="1:13" s="8" customFormat="1" ht="30" x14ac:dyDescent="0.25">
      <c r="A136" s="330"/>
      <c r="B136" s="330"/>
      <c r="C136" s="333"/>
      <c r="D136" s="189" t="s">
        <v>435</v>
      </c>
      <c r="E136" s="197" t="s">
        <v>436</v>
      </c>
      <c r="F136" s="334"/>
      <c r="G136" s="331"/>
      <c r="H136" s="332"/>
      <c r="I136" s="330"/>
      <c r="J136" s="331"/>
      <c r="K136" s="335"/>
      <c r="L136" s="330"/>
      <c r="M136" s="9"/>
    </row>
    <row r="137" spans="1:13" s="8" customFormat="1" ht="30" x14ac:dyDescent="0.25">
      <c r="A137" s="296">
        <v>55</v>
      </c>
      <c r="B137" s="295" t="s">
        <v>75</v>
      </c>
      <c r="C137" s="272" t="s">
        <v>438</v>
      </c>
      <c r="D137" s="146" t="s">
        <v>439</v>
      </c>
      <c r="E137" s="142">
        <v>22612184864</v>
      </c>
      <c r="F137" s="296" t="s">
        <v>0</v>
      </c>
      <c r="G137" s="290">
        <v>42737</v>
      </c>
      <c r="H137" s="297">
        <v>58219.71</v>
      </c>
      <c r="I137" s="289" t="s">
        <v>25</v>
      </c>
      <c r="J137" s="290">
        <v>44196</v>
      </c>
      <c r="K137" s="298" t="s">
        <v>35</v>
      </c>
      <c r="L137" s="296" t="s">
        <v>259</v>
      </c>
    </row>
    <row r="138" spans="1:13" s="8" customFormat="1" ht="30" x14ac:dyDescent="0.25">
      <c r="A138" s="296"/>
      <c r="B138" s="295"/>
      <c r="C138" s="272"/>
      <c r="D138" s="62" t="s">
        <v>440</v>
      </c>
      <c r="E138" s="143">
        <v>32630615855</v>
      </c>
      <c r="F138" s="296"/>
      <c r="G138" s="290"/>
      <c r="H138" s="297"/>
      <c r="I138" s="289"/>
      <c r="J138" s="290"/>
      <c r="K138" s="298"/>
      <c r="L138" s="296"/>
    </row>
    <row r="139" spans="1:13" s="8" customFormat="1" ht="159" customHeight="1" x14ac:dyDescent="0.25">
      <c r="A139" s="174">
        <v>56</v>
      </c>
      <c r="B139" s="89" t="s">
        <v>160</v>
      </c>
      <c r="C139" s="173" t="s">
        <v>441</v>
      </c>
      <c r="D139" s="89" t="s">
        <v>442</v>
      </c>
      <c r="E139" s="173" t="s">
        <v>443</v>
      </c>
      <c r="F139" s="89" t="s">
        <v>161</v>
      </c>
      <c r="G139" s="176" t="s">
        <v>162</v>
      </c>
      <c r="H139" s="177">
        <f>6654*12</f>
        <v>79848</v>
      </c>
      <c r="I139" s="174" t="s">
        <v>261</v>
      </c>
      <c r="J139" s="176">
        <v>44196</v>
      </c>
      <c r="K139" s="174" t="s">
        <v>35</v>
      </c>
      <c r="L139" s="174" t="s">
        <v>259</v>
      </c>
      <c r="M139" s="9"/>
    </row>
    <row r="140" spans="1:13" s="8" customFormat="1" x14ac:dyDescent="0.25">
      <c r="A140" s="296">
        <v>57</v>
      </c>
      <c r="B140" s="296" t="s">
        <v>157</v>
      </c>
      <c r="C140" s="272" t="s">
        <v>444</v>
      </c>
      <c r="D140" s="60" t="s">
        <v>445</v>
      </c>
      <c r="E140" s="150">
        <v>1384072748</v>
      </c>
      <c r="F140" s="296" t="s">
        <v>117</v>
      </c>
      <c r="G140" s="290" t="s">
        <v>158</v>
      </c>
      <c r="H140" s="297">
        <v>0</v>
      </c>
      <c r="I140" s="289" t="s">
        <v>159</v>
      </c>
      <c r="J140" s="290">
        <v>44196</v>
      </c>
      <c r="K140" s="298" t="s">
        <v>35</v>
      </c>
      <c r="L140" s="296" t="s">
        <v>259</v>
      </c>
      <c r="M140" s="181"/>
    </row>
    <row r="141" spans="1:13" s="8" customFormat="1" ht="68.099999999999994" customHeight="1" x14ac:dyDescent="0.25">
      <c r="A141" s="296"/>
      <c r="B141" s="296"/>
      <c r="C141" s="272"/>
      <c r="D141" s="62" t="s">
        <v>446</v>
      </c>
      <c r="E141" s="143">
        <v>97733571715</v>
      </c>
      <c r="F141" s="296"/>
      <c r="G141" s="290"/>
      <c r="H141" s="297"/>
      <c r="I141" s="289"/>
      <c r="J141" s="290"/>
      <c r="K141" s="298"/>
      <c r="L141" s="296"/>
      <c r="M141" s="181"/>
    </row>
    <row r="142" spans="1:13" s="8" customFormat="1" ht="30" x14ac:dyDescent="0.25">
      <c r="A142" s="330">
        <v>58</v>
      </c>
      <c r="B142" s="330" t="s">
        <v>120</v>
      </c>
      <c r="C142" s="263" t="s">
        <v>447</v>
      </c>
      <c r="D142" s="121" t="s">
        <v>448</v>
      </c>
      <c r="E142" s="195" t="s">
        <v>449</v>
      </c>
      <c r="F142" s="330" t="s">
        <v>121</v>
      </c>
      <c r="G142" s="331" t="s">
        <v>122</v>
      </c>
      <c r="H142" s="332">
        <f>1762.23+1969.38*9+1984.28+1984.28</f>
        <v>23455.21</v>
      </c>
      <c r="I142" s="330" t="s">
        <v>123</v>
      </c>
      <c r="J142" s="331" t="s">
        <v>260</v>
      </c>
      <c r="K142" s="330" t="s">
        <v>35</v>
      </c>
      <c r="L142" s="330" t="s">
        <v>259</v>
      </c>
    </row>
    <row r="143" spans="1:13" s="8" customFormat="1" ht="30" x14ac:dyDescent="0.25">
      <c r="A143" s="330"/>
      <c r="B143" s="330"/>
      <c r="C143" s="263"/>
      <c r="D143" s="191" t="s">
        <v>450</v>
      </c>
      <c r="E143" s="196" t="s">
        <v>451</v>
      </c>
      <c r="F143" s="330"/>
      <c r="G143" s="331"/>
      <c r="H143" s="332"/>
      <c r="I143" s="330"/>
      <c r="J143" s="331"/>
      <c r="K143" s="330"/>
      <c r="L143" s="330"/>
    </row>
    <row r="144" spans="1:13" s="8" customFormat="1" ht="30" x14ac:dyDescent="0.25">
      <c r="A144" s="330"/>
      <c r="B144" s="330"/>
      <c r="C144" s="263"/>
      <c r="D144" s="189" t="s">
        <v>452</v>
      </c>
      <c r="E144" s="197" t="s">
        <v>453</v>
      </c>
      <c r="F144" s="330"/>
      <c r="G144" s="331"/>
      <c r="H144" s="332"/>
      <c r="I144" s="330"/>
      <c r="J144" s="331"/>
      <c r="K144" s="330"/>
      <c r="L144" s="330"/>
    </row>
    <row r="145" spans="1:13" s="8" customFormat="1" ht="68.099999999999994" customHeight="1" x14ac:dyDescent="0.25">
      <c r="A145" s="296">
        <v>59</v>
      </c>
      <c r="B145" s="296" t="s">
        <v>76</v>
      </c>
      <c r="C145" s="272" t="s">
        <v>454</v>
      </c>
      <c r="D145" s="60" t="s">
        <v>455</v>
      </c>
      <c r="E145" s="150">
        <v>1205851119</v>
      </c>
      <c r="F145" s="296" t="s">
        <v>0</v>
      </c>
      <c r="G145" s="290">
        <v>42737</v>
      </c>
      <c r="H145" s="297">
        <v>8845.92</v>
      </c>
      <c r="I145" s="289" t="s">
        <v>18</v>
      </c>
      <c r="J145" s="290">
        <v>43524</v>
      </c>
      <c r="K145" s="298" t="s">
        <v>35</v>
      </c>
      <c r="L145" s="296" t="s">
        <v>258</v>
      </c>
    </row>
    <row r="146" spans="1:13" s="8" customFormat="1" ht="30" x14ac:dyDescent="0.25">
      <c r="A146" s="296"/>
      <c r="B146" s="296"/>
      <c r="C146" s="272"/>
      <c r="D146" s="126" t="s">
        <v>456</v>
      </c>
      <c r="E146" s="166">
        <v>7124218667</v>
      </c>
      <c r="F146" s="296"/>
      <c r="G146" s="290"/>
      <c r="H146" s="297"/>
      <c r="I146" s="289"/>
      <c r="J146" s="290"/>
      <c r="K146" s="298"/>
      <c r="L146" s="296"/>
    </row>
    <row r="147" spans="1:13" s="8" customFormat="1" ht="30" x14ac:dyDescent="0.25">
      <c r="A147" s="330">
        <v>60</v>
      </c>
      <c r="B147" s="330" t="s">
        <v>215</v>
      </c>
      <c r="C147" s="263" t="s">
        <v>457</v>
      </c>
      <c r="D147" s="187" t="s">
        <v>458</v>
      </c>
      <c r="E147" s="188">
        <v>34271424854</v>
      </c>
      <c r="F147" s="330" t="s">
        <v>0</v>
      </c>
      <c r="G147" s="331">
        <v>43554</v>
      </c>
      <c r="H147" s="332">
        <v>10121.58</v>
      </c>
      <c r="I147" s="330" t="s">
        <v>19</v>
      </c>
      <c r="J147" s="331">
        <v>44196</v>
      </c>
      <c r="K147" s="330" t="s">
        <v>35</v>
      </c>
      <c r="L147" s="330" t="s">
        <v>259</v>
      </c>
      <c r="M147" s="9"/>
    </row>
    <row r="148" spans="1:13" s="8" customFormat="1" ht="30" x14ac:dyDescent="0.25">
      <c r="A148" s="330"/>
      <c r="B148" s="330"/>
      <c r="C148" s="263"/>
      <c r="D148" s="189" t="s">
        <v>459</v>
      </c>
      <c r="E148" s="190">
        <v>28838343691</v>
      </c>
      <c r="F148" s="330"/>
      <c r="G148" s="331"/>
      <c r="H148" s="332"/>
      <c r="I148" s="330"/>
      <c r="J148" s="331"/>
      <c r="K148" s="330"/>
      <c r="L148" s="330"/>
      <c r="M148" s="9"/>
    </row>
    <row r="149" spans="1:13" s="8" customFormat="1" ht="30" x14ac:dyDescent="0.25">
      <c r="A149" s="296">
        <v>61</v>
      </c>
      <c r="B149" s="295" t="s">
        <v>247</v>
      </c>
      <c r="C149" s="272" t="s">
        <v>460</v>
      </c>
      <c r="D149" s="60" t="s">
        <v>461</v>
      </c>
      <c r="E149" s="150"/>
      <c r="F149" s="296" t="s">
        <v>249</v>
      </c>
      <c r="G149" s="290">
        <v>40513</v>
      </c>
      <c r="H149" s="297">
        <f>1064+724+656*10</f>
        <v>8348</v>
      </c>
      <c r="I149" s="289" t="s">
        <v>248</v>
      </c>
      <c r="J149" s="290">
        <v>44196</v>
      </c>
      <c r="K149" s="298" t="s">
        <v>35</v>
      </c>
      <c r="L149" s="296" t="s">
        <v>259</v>
      </c>
      <c r="M149" s="9"/>
    </row>
    <row r="150" spans="1:13" s="8" customFormat="1" ht="30" x14ac:dyDescent="0.25">
      <c r="A150" s="296"/>
      <c r="B150" s="295"/>
      <c r="C150" s="272"/>
      <c r="D150" s="62" t="s">
        <v>462</v>
      </c>
      <c r="E150" s="143"/>
      <c r="F150" s="296"/>
      <c r="G150" s="290"/>
      <c r="H150" s="297"/>
      <c r="I150" s="289"/>
      <c r="J150" s="290"/>
      <c r="K150" s="298"/>
      <c r="L150" s="296"/>
      <c r="M150" s="9"/>
    </row>
    <row r="151" spans="1:13" s="8" customFormat="1" ht="68.099999999999994" customHeight="1" x14ac:dyDescent="0.25">
      <c r="A151" s="174">
        <v>62</v>
      </c>
      <c r="B151" s="89" t="s">
        <v>202</v>
      </c>
      <c r="C151" s="180" t="s">
        <v>463</v>
      </c>
      <c r="D151" s="89" t="s">
        <v>464</v>
      </c>
      <c r="E151" s="173" t="s">
        <v>465</v>
      </c>
      <c r="F151" s="89" t="s">
        <v>203</v>
      </c>
      <c r="G151" s="176">
        <v>43313</v>
      </c>
      <c r="H151" s="177">
        <f>3500*12</f>
        <v>42000</v>
      </c>
      <c r="I151" s="174" t="s">
        <v>204</v>
      </c>
      <c r="J151" s="176">
        <v>44196</v>
      </c>
      <c r="K151" s="174" t="s">
        <v>205</v>
      </c>
      <c r="L151" s="174" t="s">
        <v>259</v>
      </c>
      <c r="M151" s="9"/>
    </row>
    <row r="152" spans="1:13" s="8" customFormat="1" ht="30" x14ac:dyDescent="0.25">
      <c r="A152" s="296">
        <v>63</v>
      </c>
      <c r="B152" s="296" t="s">
        <v>77</v>
      </c>
      <c r="C152" s="272" t="s">
        <v>471</v>
      </c>
      <c r="D152" s="60" t="s">
        <v>472</v>
      </c>
      <c r="E152" s="150">
        <v>12513415604</v>
      </c>
      <c r="F152" s="296" t="s">
        <v>0</v>
      </c>
      <c r="G152" s="290">
        <v>42737</v>
      </c>
      <c r="H152" s="297">
        <v>15168.71</v>
      </c>
      <c r="I152" s="289" t="s">
        <v>17</v>
      </c>
      <c r="J152" s="290">
        <v>44196</v>
      </c>
      <c r="K152" s="298" t="s">
        <v>35</v>
      </c>
      <c r="L152" s="296" t="s">
        <v>259</v>
      </c>
    </row>
    <row r="153" spans="1:13" s="8" customFormat="1" ht="30" x14ac:dyDescent="0.25">
      <c r="A153" s="296"/>
      <c r="B153" s="296"/>
      <c r="C153" s="272"/>
      <c r="D153" s="61" t="s">
        <v>473</v>
      </c>
      <c r="E153" s="162">
        <v>28229051852</v>
      </c>
      <c r="F153" s="296"/>
      <c r="G153" s="290"/>
      <c r="H153" s="297"/>
      <c r="I153" s="289"/>
      <c r="J153" s="290"/>
      <c r="K153" s="298"/>
      <c r="L153" s="296"/>
    </row>
    <row r="154" spans="1:13" s="8" customFormat="1" ht="45" x14ac:dyDescent="0.25">
      <c r="A154" s="296"/>
      <c r="B154" s="296"/>
      <c r="C154" s="272"/>
      <c r="D154" s="163" t="s">
        <v>474</v>
      </c>
      <c r="E154" s="164">
        <v>29448616899</v>
      </c>
      <c r="F154" s="296"/>
      <c r="G154" s="290"/>
      <c r="H154" s="297"/>
      <c r="I154" s="289"/>
      <c r="J154" s="290"/>
      <c r="K154" s="298"/>
      <c r="L154" s="296"/>
    </row>
    <row r="155" spans="1:13" s="8" customFormat="1" ht="45" x14ac:dyDescent="0.25">
      <c r="A155" s="296"/>
      <c r="B155" s="296"/>
      <c r="C155" s="272"/>
      <c r="D155" s="61" t="s">
        <v>475</v>
      </c>
      <c r="E155" s="162">
        <v>22072507847</v>
      </c>
      <c r="F155" s="296"/>
      <c r="G155" s="290"/>
      <c r="H155" s="297"/>
      <c r="I155" s="289"/>
      <c r="J155" s="290"/>
      <c r="K155" s="298"/>
      <c r="L155" s="296"/>
    </row>
    <row r="156" spans="1:13" s="8" customFormat="1" ht="30" x14ac:dyDescent="0.25">
      <c r="A156" s="296"/>
      <c r="B156" s="296"/>
      <c r="C156" s="272"/>
      <c r="D156" s="62" t="s">
        <v>476</v>
      </c>
      <c r="E156" s="143">
        <v>5623156673</v>
      </c>
      <c r="F156" s="296"/>
      <c r="G156" s="290"/>
      <c r="H156" s="297"/>
      <c r="I156" s="289"/>
      <c r="J156" s="290"/>
      <c r="K156" s="298"/>
      <c r="L156" s="296"/>
    </row>
    <row r="157" spans="1:13" s="8" customFormat="1" ht="30" x14ac:dyDescent="0.25">
      <c r="A157" s="330">
        <v>64</v>
      </c>
      <c r="B157" s="330" t="s">
        <v>78</v>
      </c>
      <c r="C157" s="263" t="s">
        <v>477</v>
      </c>
      <c r="D157" s="187" t="s">
        <v>478</v>
      </c>
      <c r="E157" s="188">
        <v>12444751736</v>
      </c>
      <c r="F157" s="330" t="s">
        <v>0</v>
      </c>
      <c r="G157" s="331">
        <v>43160</v>
      </c>
      <c r="H157" s="332">
        <v>144553.88</v>
      </c>
      <c r="I157" s="330" t="s">
        <v>28</v>
      </c>
      <c r="J157" s="331">
        <v>44196</v>
      </c>
      <c r="K157" s="330" t="s">
        <v>35</v>
      </c>
      <c r="L157" s="330" t="s">
        <v>259</v>
      </c>
      <c r="M157" s="9"/>
    </row>
    <row r="158" spans="1:13" s="8" customFormat="1" ht="30" x14ac:dyDescent="0.25">
      <c r="A158" s="330"/>
      <c r="B158" s="330"/>
      <c r="C158" s="263"/>
      <c r="D158" s="189" t="s">
        <v>479</v>
      </c>
      <c r="E158" s="190">
        <v>11578365775</v>
      </c>
      <c r="F158" s="330"/>
      <c r="G158" s="331"/>
      <c r="H158" s="332"/>
      <c r="I158" s="330"/>
      <c r="J158" s="331"/>
      <c r="K158" s="330"/>
      <c r="L158" s="330"/>
      <c r="M158" s="9"/>
    </row>
    <row r="159" spans="1:13" s="8" customFormat="1" ht="30" x14ac:dyDescent="0.25">
      <c r="A159" s="296">
        <v>65</v>
      </c>
      <c r="B159" s="295" t="s">
        <v>79</v>
      </c>
      <c r="C159" s="272" t="s">
        <v>480</v>
      </c>
      <c r="D159" s="146" t="s">
        <v>481</v>
      </c>
      <c r="E159" s="142">
        <v>22949260802</v>
      </c>
      <c r="F159" s="296" t="s">
        <v>0</v>
      </c>
      <c r="G159" s="290">
        <v>42737</v>
      </c>
      <c r="H159" s="297">
        <v>119833.68</v>
      </c>
      <c r="I159" s="289" t="s">
        <v>29</v>
      </c>
      <c r="J159" s="290">
        <v>44196</v>
      </c>
      <c r="K159" s="298" t="s">
        <v>35</v>
      </c>
      <c r="L159" s="296" t="s">
        <v>259</v>
      </c>
      <c r="M159" s="9"/>
    </row>
    <row r="160" spans="1:13" s="8" customFormat="1" ht="30" x14ac:dyDescent="0.25">
      <c r="A160" s="296"/>
      <c r="B160" s="295"/>
      <c r="C160" s="272"/>
      <c r="D160" s="62" t="s">
        <v>482</v>
      </c>
      <c r="E160" s="143">
        <v>22451109866</v>
      </c>
      <c r="F160" s="296"/>
      <c r="G160" s="290"/>
      <c r="H160" s="297"/>
      <c r="I160" s="289"/>
      <c r="J160" s="290"/>
      <c r="K160" s="298"/>
      <c r="L160" s="296"/>
      <c r="M160" s="9"/>
    </row>
    <row r="161" spans="1:13" s="8" customFormat="1" ht="68.099999999999994" customHeight="1" x14ac:dyDescent="0.25">
      <c r="A161" s="174">
        <v>66</v>
      </c>
      <c r="B161" s="89" t="s">
        <v>124</v>
      </c>
      <c r="C161" s="180" t="s">
        <v>483</v>
      </c>
      <c r="D161" s="89" t="s">
        <v>484</v>
      </c>
      <c r="E161" s="173" t="s">
        <v>485</v>
      </c>
      <c r="F161" s="89" t="s">
        <v>125</v>
      </c>
      <c r="G161" s="176" t="s">
        <v>126</v>
      </c>
      <c r="H161" s="177">
        <f>420+660+480+1020+660+1080+300+660+420+300+840+540</f>
        <v>7380</v>
      </c>
      <c r="I161" s="174" t="s">
        <v>255</v>
      </c>
      <c r="J161" s="176">
        <v>44012</v>
      </c>
      <c r="K161" s="174" t="s">
        <v>35</v>
      </c>
      <c r="L161" s="174" t="s">
        <v>259</v>
      </c>
      <c r="M161" s="9"/>
    </row>
    <row r="162" spans="1:13" s="8" customFormat="1" ht="68.099999999999994" customHeight="1" x14ac:dyDescent="0.25">
      <c r="A162" s="59">
        <v>67</v>
      </c>
      <c r="B162" s="50" t="s">
        <v>4</v>
      </c>
      <c r="C162" s="57" t="s">
        <v>486</v>
      </c>
      <c r="D162" s="50" t="s">
        <v>487</v>
      </c>
      <c r="E162" s="51">
        <v>30522448844</v>
      </c>
      <c r="F162" s="50" t="s">
        <v>0</v>
      </c>
      <c r="G162" s="86">
        <v>43237</v>
      </c>
      <c r="H162" s="87">
        <v>49775.35</v>
      </c>
      <c r="I162" s="58" t="s">
        <v>10</v>
      </c>
      <c r="J162" s="86">
        <v>44196</v>
      </c>
      <c r="K162" s="88" t="s">
        <v>35</v>
      </c>
      <c r="L162" s="59" t="s">
        <v>259</v>
      </c>
      <c r="M162" s="9"/>
    </row>
    <row r="163" spans="1:13" s="8" customFormat="1" ht="68.099999999999994" customHeight="1" x14ac:dyDescent="0.25">
      <c r="A163" s="174">
        <v>68</v>
      </c>
      <c r="B163" s="89" t="s">
        <v>127</v>
      </c>
      <c r="C163" s="175" t="s">
        <v>489</v>
      </c>
      <c r="D163" s="89" t="s">
        <v>488</v>
      </c>
      <c r="E163" s="172" t="s">
        <v>490</v>
      </c>
      <c r="F163" s="89" t="s">
        <v>125</v>
      </c>
      <c r="G163" s="176" t="s">
        <v>128</v>
      </c>
      <c r="H163" s="177">
        <f>74773.36+78232.34+75450.95+65273.12+64981.8+77751.8+67799.6+75316.9+67721+56591.66+61557.47+60002.98</f>
        <v>825452.98</v>
      </c>
      <c r="I163" s="174" t="s">
        <v>129</v>
      </c>
      <c r="J163" s="176">
        <v>44196</v>
      </c>
      <c r="K163" s="178" t="s">
        <v>35</v>
      </c>
      <c r="L163" s="174" t="s">
        <v>259</v>
      </c>
      <c r="M163" s="9"/>
    </row>
    <row r="164" spans="1:13" s="8" customFormat="1" ht="68.099999999999994" customHeight="1" x14ac:dyDescent="0.25">
      <c r="A164" s="59">
        <v>69</v>
      </c>
      <c r="B164" s="97" t="s">
        <v>80</v>
      </c>
      <c r="C164" s="57" t="s">
        <v>491</v>
      </c>
      <c r="D164" s="97" t="s">
        <v>492</v>
      </c>
      <c r="E164" s="51">
        <v>27417104819</v>
      </c>
      <c r="F164" s="50" t="s">
        <v>0</v>
      </c>
      <c r="G164" s="86">
        <v>42737</v>
      </c>
      <c r="H164" s="87">
        <v>175358.2</v>
      </c>
      <c r="I164" s="59" t="s">
        <v>30</v>
      </c>
      <c r="J164" s="86">
        <v>44196</v>
      </c>
      <c r="K164" s="59" t="s">
        <v>35</v>
      </c>
      <c r="L164" s="59" t="s">
        <v>259</v>
      </c>
      <c r="M164" s="9"/>
    </row>
    <row r="165" spans="1:13" s="8" customFormat="1" ht="30" x14ac:dyDescent="0.25">
      <c r="A165" s="286">
        <v>70</v>
      </c>
      <c r="B165" s="334" t="s">
        <v>216</v>
      </c>
      <c r="C165" s="333" t="s">
        <v>493</v>
      </c>
      <c r="D165" s="121" t="s">
        <v>494</v>
      </c>
      <c r="E165" s="195" t="s">
        <v>495</v>
      </c>
      <c r="F165" s="334" t="s">
        <v>0</v>
      </c>
      <c r="G165" s="331">
        <v>42737</v>
      </c>
      <c r="H165" s="332">
        <v>110752.2</v>
      </c>
      <c r="I165" s="330" t="s">
        <v>25</v>
      </c>
      <c r="J165" s="331">
        <v>44196</v>
      </c>
      <c r="K165" s="335" t="s">
        <v>35</v>
      </c>
      <c r="L165" s="330" t="s">
        <v>259</v>
      </c>
      <c r="M165" s="9"/>
    </row>
    <row r="166" spans="1:13" s="8" customFormat="1" ht="30" x14ac:dyDescent="0.25">
      <c r="A166" s="286"/>
      <c r="B166" s="334"/>
      <c r="C166" s="333"/>
      <c r="D166" s="193" t="s">
        <v>496</v>
      </c>
      <c r="E166" s="199" t="s">
        <v>497</v>
      </c>
      <c r="F166" s="334"/>
      <c r="G166" s="331"/>
      <c r="H166" s="332"/>
      <c r="I166" s="330"/>
      <c r="J166" s="331"/>
      <c r="K166" s="335"/>
      <c r="L166" s="330"/>
      <c r="M166" s="9"/>
    </row>
    <row r="167" spans="1:13" s="8" customFormat="1" ht="30" x14ac:dyDescent="0.25">
      <c r="A167" s="296">
        <v>71</v>
      </c>
      <c r="B167" s="306" t="s">
        <v>217</v>
      </c>
      <c r="C167" s="294" t="s">
        <v>498</v>
      </c>
      <c r="D167" s="135" t="s">
        <v>499</v>
      </c>
      <c r="E167" s="124" t="s">
        <v>500</v>
      </c>
      <c r="F167" s="296" t="s">
        <v>0</v>
      </c>
      <c r="G167" s="290">
        <v>42737</v>
      </c>
      <c r="H167" s="297">
        <v>149280.57999999999</v>
      </c>
      <c r="I167" s="296" t="s">
        <v>32</v>
      </c>
      <c r="J167" s="290">
        <v>44196</v>
      </c>
      <c r="K167" s="296" t="s">
        <v>35</v>
      </c>
      <c r="L167" s="296" t="s">
        <v>259</v>
      </c>
      <c r="M167" s="9"/>
    </row>
    <row r="168" spans="1:13" s="8" customFormat="1" ht="30" x14ac:dyDescent="0.25">
      <c r="A168" s="296"/>
      <c r="B168" s="306"/>
      <c r="C168" s="294"/>
      <c r="D168" s="138" t="s">
        <v>501</v>
      </c>
      <c r="E168" s="125" t="s">
        <v>502</v>
      </c>
      <c r="F168" s="296"/>
      <c r="G168" s="290"/>
      <c r="H168" s="297"/>
      <c r="I168" s="296"/>
      <c r="J168" s="290"/>
      <c r="K168" s="296"/>
      <c r="L168" s="296"/>
      <c r="M168" s="9"/>
    </row>
    <row r="169" spans="1:13" s="8" customFormat="1" ht="30" x14ac:dyDescent="0.25">
      <c r="A169" s="296"/>
      <c r="B169" s="306"/>
      <c r="C169" s="294"/>
      <c r="D169" s="165" t="s">
        <v>503</v>
      </c>
      <c r="E169" s="127" t="s">
        <v>504</v>
      </c>
      <c r="F169" s="296"/>
      <c r="G169" s="290"/>
      <c r="H169" s="297"/>
      <c r="I169" s="296"/>
      <c r="J169" s="290"/>
      <c r="K169" s="296"/>
      <c r="L169" s="296"/>
      <c r="M169" s="9"/>
    </row>
    <row r="170" spans="1:13" s="8" customFormat="1" ht="68.099999999999994" customHeight="1" x14ac:dyDescent="0.25">
      <c r="A170" s="174">
        <v>72</v>
      </c>
      <c r="B170" s="89" t="s">
        <v>81</v>
      </c>
      <c r="C170" s="175" t="s">
        <v>426</v>
      </c>
      <c r="D170" s="89" t="s">
        <v>505</v>
      </c>
      <c r="E170" s="172">
        <v>33297589807</v>
      </c>
      <c r="F170" s="89" t="s">
        <v>0</v>
      </c>
      <c r="G170" s="176">
        <v>42737</v>
      </c>
      <c r="H170" s="177">
        <v>9720.4</v>
      </c>
      <c r="I170" s="174" t="s">
        <v>13</v>
      </c>
      <c r="J170" s="176">
        <v>43830</v>
      </c>
      <c r="K170" s="178" t="s">
        <v>35</v>
      </c>
      <c r="L170" s="174" t="s">
        <v>294</v>
      </c>
      <c r="M170" s="9"/>
    </row>
    <row r="171" spans="1:13" s="8" customFormat="1" ht="68.099999999999994" customHeight="1" x14ac:dyDescent="0.25">
      <c r="A171" s="59">
        <v>73</v>
      </c>
      <c r="B171" s="97" t="s">
        <v>256</v>
      </c>
      <c r="C171" s="104" t="s">
        <v>506</v>
      </c>
      <c r="D171" s="97" t="s">
        <v>507</v>
      </c>
      <c r="E171" s="104" t="s">
        <v>508</v>
      </c>
      <c r="F171" s="50" t="s">
        <v>189</v>
      </c>
      <c r="G171" s="86" t="s">
        <v>192</v>
      </c>
      <c r="H171" s="87">
        <f>3383.18+975.05+4129.78+4129.78+233.21+4588+4597.15+4771.17+4836.3</f>
        <v>31643.619999999992</v>
      </c>
      <c r="I171" s="58" t="s">
        <v>295</v>
      </c>
      <c r="J171" s="86">
        <v>44196</v>
      </c>
      <c r="K171" s="59" t="s">
        <v>35</v>
      </c>
      <c r="L171" s="59" t="s">
        <v>259</v>
      </c>
      <c r="M171" s="9"/>
    </row>
    <row r="172" spans="1:13" s="8" customFormat="1" x14ac:dyDescent="0.25">
      <c r="A172" s="286">
        <v>74</v>
      </c>
      <c r="B172" s="301" t="s">
        <v>244</v>
      </c>
      <c r="C172" s="286" t="s">
        <v>509</v>
      </c>
      <c r="D172" s="63" t="s">
        <v>510</v>
      </c>
      <c r="E172" s="129">
        <v>69314373800</v>
      </c>
      <c r="F172" s="286" t="s">
        <v>245</v>
      </c>
      <c r="G172" s="292">
        <v>41675</v>
      </c>
      <c r="H172" s="293">
        <f>2780.83*5+2992.45*7</f>
        <v>34851.299999999996</v>
      </c>
      <c r="I172" s="288" t="s">
        <v>246</v>
      </c>
      <c r="J172" s="292">
        <v>44196</v>
      </c>
      <c r="K172" s="305" t="s">
        <v>35</v>
      </c>
      <c r="L172" s="286" t="s">
        <v>259</v>
      </c>
      <c r="M172" s="9"/>
    </row>
    <row r="173" spans="1:13" s="8" customFormat="1" ht="30" x14ac:dyDescent="0.25">
      <c r="A173" s="286"/>
      <c r="B173" s="301"/>
      <c r="C173" s="286"/>
      <c r="D173" s="64" t="s">
        <v>511</v>
      </c>
      <c r="E173" s="123">
        <v>25625637865</v>
      </c>
      <c r="F173" s="286"/>
      <c r="G173" s="292"/>
      <c r="H173" s="293"/>
      <c r="I173" s="288"/>
      <c r="J173" s="292"/>
      <c r="K173" s="305"/>
      <c r="L173" s="286"/>
      <c r="M173" s="9"/>
    </row>
    <row r="174" spans="1:13" s="8" customFormat="1" ht="30" x14ac:dyDescent="0.25">
      <c r="A174" s="296">
        <v>75</v>
      </c>
      <c r="B174" s="306" t="s">
        <v>82</v>
      </c>
      <c r="C174" s="272" t="s">
        <v>512</v>
      </c>
      <c r="D174" s="135" t="s">
        <v>513</v>
      </c>
      <c r="E174" s="150">
        <v>26097929803</v>
      </c>
      <c r="F174" s="296" t="s">
        <v>0</v>
      </c>
      <c r="G174" s="290">
        <v>42737</v>
      </c>
      <c r="H174" s="297">
        <v>113663.11</v>
      </c>
      <c r="I174" s="296" t="s">
        <v>19</v>
      </c>
      <c r="J174" s="290">
        <v>44196</v>
      </c>
      <c r="K174" s="296" t="s">
        <v>35</v>
      </c>
      <c r="L174" s="296" t="s">
        <v>259</v>
      </c>
      <c r="M174" s="9"/>
    </row>
    <row r="175" spans="1:13" s="8" customFormat="1" ht="30" x14ac:dyDescent="0.25">
      <c r="A175" s="296"/>
      <c r="B175" s="306"/>
      <c r="C175" s="272"/>
      <c r="D175" s="138" t="s">
        <v>514</v>
      </c>
      <c r="E175" s="162">
        <v>15628565881</v>
      </c>
      <c r="F175" s="296"/>
      <c r="G175" s="290"/>
      <c r="H175" s="297"/>
      <c r="I175" s="296"/>
      <c r="J175" s="290"/>
      <c r="K175" s="296"/>
      <c r="L175" s="296"/>
      <c r="M175" s="9"/>
    </row>
    <row r="176" spans="1:13" s="8" customFormat="1" ht="30" x14ac:dyDescent="0.25">
      <c r="A176" s="296"/>
      <c r="B176" s="306"/>
      <c r="C176" s="272"/>
      <c r="D176" s="136" t="s">
        <v>515</v>
      </c>
      <c r="E176" s="164">
        <v>29751843871</v>
      </c>
      <c r="F176" s="296"/>
      <c r="G176" s="290"/>
      <c r="H176" s="297"/>
      <c r="I176" s="296"/>
      <c r="J176" s="290"/>
      <c r="K176" s="296"/>
      <c r="L176" s="296"/>
      <c r="M176" s="9"/>
    </row>
    <row r="177" spans="1:13" s="8" customFormat="1" ht="30" x14ac:dyDescent="0.25">
      <c r="A177" s="296"/>
      <c r="B177" s="306"/>
      <c r="C177" s="272"/>
      <c r="D177" s="138" t="s">
        <v>516</v>
      </c>
      <c r="E177" s="162">
        <v>311820348</v>
      </c>
      <c r="F177" s="296"/>
      <c r="G177" s="290"/>
      <c r="H177" s="297"/>
      <c r="I177" s="296"/>
      <c r="J177" s="290"/>
      <c r="K177" s="296"/>
      <c r="L177" s="296"/>
      <c r="M177" s="9"/>
    </row>
    <row r="178" spans="1:13" s="8" customFormat="1" x14ac:dyDescent="0.25">
      <c r="A178" s="296"/>
      <c r="B178" s="306"/>
      <c r="C178" s="272"/>
      <c r="D178" s="165" t="s">
        <v>517</v>
      </c>
      <c r="E178" s="166">
        <v>22867927803</v>
      </c>
      <c r="F178" s="296"/>
      <c r="G178" s="290"/>
      <c r="H178" s="297"/>
      <c r="I178" s="296"/>
      <c r="J178" s="290"/>
      <c r="K178" s="296"/>
      <c r="L178" s="296"/>
      <c r="M178" s="9"/>
    </row>
    <row r="179" spans="1:13" s="8" customFormat="1" ht="30" x14ac:dyDescent="0.25">
      <c r="A179" s="286">
        <v>76</v>
      </c>
      <c r="B179" s="301" t="s">
        <v>83</v>
      </c>
      <c r="C179" s="285" t="s">
        <v>518</v>
      </c>
      <c r="D179" s="144" t="s">
        <v>519</v>
      </c>
      <c r="E179" s="148">
        <v>33306938866</v>
      </c>
      <c r="F179" s="286" t="s">
        <v>0</v>
      </c>
      <c r="G179" s="292">
        <v>42737</v>
      </c>
      <c r="H179" s="293">
        <v>43286.6</v>
      </c>
      <c r="I179" s="288" t="s">
        <v>24</v>
      </c>
      <c r="J179" s="292">
        <v>44196</v>
      </c>
      <c r="K179" s="305" t="s">
        <v>35</v>
      </c>
      <c r="L179" s="286" t="s">
        <v>259</v>
      </c>
      <c r="M179" s="9"/>
    </row>
    <row r="180" spans="1:13" s="8" customFormat="1" ht="30" x14ac:dyDescent="0.25">
      <c r="A180" s="286"/>
      <c r="B180" s="301"/>
      <c r="C180" s="285"/>
      <c r="D180" s="64" t="s">
        <v>520</v>
      </c>
      <c r="E180" s="123">
        <v>70283176849</v>
      </c>
      <c r="F180" s="286"/>
      <c r="G180" s="292"/>
      <c r="H180" s="293"/>
      <c r="I180" s="288"/>
      <c r="J180" s="292"/>
      <c r="K180" s="305"/>
      <c r="L180" s="286"/>
      <c r="M180" s="9"/>
    </row>
    <row r="181" spans="1:13" s="8" customFormat="1" ht="30" x14ac:dyDescent="0.25">
      <c r="A181" s="296">
        <v>77</v>
      </c>
      <c r="B181" s="299" t="s">
        <v>83</v>
      </c>
      <c r="C181" s="272" t="s">
        <v>518</v>
      </c>
      <c r="D181" s="60" t="s">
        <v>519</v>
      </c>
      <c r="E181" s="150">
        <v>33306938866</v>
      </c>
      <c r="F181" s="296" t="s">
        <v>199</v>
      </c>
      <c r="G181" s="290">
        <v>42737</v>
      </c>
      <c r="H181" s="297">
        <f>20800*5+14200*7</f>
        <v>203400</v>
      </c>
      <c r="I181" s="296" t="s">
        <v>200</v>
      </c>
      <c r="J181" s="290">
        <v>44196</v>
      </c>
      <c r="K181" s="296" t="s">
        <v>35</v>
      </c>
      <c r="L181" s="296" t="s">
        <v>259</v>
      </c>
    </row>
    <row r="182" spans="1:13" s="8" customFormat="1" ht="30" x14ac:dyDescent="0.25">
      <c r="A182" s="296"/>
      <c r="B182" s="299"/>
      <c r="C182" s="272"/>
      <c r="D182" s="126" t="s">
        <v>520</v>
      </c>
      <c r="E182" s="166">
        <v>70283176849</v>
      </c>
      <c r="F182" s="296"/>
      <c r="G182" s="290"/>
      <c r="H182" s="297"/>
      <c r="I182" s="296"/>
      <c r="J182" s="290"/>
      <c r="K182" s="296"/>
      <c r="L182" s="296"/>
    </row>
    <row r="183" spans="1:13" s="8" customFormat="1" ht="30" x14ac:dyDescent="0.25">
      <c r="A183" s="286">
        <v>78</v>
      </c>
      <c r="B183" s="301" t="s">
        <v>201</v>
      </c>
      <c r="C183" s="285" t="s">
        <v>521</v>
      </c>
      <c r="D183" s="63" t="s">
        <v>522</v>
      </c>
      <c r="E183" s="129">
        <v>2966324813</v>
      </c>
      <c r="F183" s="286" t="s">
        <v>0</v>
      </c>
      <c r="G183" s="292">
        <v>42737</v>
      </c>
      <c r="H183" s="293">
        <v>210330</v>
      </c>
      <c r="I183" s="288" t="s">
        <v>5</v>
      </c>
      <c r="J183" s="292">
        <v>44196</v>
      </c>
      <c r="K183" s="305" t="s">
        <v>35</v>
      </c>
      <c r="L183" s="286" t="s">
        <v>259</v>
      </c>
      <c r="M183" s="9"/>
    </row>
    <row r="184" spans="1:13" s="8" customFormat="1" ht="30" x14ac:dyDescent="0.25">
      <c r="A184" s="286"/>
      <c r="B184" s="301"/>
      <c r="C184" s="285"/>
      <c r="D184" s="64" t="s">
        <v>523</v>
      </c>
      <c r="E184" s="123">
        <v>33980429881</v>
      </c>
      <c r="F184" s="286"/>
      <c r="G184" s="292"/>
      <c r="H184" s="293"/>
      <c r="I184" s="288"/>
      <c r="J184" s="292"/>
      <c r="K184" s="305"/>
      <c r="L184" s="286"/>
      <c r="M184" s="9"/>
    </row>
    <row r="185" spans="1:13" s="8" customFormat="1" ht="68.099999999999994" customHeight="1" x14ac:dyDescent="0.25">
      <c r="A185" s="59">
        <v>79</v>
      </c>
      <c r="B185" s="50" t="s">
        <v>84</v>
      </c>
      <c r="C185" s="57" t="s">
        <v>426</v>
      </c>
      <c r="D185" s="50" t="s">
        <v>524</v>
      </c>
      <c r="E185" s="51">
        <v>3286056626</v>
      </c>
      <c r="F185" s="50" t="s">
        <v>0</v>
      </c>
      <c r="G185" s="86">
        <v>42737</v>
      </c>
      <c r="H185" s="87">
        <v>39310</v>
      </c>
      <c r="I185" s="58" t="s">
        <v>27</v>
      </c>
      <c r="J185" s="86">
        <v>43677</v>
      </c>
      <c r="K185" s="88" t="s">
        <v>35</v>
      </c>
      <c r="L185" s="59" t="s">
        <v>258</v>
      </c>
      <c r="M185" s="9"/>
    </row>
    <row r="186" spans="1:13" s="8" customFormat="1" ht="68.099999999999994" customHeight="1" x14ac:dyDescent="0.25">
      <c r="A186" s="93">
        <v>80</v>
      </c>
      <c r="B186" s="98" t="s">
        <v>227</v>
      </c>
      <c r="C186" s="54" t="s">
        <v>426</v>
      </c>
      <c r="D186" s="98" t="s">
        <v>525</v>
      </c>
      <c r="E186" s="53">
        <v>36650074888</v>
      </c>
      <c r="F186" s="52" t="s">
        <v>0</v>
      </c>
      <c r="G186" s="94">
        <v>43515</v>
      </c>
      <c r="H186" s="95">
        <v>1228</v>
      </c>
      <c r="I186" s="93" t="s">
        <v>221</v>
      </c>
      <c r="J186" s="94">
        <v>43524</v>
      </c>
      <c r="K186" s="93" t="s">
        <v>35</v>
      </c>
      <c r="L186" s="93" t="s">
        <v>258</v>
      </c>
      <c r="M186" s="9"/>
    </row>
    <row r="187" spans="1:13" s="8" customFormat="1" ht="68.099999999999994" customHeight="1" x14ac:dyDescent="0.25">
      <c r="A187" s="59">
        <v>81</v>
      </c>
      <c r="B187" s="50" t="s">
        <v>163</v>
      </c>
      <c r="C187" s="104" t="s">
        <v>526</v>
      </c>
      <c r="D187" s="50" t="s">
        <v>527</v>
      </c>
      <c r="E187" s="104" t="s">
        <v>528</v>
      </c>
      <c r="F187" s="50" t="s">
        <v>139</v>
      </c>
      <c r="G187" s="86" t="s">
        <v>164</v>
      </c>
      <c r="H187" s="87">
        <f>1150*12</f>
        <v>13800</v>
      </c>
      <c r="I187" s="58" t="s">
        <v>165</v>
      </c>
      <c r="J187" s="86">
        <v>44196</v>
      </c>
      <c r="K187" s="88" t="s">
        <v>35</v>
      </c>
      <c r="L187" s="59" t="s">
        <v>259</v>
      </c>
      <c r="M187" s="9"/>
    </row>
    <row r="188" spans="1:13" s="8" customFormat="1" ht="68.099999999999994" customHeight="1" x14ac:dyDescent="0.25">
      <c r="A188" s="93">
        <v>82</v>
      </c>
      <c r="B188" s="98" t="s">
        <v>85</v>
      </c>
      <c r="C188" s="90" t="s">
        <v>529</v>
      </c>
      <c r="D188" s="98" t="s">
        <v>85</v>
      </c>
      <c r="E188" s="90" t="s">
        <v>530</v>
      </c>
      <c r="F188" s="52" t="s">
        <v>0</v>
      </c>
      <c r="G188" s="94">
        <v>43255</v>
      </c>
      <c r="H188" s="95">
        <v>59204</v>
      </c>
      <c r="I188" s="93" t="s">
        <v>29</v>
      </c>
      <c r="J188" s="94">
        <v>44196</v>
      </c>
      <c r="K188" s="93" t="s">
        <v>35</v>
      </c>
      <c r="L188" s="93" t="s">
        <v>259</v>
      </c>
      <c r="M188" s="9"/>
    </row>
    <row r="189" spans="1:13" s="8" customFormat="1" ht="68.099999999999994" customHeight="1" x14ac:dyDescent="0.25">
      <c r="A189" s="59">
        <v>83</v>
      </c>
      <c r="B189" s="50" t="s">
        <v>86</v>
      </c>
      <c r="C189" s="57" t="s">
        <v>531</v>
      </c>
      <c r="D189" s="50" t="s">
        <v>532</v>
      </c>
      <c r="E189" s="51">
        <v>25176156830</v>
      </c>
      <c r="F189" s="50" t="s">
        <v>0</v>
      </c>
      <c r="G189" s="86">
        <v>42737</v>
      </c>
      <c r="H189" s="87">
        <v>91049.52</v>
      </c>
      <c r="I189" s="58" t="s">
        <v>11</v>
      </c>
      <c r="J189" s="86">
        <v>44196</v>
      </c>
      <c r="K189" s="88" t="s">
        <v>35</v>
      </c>
      <c r="L189" s="59" t="s">
        <v>259</v>
      </c>
      <c r="M189" s="9"/>
    </row>
    <row r="190" spans="1:13" s="8" customFormat="1" x14ac:dyDescent="0.25">
      <c r="A190" s="286">
        <v>84</v>
      </c>
      <c r="B190" s="309" t="s">
        <v>130</v>
      </c>
      <c r="C190" s="285" t="s">
        <v>533</v>
      </c>
      <c r="D190" s="128" t="s">
        <v>534</v>
      </c>
      <c r="E190" s="129" t="s">
        <v>536</v>
      </c>
      <c r="F190" s="286" t="s">
        <v>131</v>
      </c>
      <c r="G190" s="292" t="s">
        <v>132</v>
      </c>
      <c r="H190" s="293">
        <v>0</v>
      </c>
      <c r="I190" s="286" t="s">
        <v>133</v>
      </c>
      <c r="J190" s="292">
        <v>44022</v>
      </c>
      <c r="K190" s="286" t="s">
        <v>35</v>
      </c>
      <c r="L190" s="286" t="s">
        <v>259</v>
      </c>
      <c r="M190" s="9"/>
    </row>
    <row r="191" spans="1:13" s="8" customFormat="1" x14ac:dyDescent="0.25">
      <c r="A191" s="286"/>
      <c r="B191" s="309"/>
      <c r="C191" s="285"/>
      <c r="D191" s="149" t="s">
        <v>535</v>
      </c>
      <c r="E191" s="123" t="s">
        <v>537</v>
      </c>
      <c r="F191" s="286"/>
      <c r="G191" s="292"/>
      <c r="H191" s="293"/>
      <c r="I191" s="286"/>
      <c r="J191" s="292"/>
      <c r="K191" s="286"/>
      <c r="L191" s="286"/>
      <c r="M191" s="9"/>
    </row>
    <row r="192" spans="1:13" s="8" customFormat="1" ht="30" x14ac:dyDescent="0.25">
      <c r="A192" s="296">
        <v>85</v>
      </c>
      <c r="B192" s="295" t="s">
        <v>87</v>
      </c>
      <c r="C192" s="272" t="s">
        <v>538</v>
      </c>
      <c r="D192" s="146" t="s">
        <v>539</v>
      </c>
      <c r="E192" s="142">
        <v>6288050636</v>
      </c>
      <c r="F192" s="296" t="s">
        <v>0</v>
      </c>
      <c r="G192" s="290">
        <v>43397</v>
      </c>
      <c r="H192" s="297">
        <v>161550.26</v>
      </c>
      <c r="I192" s="289" t="s">
        <v>16</v>
      </c>
      <c r="J192" s="290">
        <v>44196</v>
      </c>
      <c r="K192" s="298" t="s">
        <v>35</v>
      </c>
      <c r="L192" s="296" t="s">
        <v>259</v>
      </c>
      <c r="M192" s="9"/>
    </row>
    <row r="193" spans="1:13" s="8" customFormat="1" ht="30" x14ac:dyDescent="0.25">
      <c r="A193" s="296"/>
      <c r="B193" s="295"/>
      <c r="C193" s="272"/>
      <c r="D193" s="62" t="s">
        <v>540</v>
      </c>
      <c r="E193" s="143">
        <v>1450265669</v>
      </c>
      <c r="F193" s="296"/>
      <c r="G193" s="290"/>
      <c r="H193" s="297"/>
      <c r="I193" s="289"/>
      <c r="J193" s="290"/>
      <c r="K193" s="298"/>
      <c r="L193" s="296"/>
      <c r="M193" s="9"/>
    </row>
    <row r="194" spans="1:13" s="8" customFormat="1" ht="45" x14ac:dyDescent="0.25">
      <c r="A194" s="286">
        <v>86</v>
      </c>
      <c r="B194" s="286" t="s">
        <v>237</v>
      </c>
      <c r="C194" s="304" t="s">
        <v>541</v>
      </c>
      <c r="D194" s="63" t="s">
        <v>542</v>
      </c>
      <c r="E194" s="122" t="s">
        <v>543</v>
      </c>
      <c r="F194" s="286" t="s">
        <v>238</v>
      </c>
      <c r="G194" s="292">
        <v>42737</v>
      </c>
      <c r="H194" s="293">
        <f>241.55+724.1+351.42+468.85+330+306.6+604.36+518.1+370.85+411.45+263.7</f>
        <v>4590.9799999999996</v>
      </c>
      <c r="I194" s="288" t="s">
        <v>254</v>
      </c>
      <c r="J194" s="292">
        <v>44196</v>
      </c>
      <c r="K194" s="305" t="s">
        <v>35</v>
      </c>
      <c r="L194" s="286" t="s">
        <v>259</v>
      </c>
      <c r="M194" s="9"/>
    </row>
    <row r="195" spans="1:13" s="8" customFormat="1" ht="30" x14ac:dyDescent="0.25">
      <c r="A195" s="286"/>
      <c r="B195" s="286"/>
      <c r="C195" s="304"/>
      <c r="D195" s="65" t="s">
        <v>544</v>
      </c>
      <c r="E195" s="132" t="s">
        <v>545</v>
      </c>
      <c r="F195" s="286"/>
      <c r="G195" s="292"/>
      <c r="H195" s="293"/>
      <c r="I195" s="288"/>
      <c r="J195" s="292"/>
      <c r="K195" s="305"/>
      <c r="L195" s="286"/>
      <c r="M195" s="9"/>
    </row>
    <row r="196" spans="1:13" s="8" customFormat="1" ht="30" x14ac:dyDescent="0.25">
      <c r="A196" s="286"/>
      <c r="B196" s="286"/>
      <c r="C196" s="304"/>
      <c r="D196" s="64" t="s">
        <v>546</v>
      </c>
      <c r="E196" s="133" t="s">
        <v>547</v>
      </c>
      <c r="F196" s="286"/>
      <c r="G196" s="292"/>
      <c r="H196" s="293"/>
      <c r="I196" s="288"/>
      <c r="J196" s="292"/>
      <c r="K196" s="305"/>
      <c r="L196" s="286"/>
      <c r="M196" s="9"/>
    </row>
    <row r="197" spans="1:13" s="8" customFormat="1" ht="30" x14ac:dyDescent="0.25">
      <c r="A197" s="296">
        <v>87</v>
      </c>
      <c r="B197" s="296" t="s">
        <v>88</v>
      </c>
      <c r="C197" s="294" t="s">
        <v>548</v>
      </c>
      <c r="D197" s="146" t="s">
        <v>549</v>
      </c>
      <c r="E197" s="158" t="s">
        <v>550</v>
      </c>
      <c r="F197" s="296" t="s">
        <v>0</v>
      </c>
      <c r="G197" s="290">
        <v>42737</v>
      </c>
      <c r="H197" s="297">
        <v>39232.050000000003</v>
      </c>
      <c r="I197" s="289" t="s">
        <v>16</v>
      </c>
      <c r="J197" s="290">
        <v>44196</v>
      </c>
      <c r="K197" s="298" t="s">
        <v>35</v>
      </c>
      <c r="L197" s="296" t="s">
        <v>259</v>
      </c>
      <c r="M197" s="9"/>
    </row>
    <row r="198" spans="1:13" s="8" customFormat="1" ht="45" x14ac:dyDescent="0.25">
      <c r="A198" s="296"/>
      <c r="B198" s="296"/>
      <c r="C198" s="294"/>
      <c r="D198" s="61" t="s">
        <v>551</v>
      </c>
      <c r="E198" s="125" t="s">
        <v>552</v>
      </c>
      <c r="F198" s="296"/>
      <c r="G198" s="290"/>
      <c r="H198" s="297"/>
      <c r="I198" s="289"/>
      <c r="J198" s="290"/>
      <c r="K198" s="298"/>
      <c r="L198" s="296"/>
      <c r="M198" s="9"/>
    </row>
    <row r="199" spans="1:13" s="8" customFormat="1" ht="30" x14ac:dyDescent="0.25">
      <c r="A199" s="296"/>
      <c r="B199" s="296"/>
      <c r="C199" s="294"/>
      <c r="D199" s="62" t="s">
        <v>553</v>
      </c>
      <c r="E199" s="140" t="s">
        <v>554</v>
      </c>
      <c r="F199" s="296"/>
      <c r="G199" s="290"/>
      <c r="H199" s="297"/>
      <c r="I199" s="289"/>
      <c r="J199" s="290"/>
      <c r="K199" s="298"/>
      <c r="L199" s="296"/>
      <c r="M199" s="9"/>
    </row>
    <row r="200" spans="1:13" s="8" customFormat="1" ht="45" x14ac:dyDescent="0.25">
      <c r="A200" s="286">
        <v>88</v>
      </c>
      <c r="B200" s="309" t="s">
        <v>89</v>
      </c>
      <c r="C200" s="309" t="s">
        <v>555</v>
      </c>
      <c r="D200" s="147" t="s">
        <v>556</v>
      </c>
      <c r="E200" s="159">
        <v>32537068858</v>
      </c>
      <c r="F200" s="286" t="s">
        <v>0</v>
      </c>
      <c r="G200" s="292">
        <v>42737</v>
      </c>
      <c r="H200" s="293">
        <v>39114.83</v>
      </c>
      <c r="I200" s="286" t="s">
        <v>8</v>
      </c>
      <c r="J200" s="292">
        <v>44196</v>
      </c>
      <c r="K200" s="286" t="s">
        <v>35</v>
      </c>
      <c r="L200" s="286" t="s">
        <v>259</v>
      </c>
      <c r="M200" s="9"/>
    </row>
    <row r="201" spans="1:13" s="8" customFormat="1" ht="30" x14ac:dyDescent="0.25">
      <c r="A201" s="286"/>
      <c r="B201" s="309"/>
      <c r="C201" s="309"/>
      <c r="D201" s="154" t="s">
        <v>557</v>
      </c>
      <c r="E201" s="160">
        <v>35697518842</v>
      </c>
      <c r="F201" s="286"/>
      <c r="G201" s="292"/>
      <c r="H201" s="293"/>
      <c r="I201" s="286"/>
      <c r="J201" s="292"/>
      <c r="K201" s="286"/>
      <c r="L201" s="286"/>
      <c r="M201" s="9"/>
    </row>
    <row r="202" spans="1:13" s="8" customFormat="1" ht="30" x14ac:dyDescent="0.25">
      <c r="A202" s="286"/>
      <c r="B202" s="309"/>
      <c r="C202" s="309"/>
      <c r="D202" s="130" t="s">
        <v>558</v>
      </c>
      <c r="E202" s="161">
        <v>1161926151</v>
      </c>
      <c r="F202" s="286"/>
      <c r="G202" s="292"/>
      <c r="H202" s="293"/>
      <c r="I202" s="286"/>
      <c r="J202" s="292"/>
      <c r="K202" s="286"/>
      <c r="L202" s="286"/>
      <c r="M202" s="9"/>
    </row>
    <row r="203" spans="1:13" s="8" customFormat="1" ht="30" x14ac:dyDescent="0.25">
      <c r="A203" s="296">
        <v>89</v>
      </c>
      <c r="B203" s="296" t="s">
        <v>90</v>
      </c>
      <c r="C203" s="272" t="s">
        <v>559</v>
      </c>
      <c r="D203" s="60" t="s">
        <v>560</v>
      </c>
      <c r="E203" s="150">
        <v>22780926856</v>
      </c>
      <c r="F203" s="296" t="s">
        <v>0</v>
      </c>
      <c r="G203" s="290">
        <v>43252</v>
      </c>
      <c r="H203" s="297">
        <v>24071.62</v>
      </c>
      <c r="I203" s="289" t="s">
        <v>23</v>
      </c>
      <c r="J203" s="290">
        <v>44196</v>
      </c>
      <c r="K203" s="298" t="s">
        <v>35</v>
      </c>
      <c r="L203" s="296" t="s">
        <v>259</v>
      </c>
      <c r="M203" s="9"/>
    </row>
    <row r="204" spans="1:13" s="8" customFormat="1" ht="30" x14ac:dyDescent="0.25">
      <c r="A204" s="296"/>
      <c r="B204" s="296"/>
      <c r="C204" s="272"/>
      <c r="D204" s="61" t="s">
        <v>561</v>
      </c>
      <c r="E204" s="162">
        <v>33563990808</v>
      </c>
      <c r="F204" s="296"/>
      <c r="G204" s="290"/>
      <c r="H204" s="297"/>
      <c r="I204" s="289"/>
      <c r="J204" s="290"/>
      <c r="K204" s="298"/>
      <c r="L204" s="296"/>
      <c r="M204" s="9"/>
    </row>
    <row r="205" spans="1:13" s="8" customFormat="1" ht="60" x14ac:dyDescent="0.25">
      <c r="A205" s="296"/>
      <c r="B205" s="296"/>
      <c r="C205" s="272"/>
      <c r="D205" s="163" t="s">
        <v>562</v>
      </c>
      <c r="E205" s="164">
        <v>35090527814</v>
      </c>
      <c r="F205" s="296"/>
      <c r="G205" s="290"/>
      <c r="H205" s="297"/>
      <c r="I205" s="289"/>
      <c r="J205" s="290"/>
      <c r="K205" s="298"/>
      <c r="L205" s="296"/>
      <c r="M205" s="9"/>
    </row>
    <row r="206" spans="1:13" s="8" customFormat="1" x14ac:dyDescent="0.25">
      <c r="A206" s="296"/>
      <c r="B206" s="296"/>
      <c r="C206" s="272"/>
      <c r="D206" s="62" t="s">
        <v>563</v>
      </c>
      <c r="E206" s="143">
        <v>36461500847</v>
      </c>
      <c r="F206" s="296"/>
      <c r="G206" s="290"/>
      <c r="H206" s="297"/>
      <c r="I206" s="289"/>
      <c r="J206" s="290"/>
      <c r="K206" s="298"/>
      <c r="L206" s="296"/>
      <c r="M206" s="9"/>
    </row>
    <row r="207" spans="1:13" s="8" customFormat="1" x14ac:dyDescent="0.25">
      <c r="A207" s="286">
        <v>90</v>
      </c>
      <c r="B207" s="309" t="s">
        <v>138</v>
      </c>
      <c r="C207" s="285">
        <v>3834268000117</v>
      </c>
      <c r="D207" s="128" t="s">
        <v>569</v>
      </c>
      <c r="E207" s="129">
        <v>28596014810</v>
      </c>
      <c r="F207" s="286" t="s">
        <v>139</v>
      </c>
      <c r="G207" s="292" t="s">
        <v>140</v>
      </c>
      <c r="H207" s="293">
        <f>900+900+600+600+900+600+600+600+300+600+300+600</f>
        <v>7500</v>
      </c>
      <c r="I207" s="286" t="s">
        <v>141</v>
      </c>
      <c r="J207" s="292">
        <v>44135</v>
      </c>
      <c r="K207" s="286" t="s">
        <v>35</v>
      </c>
      <c r="L207" s="286" t="s">
        <v>259</v>
      </c>
      <c r="M207" s="9"/>
    </row>
    <row r="208" spans="1:13" s="8" customFormat="1" x14ac:dyDescent="0.25">
      <c r="A208" s="286"/>
      <c r="B208" s="309"/>
      <c r="C208" s="285"/>
      <c r="D208" s="149" t="s">
        <v>570</v>
      </c>
      <c r="E208" s="123">
        <v>465410049</v>
      </c>
      <c r="F208" s="286"/>
      <c r="G208" s="292"/>
      <c r="H208" s="293"/>
      <c r="I208" s="286"/>
      <c r="J208" s="292"/>
      <c r="K208" s="286"/>
      <c r="L208" s="286"/>
      <c r="M208" s="9"/>
    </row>
    <row r="209" spans="1:13" s="8" customFormat="1" ht="30" x14ac:dyDescent="0.25">
      <c r="A209" s="296">
        <v>91</v>
      </c>
      <c r="B209" s="296" t="s">
        <v>218</v>
      </c>
      <c r="C209" s="272" t="s">
        <v>564</v>
      </c>
      <c r="D209" s="60" t="s">
        <v>565</v>
      </c>
      <c r="E209" s="150">
        <v>4148163827</v>
      </c>
      <c r="F209" s="296" t="s">
        <v>0</v>
      </c>
      <c r="G209" s="290">
        <v>43526</v>
      </c>
      <c r="H209" s="297">
        <v>76913.64</v>
      </c>
      <c r="I209" s="289" t="s">
        <v>10</v>
      </c>
      <c r="J209" s="290">
        <v>44196</v>
      </c>
      <c r="K209" s="298" t="s">
        <v>35</v>
      </c>
      <c r="L209" s="296" t="s">
        <v>259</v>
      </c>
      <c r="M209" s="9"/>
    </row>
    <row r="210" spans="1:13" s="8" customFormat="1" ht="30" x14ac:dyDescent="0.25">
      <c r="A210" s="296"/>
      <c r="B210" s="296"/>
      <c r="C210" s="272"/>
      <c r="D210" s="61" t="s">
        <v>566</v>
      </c>
      <c r="E210" s="162">
        <v>581456807</v>
      </c>
      <c r="F210" s="296"/>
      <c r="G210" s="290"/>
      <c r="H210" s="297"/>
      <c r="I210" s="289"/>
      <c r="J210" s="290"/>
      <c r="K210" s="298"/>
      <c r="L210" s="296"/>
      <c r="M210" s="9"/>
    </row>
    <row r="211" spans="1:13" s="8" customFormat="1" x14ac:dyDescent="0.25">
      <c r="A211" s="296"/>
      <c r="B211" s="296"/>
      <c r="C211" s="272"/>
      <c r="D211" s="163" t="s">
        <v>567</v>
      </c>
      <c r="E211" s="164">
        <v>35465978856</v>
      </c>
      <c r="F211" s="296"/>
      <c r="G211" s="290"/>
      <c r="H211" s="297"/>
      <c r="I211" s="289"/>
      <c r="J211" s="290"/>
      <c r="K211" s="298"/>
      <c r="L211" s="296"/>
      <c r="M211" s="9"/>
    </row>
    <row r="212" spans="1:13" s="8" customFormat="1" ht="30" x14ac:dyDescent="0.25">
      <c r="A212" s="296"/>
      <c r="B212" s="296"/>
      <c r="C212" s="272"/>
      <c r="D212" s="62" t="s">
        <v>568</v>
      </c>
      <c r="E212" s="143">
        <v>38297890849</v>
      </c>
      <c r="F212" s="296"/>
      <c r="G212" s="290"/>
      <c r="H212" s="297"/>
      <c r="I212" s="289"/>
      <c r="J212" s="290"/>
      <c r="K212" s="298"/>
      <c r="L212" s="296"/>
      <c r="M212" s="9"/>
    </row>
    <row r="213" spans="1:13" s="8" customFormat="1" ht="30" x14ac:dyDescent="0.25">
      <c r="A213" s="286">
        <v>92</v>
      </c>
      <c r="B213" s="286" t="s">
        <v>91</v>
      </c>
      <c r="C213" s="285" t="s">
        <v>571</v>
      </c>
      <c r="D213" s="63" t="s">
        <v>572</v>
      </c>
      <c r="E213" s="129">
        <v>36538711820</v>
      </c>
      <c r="F213" s="286" t="s">
        <v>0</v>
      </c>
      <c r="G213" s="292">
        <v>43388</v>
      </c>
      <c r="H213" s="293">
        <v>8648</v>
      </c>
      <c r="I213" s="288" t="s">
        <v>34</v>
      </c>
      <c r="J213" s="292">
        <v>44196</v>
      </c>
      <c r="K213" s="305" t="s">
        <v>35</v>
      </c>
      <c r="L213" s="286" t="s">
        <v>259</v>
      </c>
      <c r="M213" s="9"/>
    </row>
    <row r="214" spans="1:13" s="8" customFormat="1" ht="45" x14ac:dyDescent="0.25">
      <c r="A214" s="286"/>
      <c r="B214" s="286"/>
      <c r="C214" s="285"/>
      <c r="D214" s="65" t="s">
        <v>573</v>
      </c>
      <c r="E214" s="151"/>
      <c r="F214" s="286"/>
      <c r="G214" s="292"/>
      <c r="H214" s="293"/>
      <c r="I214" s="288"/>
      <c r="J214" s="292"/>
      <c r="K214" s="305"/>
      <c r="L214" s="286"/>
      <c r="M214" s="9"/>
    </row>
    <row r="215" spans="1:13" s="8" customFormat="1" ht="30" x14ac:dyDescent="0.25">
      <c r="A215" s="286"/>
      <c r="B215" s="286"/>
      <c r="C215" s="285"/>
      <c r="D215" s="65" t="s">
        <v>574</v>
      </c>
      <c r="E215" s="151"/>
      <c r="F215" s="286"/>
      <c r="G215" s="292"/>
      <c r="H215" s="293"/>
      <c r="I215" s="288"/>
      <c r="J215" s="292"/>
      <c r="K215" s="305"/>
      <c r="L215" s="286"/>
      <c r="M215" s="9"/>
    </row>
    <row r="216" spans="1:13" s="8" customFormat="1" ht="45" x14ac:dyDescent="0.25">
      <c r="A216" s="286"/>
      <c r="B216" s="286"/>
      <c r="C216" s="285"/>
      <c r="D216" s="64" t="s">
        <v>575</v>
      </c>
      <c r="E216" s="123"/>
      <c r="F216" s="286"/>
      <c r="G216" s="292"/>
      <c r="H216" s="293"/>
      <c r="I216" s="288"/>
      <c r="J216" s="292"/>
      <c r="K216" s="305"/>
      <c r="L216" s="286"/>
      <c r="M216" s="9"/>
    </row>
    <row r="217" spans="1:13" s="8" customFormat="1" ht="68.099999999999994" customHeight="1" x14ac:dyDescent="0.25">
      <c r="A217" s="296">
        <v>93</v>
      </c>
      <c r="B217" s="296" t="s">
        <v>220</v>
      </c>
      <c r="C217" s="272" t="s">
        <v>576</v>
      </c>
      <c r="D217" s="60" t="s">
        <v>525</v>
      </c>
      <c r="E217" s="150">
        <v>36650074888</v>
      </c>
      <c r="F217" s="296" t="s">
        <v>0</v>
      </c>
      <c r="G217" s="290">
        <v>43525</v>
      </c>
      <c r="H217" s="297">
        <v>56936</v>
      </c>
      <c r="I217" s="289" t="s">
        <v>221</v>
      </c>
      <c r="J217" s="290">
        <v>44196</v>
      </c>
      <c r="K217" s="298" t="s">
        <v>35</v>
      </c>
      <c r="L217" s="296" t="s">
        <v>259</v>
      </c>
      <c r="M217" s="9"/>
    </row>
    <row r="218" spans="1:13" s="8" customFormat="1" ht="30" x14ac:dyDescent="0.25">
      <c r="A218" s="296"/>
      <c r="B218" s="296"/>
      <c r="C218" s="272"/>
      <c r="D218" s="62" t="s">
        <v>577</v>
      </c>
      <c r="E218" s="143">
        <v>36212400806</v>
      </c>
      <c r="F218" s="296"/>
      <c r="G218" s="290"/>
      <c r="H218" s="297"/>
      <c r="I218" s="289"/>
      <c r="J218" s="290"/>
      <c r="K218" s="298"/>
      <c r="L218" s="296"/>
      <c r="M218" s="9"/>
    </row>
    <row r="219" spans="1:13" s="8" customFormat="1" ht="68.099999999999994" customHeight="1" x14ac:dyDescent="0.25">
      <c r="A219" s="286">
        <v>94</v>
      </c>
      <c r="B219" s="309" t="s">
        <v>222</v>
      </c>
      <c r="C219" s="304" t="s">
        <v>578</v>
      </c>
      <c r="D219" s="128" t="s">
        <v>505</v>
      </c>
      <c r="E219" s="122" t="s">
        <v>579</v>
      </c>
      <c r="F219" s="286" t="s">
        <v>0</v>
      </c>
      <c r="G219" s="292">
        <v>42737</v>
      </c>
      <c r="H219" s="293">
        <v>51702.52</v>
      </c>
      <c r="I219" s="286" t="s">
        <v>19</v>
      </c>
      <c r="J219" s="292">
        <v>44196</v>
      </c>
      <c r="K219" s="286" t="s">
        <v>35</v>
      </c>
      <c r="L219" s="286" t="s">
        <v>259</v>
      </c>
      <c r="M219" s="9"/>
    </row>
    <row r="220" spans="1:13" s="8" customFormat="1" ht="68.099999999999994" customHeight="1" x14ac:dyDescent="0.25">
      <c r="A220" s="286"/>
      <c r="B220" s="309"/>
      <c r="C220" s="304"/>
      <c r="D220" s="130" t="s">
        <v>580</v>
      </c>
      <c r="E220" s="155" t="s">
        <v>581</v>
      </c>
      <c r="F220" s="286"/>
      <c r="G220" s="292"/>
      <c r="H220" s="293"/>
      <c r="I220" s="286"/>
      <c r="J220" s="292"/>
      <c r="K220" s="286"/>
      <c r="L220" s="286"/>
      <c r="M220" s="9"/>
    </row>
    <row r="221" spans="1:13" s="8" customFormat="1" ht="68.099999999999994" customHeight="1" x14ac:dyDescent="0.25">
      <c r="A221" s="296">
        <v>95</v>
      </c>
      <c r="B221" s="296" t="s">
        <v>197</v>
      </c>
      <c r="C221" s="272" t="s">
        <v>582</v>
      </c>
      <c r="D221" s="60" t="s">
        <v>583</v>
      </c>
      <c r="E221" s="150">
        <v>31144119839</v>
      </c>
      <c r="F221" s="296" t="s">
        <v>0</v>
      </c>
      <c r="G221" s="290">
        <v>42737</v>
      </c>
      <c r="H221" s="297">
        <v>28249.21</v>
      </c>
      <c r="I221" s="289" t="s">
        <v>17</v>
      </c>
      <c r="J221" s="290">
        <v>44196</v>
      </c>
      <c r="K221" s="298" t="s">
        <v>35</v>
      </c>
      <c r="L221" s="296" t="s">
        <v>259</v>
      </c>
      <c r="M221" s="9"/>
    </row>
    <row r="222" spans="1:13" s="8" customFormat="1" ht="68.099999999999994" customHeight="1" x14ac:dyDescent="0.25">
      <c r="A222" s="296"/>
      <c r="B222" s="296"/>
      <c r="C222" s="272"/>
      <c r="D222" s="126" t="s">
        <v>584</v>
      </c>
      <c r="E222" s="166">
        <v>31068223847</v>
      </c>
      <c r="F222" s="296"/>
      <c r="G222" s="290"/>
      <c r="H222" s="297"/>
      <c r="I222" s="289"/>
      <c r="J222" s="290"/>
      <c r="K222" s="298"/>
      <c r="L222" s="296"/>
      <c r="M222" s="9"/>
    </row>
    <row r="223" spans="1:13" s="8" customFormat="1" ht="68.099999999999994" customHeight="1" x14ac:dyDescent="0.25">
      <c r="A223" s="286">
        <v>96</v>
      </c>
      <c r="B223" s="291" t="s">
        <v>219</v>
      </c>
      <c r="C223" s="285" t="s">
        <v>585</v>
      </c>
      <c r="D223" s="147" t="s">
        <v>586</v>
      </c>
      <c r="E223" s="148">
        <v>36810090827</v>
      </c>
      <c r="F223" s="286" t="s">
        <v>0</v>
      </c>
      <c r="G223" s="292">
        <v>43222</v>
      </c>
      <c r="H223" s="293">
        <v>290542.44</v>
      </c>
      <c r="I223" s="286" t="s">
        <v>10</v>
      </c>
      <c r="J223" s="292">
        <v>44196</v>
      </c>
      <c r="K223" s="286" t="s">
        <v>35</v>
      </c>
      <c r="L223" s="286" t="s">
        <v>259</v>
      </c>
      <c r="M223" s="9"/>
    </row>
    <row r="224" spans="1:13" s="8" customFormat="1" ht="68.099999999999994" customHeight="1" x14ac:dyDescent="0.25">
      <c r="A224" s="286"/>
      <c r="B224" s="291"/>
      <c r="C224" s="285"/>
      <c r="D224" s="149" t="s">
        <v>587</v>
      </c>
      <c r="E224" s="123">
        <v>36517767860</v>
      </c>
      <c r="F224" s="286"/>
      <c r="G224" s="292"/>
      <c r="H224" s="293"/>
      <c r="I224" s="286"/>
      <c r="J224" s="292"/>
      <c r="K224" s="286"/>
      <c r="L224" s="286"/>
      <c r="M224" s="9"/>
    </row>
    <row r="225" spans="1:13" s="8" customFormat="1" ht="68.099999999999994" customHeight="1" x14ac:dyDescent="0.25">
      <c r="A225" s="296">
        <v>97</v>
      </c>
      <c r="B225" s="296" t="s">
        <v>1</v>
      </c>
      <c r="C225" s="272" t="s">
        <v>588</v>
      </c>
      <c r="D225" s="60" t="s">
        <v>589</v>
      </c>
      <c r="E225" s="150">
        <v>14108613848</v>
      </c>
      <c r="F225" s="296" t="s">
        <v>0</v>
      </c>
      <c r="G225" s="290">
        <v>42737</v>
      </c>
      <c r="H225" s="297">
        <v>187277.3</v>
      </c>
      <c r="I225" s="289" t="s">
        <v>27</v>
      </c>
      <c r="J225" s="290">
        <v>44196</v>
      </c>
      <c r="K225" s="298" t="s">
        <v>35</v>
      </c>
      <c r="L225" s="296" t="s">
        <v>259</v>
      </c>
      <c r="M225" s="9"/>
    </row>
    <row r="226" spans="1:13" s="8" customFormat="1" ht="68.099999999999994" customHeight="1" x14ac:dyDescent="0.25">
      <c r="A226" s="296"/>
      <c r="B226" s="296"/>
      <c r="C226" s="272"/>
      <c r="D226" s="163" t="s">
        <v>590</v>
      </c>
      <c r="E226" s="164">
        <v>32294171861</v>
      </c>
      <c r="F226" s="296"/>
      <c r="G226" s="290"/>
      <c r="H226" s="297"/>
      <c r="I226" s="289"/>
      <c r="J226" s="290"/>
      <c r="K226" s="298"/>
      <c r="L226" s="296"/>
      <c r="M226" s="9"/>
    </row>
    <row r="227" spans="1:13" s="8" customFormat="1" ht="68.099999999999994" customHeight="1" x14ac:dyDescent="0.25">
      <c r="A227" s="296"/>
      <c r="B227" s="296"/>
      <c r="C227" s="272"/>
      <c r="D227" s="62" t="s">
        <v>591</v>
      </c>
      <c r="E227" s="143">
        <v>95665668320</v>
      </c>
      <c r="F227" s="296"/>
      <c r="G227" s="290"/>
      <c r="H227" s="297"/>
      <c r="I227" s="289"/>
      <c r="J227" s="290"/>
      <c r="K227" s="298"/>
      <c r="L227" s="296"/>
      <c r="M227" s="9"/>
    </row>
    <row r="228" spans="1:13" s="8" customFormat="1" ht="68.099999999999994" customHeight="1" x14ac:dyDescent="0.25">
      <c r="A228" s="286">
        <v>98</v>
      </c>
      <c r="B228" s="309" t="s">
        <v>176</v>
      </c>
      <c r="C228" s="304" t="s">
        <v>592</v>
      </c>
      <c r="D228" s="128" t="s">
        <v>593</v>
      </c>
      <c r="E228" s="122" t="s">
        <v>594</v>
      </c>
      <c r="F228" s="286" t="s">
        <v>139</v>
      </c>
      <c r="G228" s="292" t="s">
        <v>177</v>
      </c>
      <c r="H228" s="293">
        <f>874.98*6+932.1*6</f>
        <v>10842.48</v>
      </c>
      <c r="I228" s="286" t="s">
        <v>178</v>
      </c>
      <c r="J228" s="292">
        <v>43983</v>
      </c>
      <c r="K228" s="286" t="s">
        <v>35</v>
      </c>
      <c r="L228" s="286" t="s">
        <v>259</v>
      </c>
      <c r="M228" s="9"/>
    </row>
    <row r="229" spans="1:13" s="8" customFormat="1" ht="68.099999999999994" customHeight="1" x14ac:dyDescent="0.25">
      <c r="A229" s="286"/>
      <c r="B229" s="309"/>
      <c r="C229" s="304"/>
      <c r="D229" s="154" t="s">
        <v>595</v>
      </c>
      <c r="E229" s="132" t="s">
        <v>596</v>
      </c>
      <c r="F229" s="286"/>
      <c r="G229" s="292"/>
      <c r="H229" s="293"/>
      <c r="I229" s="286"/>
      <c r="J229" s="292"/>
      <c r="K229" s="286"/>
      <c r="L229" s="286"/>
      <c r="M229" s="9"/>
    </row>
    <row r="230" spans="1:13" s="8" customFormat="1" ht="68.099999999999994" customHeight="1" x14ac:dyDescent="0.25">
      <c r="A230" s="286"/>
      <c r="B230" s="309"/>
      <c r="C230" s="304"/>
      <c r="D230" s="149" t="s">
        <v>597</v>
      </c>
      <c r="E230" s="133" t="s">
        <v>598</v>
      </c>
      <c r="F230" s="286"/>
      <c r="G230" s="292"/>
      <c r="H230" s="293"/>
      <c r="I230" s="286"/>
      <c r="J230" s="292"/>
      <c r="K230" s="286"/>
      <c r="L230" s="286"/>
      <c r="M230" s="9"/>
    </row>
    <row r="231" spans="1:13" s="8" customFormat="1" ht="68.099999999999994" customHeight="1" x14ac:dyDescent="0.25">
      <c r="A231" s="296">
        <v>99</v>
      </c>
      <c r="B231" s="296" t="s">
        <v>176</v>
      </c>
      <c r="C231" s="294" t="s">
        <v>592</v>
      </c>
      <c r="D231" s="135" t="s">
        <v>593</v>
      </c>
      <c r="E231" s="124" t="s">
        <v>594</v>
      </c>
      <c r="F231" s="296" t="s">
        <v>139</v>
      </c>
      <c r="G231" s="290">
        <v>41426</v>
      </c>
      <c r="H231" s="297">
        <f>1480.73*6+1577.39*6</f>
        <v>18348.72</v>
      </c>
      <c r="I231" s="289" t="s">
        <v>179</v>
      </c>
      <c r="J231" s="290">
        <v>43983</v>
      </c>
      <c r="K231" s="298" t="s">
        <v>35</v>
      </c>
      <c r="L231" s="296" t="s">
        <v>259</v>
      </c>
      <c r="M231" s="9"/>
    </row>
    <row r="232" spans="1:13" s="8" customFormat="1" ht="68.099999999999994" customHeight="1" x14ac:dyDescent="0.25">
      <c r="A232" s="296"/>
      <c r="B232" s="296"/>
      <c r="C232" s="294"/>
      <c r="D232" s="138" t="s">
        <v>595</v>
      </c>
      <c r="E232" s="125" t="s">
        <v>596</v>
      </c>
      <c r="F232" s="296"/>
      <c r="G232" s="290"/>
      <c r="H232" s="297"/>
      <c r="I232" s="289"/>
      <c r="J232" s="290"/>
      <c r="K232" s="298"/>
      <c r="L232" s="296"/>
      <c r="M232" s="9"/>
    </row>
    <row r="233" spans="1:13" s="8" customFormat="1" ht="68.099999999999994" customHeight="1" x14ac:dyDescent="0.25">
      <c r="A233" s="296"/>
      <c r="B233" s="296"/>
      <c r="C233" s="294"/>
      <c r="D233" s="139" t="s">
        <v>597</v>
      </c>
      <c r="E233" s="140" t="s">
        <v>598</v>
      </c>
      <c r="F233" s="296"/>
      <c r="G233" s="290"/>
      <c r="H233" s="297"/>
      <c r="I233" s="289"/>
      <c r="J233" s="290"/>
      <c r="K233" s="298"/>
      <c r="L233" s="296"/>
      <c r="M233" s="9"/>
    </row>
    <row r="234" spans="1:13" s="8" customFormat="1" ht="68.099999999999994" customHeight="1" x14ac:dyDescent="0.25">
      <c r="A234" s="93">
        <v>100</v>
      </c>
      <c r="B234" s="98" t="s">
        <v>92</v>
      </c>
      <c r="C234" s="54" t="s">
        <v>610</v>
      </c>
      <c r="D234" s="98" t="s">
        <v>611</v>
      </c>
      <c r="E234" s="119">
        <v>30585487880</v>
      </c>
      <c r="F234" s="52" t="s">
        <v>0</v>
      </c>
      <c r="G234" s="94">
        <v>42737</v>
      </c>
      <c r="H234" s="95">
        <v>84495.61</v>
      </c>
      <c r="I234" s="93" t="s">
        <v>10</v>
      </c>
      <c r="J234" s="94">
        <v>43830</v>
      </c>
      <c r="K234" s="93" t="s">
        <v>35</v>
      </c>
      <c r="L234" s="55" t="s">
        <v>294</v>
      </c>
      <c r="M234" s="9"/>
    </row>
    <row r="235" spans="1:13" s="8" customFormat="1" ht="30" x14ac:dyDescent="0.25">
      <c r="A235" s="296">
        <v>101</v>
      </c>
      <c r="B235" s="296" t="s">
        <v>223</v>
      </c>
      <c r="C235" s="272" t="s">
        <v>606</v>
      </c>
      <c r="D235" s="60" t="s">
        <v>607</v>
      </c>
      <c r="E235" s="150">
        <v>9026957629</v>
      </c>
      <c r="F235" s="238" t="s">
        <v>0</v>
      </c>
      <c r="G235" s="252">
        <v>43526</v>
      </c>
      <c r="H235" s="254">
        <v>60931.56</v>
      </c>
      <c r="I235" s="256" t="s">
        <v>10</v>
      </c>
      <c r="J235" s="252">
        <v>44196</v>
      </c>
      <c r="K235" s="258" t="s">
        <v>35</v>
      </c>
      <c r="L235" s="238" t="s">
        <v>259</v>
      </c>
      <c r="M235" s="9"/>
    </row>
    <row r="236" spans="1:13" s="8" customFormat="1" ht="30" x14ac:dyDescent="0.25">
      <c r="A236" s="296"/>
      <c r="B236" s="296"/>
      <c r="C236" s="272"/>
      <c r="D236" s="61" t="s">
        <v>608</v>
      </c>
      <c r="E236" s="162">
        <v>32974262849</v>
      </c>
      <c r="F236" s="273"/>
      <c r="G236" s="278"/>
      <c r="H236" s="279"/>
      <c r="I236" s="282"/>
      <c r="J236" s="278"/>
      <c r="K236" s="283"/>
      <c r="L236" s="273"/>
      <c r="M236" s="9"/>
    </row>
    <row r="237" spans="1:13" s="8" customFormat="1" ht="30" x14ac:dyDescent="0.25">
      <c r="A237" s="296"/>
      <c r="B237" s="296"/>
      <c r="C237" s="272"/>
      <c r="D237" s="62" t="s">
        <v>609</v>
      </c>
      <c r="E237" s="143">
        <v>30794805000115</v>
      </c>
      <c r="F237" s="239"/>
      <c r="G237" s="253"/>
      <c r="H237" s="255"/>
      <c r="I237" s="257"/>
      <c r="J237" s="253"/>
      <c r="K237" s="259"/>
      <c r="L237" s="239"/>
      <c r="M237" s="9"/>
    </row>
    <row r="238" spans="1:13" s="8" customFormat="1" x14ac:dyDescent="0.25">
      <c r="A238" s="286">
        <v>102</v>
      </c>
      <c r="B238" s="309" t="s">
        <v>93</v>
      </c>
      <c r="C238" s="285" t="s">
        <v>612</v>
      </c>
      <c r="D238" s="128" t="s">
        <v>613</v>
      </c>
      <c r="E238" s="122" t="s">
        <v>614</v>
      </c>
      <c r="F238" s="224" t="s">
        <v>0</v>
      </c>
      <c r="G238" s="220">
        <v>42737</v>
      </c>
      <c r="H238" s="222">
        <v>136676.49</v>
      </c>
      <c r="I238" s="224" t="s">
        <v>12</v>
      </c>
      <c r="J238" s="220">
        <v>44196</v>
      </c>
      <c r="K238" s="224" t="s">
        <v>35</v>
      </c>
      <c r="L238" s="224" t="s">
        <v>259</v>
      </c>
      <c r="M238" s="9"/>
    </row>
    <row r="239" spans="1:13" s="8" customFormat="1" ht="68.099999999999994" customHeight="1" x14ac:dyDescent="0.25">
      <c r="A239" s="286"/>
      <c r="B239" s="309"/>
      <c r="C239" s="285"/>
      <c r="D239" s="154" t="s">
        <v>615</v>
      </c>
      <c r="E239" s="132" t="s">
        <v>616</v>
      </c>
      <c r="F239" s="226"/>
      <c r="G239" s="230"/>
      <c r="H239" s="231"/>
      <c r="I239" s="226"/>
      <c r="J239" s="230"/>
      <c r="K239" s="226"/>
      <c r="L239" s="226"/>
      <c r="M239" s="9"/>
    </row>
    <row r="240" spans="1:13" s="8" customFormat="1" ht="30" x14ac:dyDescent="0.25">
      <c r="A240" s="286"/>
      <c r="B240" s="309"/>
      <c r="C240" s="285"/>
      <c r="D240" s="149" t="s">
        <v>617</v>
      </c>
      <c r="E240" s="133" t="s">
        <v>618</v>
      </c>
      <c r="F240" s="225"/>
      <c r="G240" s="221"/>
      <c r="H240" s="223"/>
      <c r="I240" s="225"/>
      <c r="J240" s="221"/>
      <c r="K240" s="225"/>
      <c r="L240" s="225"/>
      <c r="M240" s="9"/>
    </row>
    <row r="241" spans="1:13" s="8" customFormat="1" ht="68.099999999999994" customHeight="1" x14ac:dyDescent="0.25">
      <c r="A241" s="59">
        <v>103</v>
      </c>
      <c r="B241" s="50" t="s">
        <v>190</v>
      </c>
      <c r="C241" s="104" t="s">
        <v>621</v>
      </c>
      <c r="D241" s="57" t="s">
        <v>619</v>
      </c>
      <c r="E241" s="104" t="s">
        <v>620</v>
      </c>
      <c r="F241" s="50" t="s">
        <v>139</v>
      </c>
      <c r="G241" s="86">
        <v>40588</v>
      </c>
      <c r="H241" s="87">
        <f>817.32+478.26+1055.41+1289.18+722.89+1368.77+509.9+806.27+853.57+911.81+898.81+790.54</f>
        <v>10502.73</v>
      </c>
      <c r="I241" s="58" t="s">
        <v>191</v>
      </c>
      <c r="J241" s="86">
        <v>44196</v>
      </c>
      <c r="K241" s="88" t="s">
        <v>35</v>
      </c>
      <c r="L241" s="59" t="s">
        <v>259</v>
      </c>
      <c r="M241" s="9"/>
    </row>
    <row r="242" spans="1:13" s="8" customFormat="1" ht="65.099999999999994" customHeight="1" x14ac:dyDescent="0.25">
      <c r="A242" s="224">
        <v>104</v>
      </c>
      <c r="B242" s="264" t="s">
        <v>174</v>
      </c>
      <c r="C242" s="287" t="s">
        <v>793</v>
      </c>
      <c r="D242" s="68" t="s">
        <v>794</v>
      </c>
      <c r="E242" s="47">
        <v>28732907818</v>
      </c>
      <c r="F242" s="224" t="s">
        <v>139</v>
      </c>
      <c r="G242" s="220">
        <v>42677</v>
      </c>
      <c r="H242" s="222">
        <f>25864.75+27335.35+34715.1+33549.6+34874.75+33919.2+24715.2+25230.25+24271.9+25859.05+23791.55+25313</f>
        <v>339439.7</v>
      </c>
      <c r="I242" s="224" t="s">
        <v>175</v>
      </c>
      <c r="J242" s="220">
        <v>44138</v>
      </c>
      <c r="K242" s="224" t="s">
        <v>35</v>
      </c>
      <c r="L242" s="224" t="s">
        <v>259</v>
      </c>
      <c r="M242" s="9"/>
    </row>
    <row r="243" spans="1:13" s="8" customFormat="1" ht="65.099999999999994" customHeight="1" x14ac:dyDescent="0.25">
      <c r="A243" s="225"/>
      <c r="B243" s="266"/>
      <c r="C243" s="287"/>
      <c r="D243" s="69" t="s">
        <v>795</v>
      </c>
      <c r="E243" s="72">
        <v>25210595870</v>
      </c>
      <c r="F243" s="225"/>
      <c r="G243" s="221"/>
      <c r="H243" s="223"/>
      <c r="I243" s="225"/>
      <c r="J243" s="221"/>
      <c r="K243" s="225"/>
      <c r="L243" s="225"/>
      <c r="M243" s="9"/>
    </row>
    <row r="244" spans="1:13" s="8" customFormat="1" ht="72.95" customHeight="1" x14ac:dyDescent="0.25">
      <c r="A244" s="296">
        <v>105</v>
      </c>
      <c r="B244" s="296" t="s">
        <v>183</v>
      </c>
      <c r="C244" s="272" t="s">
        <v>622</v>
      </c>
      <c r="D244" s="60" t="s">
        <v>623</v>
      </c>
      <c r="E244" s="150" t="s">
        <v>625</v>
      </c>
      <c r="F244" s="238" t="s">
        <v>194</v>
      </c>
      <c r="G244" s="252" t="s">
        <v>184</v>
      </c>
      <c r="H244" s="254">
        <f>6416.8*7+6828.11*5</f>
        <v>79058.149999999994</v>
      </c>
      <c r="I244" s="256" t="s">
        <v>185</v>
      </c>
      <c r="J244" s="252">
        <v>44053</v>
      </c>
      <c r="K244" s="258" t="s">
        <v>35</v>
      </c>
      <c r="L244" s="238" t="s">
        <v>259</v>
      </c>
      <c r="M244" s="9"/>
    </row>
    <row r="245" spans="1:13" s="8" customFormat="1" ht="72.95" customHeight="1" x14ac:dyDescent="0.25">
      <c r="A245" s="296"/>
      <c r="B245" s="296"/>
      <c r="C245" s="272"/>
      <c r="D245" s="62" t="s">
        <v>624</v>
      </c>
      <c r="E245" s="143" t="s">
        <v>626</v>
      </c>
      <c r="F245" s="239"/>
      <c r="G245" s="253"/>
      <c r="H245" s="255"/>
      <c r="I245" s="257"/>
      <c r="J245" s="253"/>
      <c r="K245" s="259"/>
      <c r="L245" s="239"/>
      <c r="M245" s="9"/>
    </row>
    <row r="246" spans="1:13" s="8" customFormat="1" ht="68.099999999999994" customHeight="1" x14ac:dyDescent="0.25">
      <c r="A246" s="286">
        <v>106</v>
      </c>
      <c r="B246" s="309" t="s">
        <v>224</v>
      </c>
      <c r="C246" s="285" t="s">
        <v>627</v>
      </c>
      <c r="D246" s="98" t="s">
        <v>628</v>
      </c>
      <c r="E246" s="53">
        <v>19961751817</v>
      </c>
      <c r="F246" s="52" t="s">
        <v>0</v>
      </c>
      <c r="G246" s="94">
        <v>43536</v>
      </c>
      <c r="H246" s="95">
        <v>21239.279999999999</v>
      </c>
      <c r="I246" s="93" t="s">
        <v>30</v>
      </c>
      <c r="J246" s="94">
        <v>44196</v>
      </c>
      <c r="K246" s="93" t="s">
        <v>35</v>
      </c>
      <c r="L246" s="93" t="s">
        <v>259</v>
      </c>
      <c r="M246" s="9"/>
    </row>
    <row r="247" spans="1:13" s="8" customFormat="1" ht="68.099999999999994" customHeight="1" x14ac:dyDescent="0.25">
      <c r="A247" s="286"/>
      <c r="B247" s="309"/>
      <c r="C247" s="285"/>
      <c r="D247" s="98" t="s">
        <v>629</v>
      </c>
      <c r="E247" s="53">
        <v>21714488810</v>
      </c>
      <c r="F247" s="52"/>
      <c r="G247" s="94"/>
      <c r="H247" s="95"/>
      <c r="I247" s="93"/>
      <c r="J247" s="94"/>
      <c r="K247" s="93"/>
      <c r="L247" s="93"/>
      <c r="M247" s="9"/>
    </row>
    <row r="248" spans="1:13" s="8" customFormat="1" ht="102" customHeight="1" x14ac:dyDescent="0.25">
      <c r="A248" s="59">
        <v>107</v>
      </c>
      <c r="B248" s="50" t="s">
        <v>180</v>
      </c>
      <c r="C248" s="50" t="s">
        <v>636</v>
      </c>
      <c r="D248" s="50" t="s">
        <v>637</v>
      </c>
      <c r="E248" s="50" t="s">
        <v>638</v>
      </c>
      <c r="F248" s="50" t="s">
        <v>139</v>
      </c>
      <c r="G248" s="86" t="s">
        <v>181</v>
      </c>
      <c r="H248" s="87">
        <f>2602.72*11+2706.45</f>
        <v>31336.37</v>
      </c>
      <c r="I248" s="58" t="s">
        <v>182</v>
      </c>
      <c r="J248" s="86">
        <v>44029</v>
      </c>
      <c r="K248" s="88" t="s">
        <v>35</v>
      </c>
      <c r="L248" s="59" t="s">
        <v>259</v>
      </c>
      <c r="M248" s="9"/>
    </row>
    <row r="249" spans="1:13" s="8" customFormat="1" ht="68.099999999999994" customHeight="1" x14ac:dyDescent="0.25">
      <c r="A249" s="286">
        <v>108</v>
      </c>
      <c r="B249" s="309" t="s">
        <v>142</v>
      </c>
      <c r="C249" s="329" t="s">
        <v>639</v>
      </c>
      <c r="D249" s="52" t="s">
        <v>640</v>
      </c>
      <c r="E249" s="78">
        <v>15748776820</v>
      </c>
      <c r="F249" s="286" t="s">
        <v>143</v>
      </c>
      <c r="G249" s="292">
        <v>40897</v>
      </c>
      <c r="H249" s="293">
        <f>4500*11+3700</f>
        <v>53200</v>
      </c>
      <c r="I249" s="286" t="s">
        <v>144</v>
      </c>
      <c r="J249" s="94">
        <v>44196</v>
      </c>
      <c r="K249" s="93" t="s">
        <v>35</v>
      </c>
      <c r="L249" s="93" t="s">
        <v>259</v>
      </c>
      <c r="M249" s="9"/>
    </row>
    <row r="250" spans="1:13" s="8" customFormat="1" ht="68.099999999999994" customHeight="1" x14ac:dyDescent="0.25">
      <c r="A250" s="286"/>
      <c r="B250" s="309"/>
      <c r="C250" s="329"/>
      <c r="D250" s="52" t="s">
        <v>641</v>
      </c>
      <c r="E250" s="78">
        <v>14324327882</v>
      </c>
      <c r="F250" s="286"/>
      <c r="G250" s="292"/>
      <c r="H250" s="293"/>
      <c r="I250" s="286"/>
      <c r="J250" s="94"/>
      <c r="K250" s="93"/>
      <c r="L250" s="93"/>
      <c r="M250" s="9"/>
    </row>
    <row r="251" spans="1:13" s="8" customFormat="1" ht="68.099999999999994" customHeight="1" x14ac:dyDescent="0.25">
      <c r="A251" s="286"/>
      <c r="B251" s="309"/>
      <c r="C251" s="329"/>
      <c r="D251" s="52" t="s">
        <v>642</v>
      </c>
      <c r="E251" s="78">
        <v>10595200877</v>
      </c>
      <c r="F251" s="286"/>
      <c r="G251" s="292"/>
      <c r="H251" s="293"/>
      <c r="I251" s="286"/>
      <c r="J251" s="94"/>
      <c r="K251" s="93"/>
      <c r="L251" s="93"/>
      <c r="M251" s="9"/>
    </row>
    <row r="252" spans="1:13" s="8" customFormat="1" ht="68.099999999999994" customHeight="1" x14ac:dyDescent="0.25">
      <c r="A252" s="286"/>
      <c r="B252" s="309"/>
      <c r="C252" s="329"/>
      <c r="D252" s="52" t="s">
        <v>643</v>
      </c>
      <c r="E252" s="78">
        <v>3552238808</v>
      </c>
      <c r="F252" s="286"/>
      <c r="G252" s="292"/>
      <c r="H252" s="293"/>
      <c r="I252" s="286"/>
      <c r="J252" s="94"/>
      <c r="K252" s="93"/>
      <c r="L252" s="93"/>
      <c r="M252" s="9"/>
    </row>
    <row r="253" spans="1:13" s="8" customFormat="1" ht="68.099999999999994" customHeight="1" x14ac:dyDescent="0.25">
      <c r="A253" s="286"/>
      <c r="B253" s="309"/>
      <c r="C253" s="329"/>
      <c r="D253" s="52" t="s">
        <v>644</v>
      </c>
      <c r="E253" s="78">
        <v>28766155843</v>
      </c>
      <c r="F253" s="286"/>
      <c r="G253" s="292"/>
      <c r="H253" s="293"/>
      <c r="I253" s="286"/>
      <c r="J253" s="94"/>
      <c r="K253" s="93"/>
      <c r="L253" s="93"/>
      <c r="M253" s="9"/>
    </row>
    <row r="254" spans="1:13" s="8" customFormat="1" ht="68.099999999999994" customHeight="1" x14ac:dyDescent="0.25">
      <c r="A254" s="286"/>
      <c r="B254" s="309"/>
      <c r="C254" s="329"/>
      <c r="D254" s="52" t="s">
        <v>645</v>
      </c>
      <c r="E254" s="78">
        <v>13284232800</v>
      </c>
      <c r="F254" s="286"/>
      <c r="G254" s="292"/>
      <c r="H254" s="293"/>
      <c r="I254" s="286"/>
      <c r="J254" s="94"/>
      <c r="K254" s="93"/>
      <c r="L254" s="93"/>
      <c r="M254" s="9"/>
    </row>
    <row r="255" spans="1:13" s="8" customFormat="1" ht="68.099999999999994" customHeight="1" x14ac:dyDescent="0.25">
      <c r="A255" s="286"/>
      <c r="B255" s="309"/>
      <c r="C255" s="329"/>
      <c r="D255" s="52" t="s">
        <v>646</v>
      </c>
      <c r="E255" s="78">
        <v>17363661812</v>
      </c>
      <c r="F255" s="286"/>
      <c r="G255" s="292"/>
      <c r="H255" s="293"/>
      <c r="I255" s="286"/>
      <c r="J255" s="94"/>
      <c r="K255" s="93"/>
      <c r="L255" s="93"/>
      <c r="M255" s="9"/>
    </row>
    <row r="256" spans="1:13" s="8" customFormat="1" ht="68.099999999999994" customHeight="1" x14ac:dyDescent="0.25">
      <c r="A256" s="286"/>
      <c r="B256" s="309"/>
      <c r="C256" s="329"/>
      <c r="D256" s="52" t="s">
        <v>647</v>
      </c>
      <c r="E256" s="78">
        <v>7410570857</v>
      </c>
      <c r="F256" s="286"/>
      <c r="G256" s="292"/>
      <c r="H256" s="293"/>
      <c r="I256" s="286"/>
      <c r="J256" s="94"/>
      <c r="K256" s="93"/>
      <c r="L256" s="93"/>
      <c r="M256" s="9"/>
    </row>
    <row r="257" spans="1:13" s="8" customFormat="1" ht="68.099999999999994" customHeight="1" x14ac:dyDescent="0.25">
      <c r="A257" s="286"/>
      <c r="B257" s="309"/>
      <c r="C257" s="329"/>
      <c r="D257" s="52" t="s">
        <v>648</v>
      </c>
      <c r="E257" s="78">
        <v>29503492858</v>
      </c>
      <c r="F257" s="286"/>
      <c r="G257" s="292"/>
      <c r="H257" s="293"/>
      <c r="I257" s="286"/>
      <c r="J257" s="94"/>
      <c r="K257" s="93"/>
      <c r="L257" s="93"/>
      <c r="M257" s="9"/>
    </row>
    <row r="258" spans="1:13" s="8" customFormat="1" ht="68.099999999999994" customHeight="1" x14ac:dyDescent="0.25">
      <c r="A258" s="286"/>
      <c r="B258" s="309"/>
      <c r="C258" s="329"/>
      <c r="D258" s="52" t="s">
        <v>649</v>
      </c>
      <c r="E258" s="78">
        <v>31336863803</v>
      </c>
      <c r="F258" s="286"/>
      <c r="G258" s="292"/>
      <c r="H258" s="293"/>
      <c r="I258" s="286"/>
      <c r="J258" s="94"/>
      <c r="K258" s="93"/>
      <c r="L258" s="93"/>
      <c r="M258" s="9"/>
    </row>
    <row r="259" spans="1:13" s="8" customFormat="1" ht="68.099999999999994" customHeight="1" x14ac:dyDescent="0.25">
      <c r="A259" s="59">
        <v>109</v>
      </c>
      <c r="B259" s="50" t="s">
        <v>94</v>
      </c>
      <c r="C259" s="57" t="s">
        <v>650</v>
      </c>
      <c r="D259" s="50" t="s">
        <v>651</v>
      </c>
      <c r="E259" s="51">
        <v>22346045837</v>
      </c>
      <c r="F259" s="50" t="s">
        <v>0</v>
      </c>
      <c r="G259" s="86">
        <v>43395</v>
      </c>
      <c r="H259" s="87">
        <v>7041.02</v>
      </c>
      <c r="I259" s="58" t="s">
        <v>34</v>
      </c>
      <c r="J259" s="86">
        <v>44196</v>
      </c>
      <c r="K259" s="88" t="s">
        <v>35</v>
      </c>
      <c r="L259" s="59" t="s">
        <v>259</v>
      </c>
      <c r="M259" s="9"/>
    </row>
    <row r="260" spans="1:13" s="8" customFormat="1" ht="68.099999999999994" customHeight="1" x14ac:dyDescent="0.25">
      <c r="A260" s="286">
        <v>110</v>
      </c>
      <c r="B260" s="309" t="s">
        <v>198</v>
      </c>
      <c r="C260" s="285" t="s">
        <v>652</v>
      </c>
      <c r="D260" s="98" t="s">
        <v>653</v>
      </c>
      <c r="E260" s="53">
        <v>19148791806</v>
      </c>
      <c r="F260" s="286" t="s">
        <v>0</v>
      </c>
      <c r="G260" s="292">
        <v>42737</v>
      </c>
      <c r="H260" s="293">
        <v>19972</v>
      </c>
      <c r="I260" s="286" t="s">
        <v>25</v>
      </c>
      <c r="J260" s="292">
        <v>44196</v>
      </c>
      <c r="K260" s="286" t="s">
        <v>35</v>
      </c>
      <c r="L260" s="286" t="s">
        <v>259</v>
      </c>
      <c r="M260" s="9"/>
    </row>
    <row r="261" spans="1:13" s="8" customFormat="1" ht="68.099999999999994" customHeight="1" x14ac:dyDescent="0.25">
      <c r="A261" s="286"/>
      <c r="B261" s="309"/>
      <c r="C261" s="285"/>
      <c r="D261" s="109" t="s">
        <v>654</v>
      </c>
      <c r="E261" s="110">
        <v>12667855825</v>
      </c>
      <c r="F261" s="286"/>
      <c r="G261" s="292"/>
      <c r="H261" s="293"/>
      <c r="I261" s="286"/>
      <c r="J261" s="292"/>
      <c r="K261" s="286"/>
      <c r="L261" s="286"/>
      <c r="M261" s="9"/>
    </row>
    <row r="262" spans="1:13" s="8" customFormat="1" ht="68.099999999999994" customHeight="1" x14ac:dyDescent="0.25">
      <c r="A262" s="296">
        <v>111</v>
      </c>
      <c r="B262" s="306" t="s">
        <v>95</v>
      </c>
      <c r="C262" s="272" t="s">
        <v>655</v>
      </c>
      <c r="D262" s="114" t="s">
        <v>656</v>
      </c>
      <c r="E262" s="115">
        <v>18644375881</v>
      </c>
      <c r="F262" s="296" t="s">
        <v>0</v>
      </c>
      <c r="G262" s="290">
        <v>42737</v>
      </c>
      <c r="H262" s="297">
        <v>195352.14</v>
      </c>
      <c r="I262" s="296" t="s">
        <v>21</v>
      </c>
      <c r="J262" s="290">
        <v>44196</v>
      </c>
      <c r="K262" s="296" t="s">
        <v>35</v>
      </c>
      <c r="L262" s="296" t="s">
        <v>259</v>
      </c>
      <c r="M262" s="9"/>
    </row>
    <row r="263" spans="1:13" s="8" customFormat="1" ht="68.099999999999994" customHeight="1" x14ac:dyDescent="0.25">
      <c r="A263" s="296"/>
      <c r="B263" s="306"/>
      <c r="C263" s="272"/>
      <c r="D263" s="114" t="s">
        <v>657</v>
      </c>
      <c r="E263" s="115">
        <v>16307986816</v>
      </c>
      <c r="F263" s="296"/>
      <c r="G263" s="290"/>
      <c r="H263" s="297"/>
      <c r="I263" s="296"/>
      <c r="J263" s="290"/>
      <c r="K263" s="296"/>
      <c r="L263" s="296"/>
      <c r="M263" s="9"/>
    </row>
    <row r="264" spans="1:13" s="8" customFormat="1" ht="68.099999999999994" customHeight="1" x14ac:dyDescent="0.25">
      <c r="A264" s="286">
        <v>112</v>
      </c>
      <c r="B264" s="286" t="s">
        <v>96</v>
      </c>
      <c r="C264" s="286" t="s">
        <v>658</v>
      </c>
      <c r="D264" s="117" t="s">
        <v>659</v>
      </c>
      <c r="E264" s="110">
        <v>86340620663</v>
      </c>
      <c r="F264" s="286" t="s">
        <v>0</v>
      </c>
      <c r="G264" s="292">
        <v>42737</v>
      </c>
      <c r="H264" s="293">
        <v>111245</v>
      </c>
      <c r="I264" s="288" t="s">
        <v>5</v>
      </c>
      <c r="J264" s="292">
        <v>44196</v>
      </c>
      <c r="K264" s="305" t="s">
        <v>35</v>
      </c>
      <c r="L264" s="286" t="s">
        <v>259</v>
      </c>
      <c r="M264" s="9"/>
    </row>
    <row r="265" spans="1:13" s="8" customFormat="1" ht="68.099999999999994" customHeight="1" x14ac:dyDescent="0.25">
      <c r="A265" s="286"/>
      <c r="B265" s="286"/>
      <c r="C265" s="286"/>
      <c r="D265" s="52" t="s">
        <v>660</v>
      </c>
      <c r="E265" s="53">
        <v>13851695836</v>
      </c>
      <c r="F265" s="286"/>
      <c r="G265" s="292"/>
      <c r="H265" s="293"/>
      <c r="I265" s="288"/>
      <c r="J265" s="292"/>
      <c r="K265" s="305"/>
      <c r="L265" s="286"/>
      <c r="M265" s="9"/>
    </row>
    <row r="266" spans="1:13" s="8" customFormat="1" ht="68.099999999999994" customHeight="1" x14ac:dyDescent="0.25">
      <c r="A266" s="59">
        <v>113</v>
      </c>
      <c r="B266" s="97" t="s">
        <v>97</v>
      </c>
      <c r="C266" s="57" t="s">
        <v>661</v>
      </c>
      <c r="D266" s="97" t="s">
        <v>662</v>
      </c>
      <c r="E266" s="51">
        <v>33408194831</v>
      </c>
      <c r="F266" s="50" t="s">
        <v>0</v>
      </c>
      <c r="G266" s="86">
        <v>43435</v>
      </c>
      <c r="H266" s="87">
        <v>37042.160000000003</v>
      </c>
      <c r="I266" s="59" t="s">
        <v>30</v>
      </c>
      <c r="J266" s="86">
        <v>44196</v>
      </c>
      <c r="K266" s="59" t="s">
        <v>35</v>
      </c>
      <c r="L266" s="59" t="s">
        <v>259</v>
      </c>
      <c r="M266" s="9"/>
    </row>
    <row r="267" spans="1:13" s="8" customFormat="1" ht="68.099999999999994" customHeight="1" x14ac:dyDescent="0.25">
      <c r="A267" s="286">
        <v>114</v>
      </c>
      <c r="B267" s="286" t="s">
        <v>2</v>
      </c>
      <c r="C267" s="285" t="s">
        <v>663</v>
      </c>
      <c r="D267" s="117" t="s">
        <v>664</v>
      </c>
      <c r="E267" s="110">
        <v>5191836650</v>
      </c>
      <c r="F267" s="286" t="s">
        <v>0</v>
      </c>
      <c r="G267" s="292">
        <v>42737</v>
      </c>
      <c r="H267" s="293">
        <v>153746.51999999999</v>
      </c>
      <c r="I267" s="288" t="s">
        <v>10</v>
      </c>
      <c r="J267" s="292">
        <v>44196</v>
      </c>
      <c r="K267" s="305" t="s">
        <v>35</v>
      </c>
      <c r="L267" s="286" t="s">
        <v>259</v>
      </c>
      <c r="M267" s="9"/>
    </row>
    <row r="268" spans="1:13" s="8" customFormat="1" ht="68.099999999999994" customHeight="1" x14ac:dyDescent="0.25">
      <c r="A268" s="286"/>
      <c r="B268" s="286"/>
      <c r="C268" s="285"/>
      <c r="D268" s="52" t="s">
        <v>665</v>
      </c>
      <c r="E268" s="53">
        <v>28217115818</v>
      </c>
      <c r="F268" s="286"/>
      <c r="G268" s="292"/>
      <c r="H268" s="293"/>
      <c r="I268" s="288"/>
      <c r="J268" s="292"/>
      <c r="K268" s="305"/>
      <c r="L268" s="286"/>
      <c r="M268" s="9"/>
    </row>
    <row r="269" spans="1:13" s="8" customFormat="1" ht="68.099999999999994" customHeight="1" x14ac:dyDescent="0.25">
      <c r="A269" s="296">
        <v>115</v>
      </c>
      <c r="B269" s="295" t="s">
        <v>186</v>
      </c>
      <c r="C269" s="294" t="s">
        <v>666</v>
      </c>
      <c r="D269" s="50" t="s">
        <v>667</v>
      </c>
      <c r="E269" s="104" t="s">
        <v>668</v>
      </c>
      <c r="F269" s="296" t="s">
        <v>139</v>
      </c>
      <c r="G269" s="290" t="s">
        <v>187</v>
      </c>
      <c r="H269" s="297">
        <f>475.03*12</f>
        <v>5700.36</v>
      </c>
      <c r="I269" s="289" t="s">
        <v>195</v>
      </c>
      <c r="J269" s="290">
        <v>44196</v>
      </c>
      <c r="K269" s="298" t="s">
        <v>35</v>
      </c>
      <c r="L269" s="296" t="s">
        <v>259</v>
      </c>
      <c r="M269" s="9"/>
    </row>
    <row r="270" spans="1:13" s="8" customFormat="1" ht="68.099999999999994" customHeight="1" x14ac:dyDescent="0.25">
      <c r="A270" s="296"/>
      <c r="B270" s="295"/>
      <c r="C270" s="294"/>
      <c r="D270" s="50" t="s">
        <v>669</v>
      </c>
      <c r="E270" s="104" t="s">
        <v>670</v>
      </c>
      <c r="F270" s="296"/>
      <c r="G270" s="290"/>
      <c r="H270" s="297"/>
      <c r="I270" s="289"/>
      <c r="J270" s="290"/>
      <c r="K270" s="298"/>
      <c r="L270" s="296"/>
      <c r="M270" s="9"/>
    </row>
    <row r="271" spans="1:13" s="8" customFormat="1" ht="68.099999999999994" customHeight="1" x14ac:dyDescent="0.25">
      <c r="A271" s="93">
        <v>116</v>
      </c>
      <c r="B271" s="98" t="s">
        <v>98</v>
      </c>
      <c r="C271" s="182" t="s">
        <v>804</v>
      </c>
      <c r="D271" s="98" t="s">
        <v>805</v>
      </c>
      <c r="E271" s="53">
        <v>36140616808</v>
      </c>
      <c r="F271" s="52" t="s">
        <v>0</v>
      </c>
      <c r="G271" s="94">
        <v>42737</v>
      </c>
      <c r="H271" s="95">
        <v>0</v>
      </c>
      <c r="I271" s="93" t="s">
        <v>21</v>
      </c>
      <c r="J271" s="94">
        <v>44165</v>
      </c>
      <c r="K271" s="93" t="s">
        <v>35</v>
      </c>
      <c r="L271" s="93" t="s">
        <v>259</v>
      </c>
      <c r="M271" s="9"/>
    </row>
    <row r="272" spans="1:13" s="8" customFormat="1" ht="68.099999999999994" customHeight="1" x14ac:dyDescent="0.25">
      <c r="A272" s="296">
        <v>117</v>
      </c>
      <c r="B272" s="295" t="s">
        <v>99</v>
      </c>
      <c r="C272" s="272" t="s">
        <v>671</v>
      </c>
      <c r="D272" s="107" t="s">
        <v>672</v>
      </c>
      <c r="E272" s="115">
        <v>30264699807</v>
      </c>
      <c r="F272" s="296" t="s">
        <v>0</v>
      </c>
      <c r="G272" s="290">
        <v>42737</v>
      </c>
      <c r="H272" s="297">
        <v>299155.75</v>
      </c>
      <c r="I272" s="289" t="s">
        <v>18</v>
      </c>
      <c r="J272" s="290">
        <v>44196</v>
      </c>
      <c r="K272" s="298" t="s">
        <v>35</v>
      </c>
      <c r="L272" s="296" t="s">
        <v>259</v>
      </c>
      <c r="M272" s="9"/>
    </row>
    <row r="273" spans="1:13" s="8" customFormat="1" ht="68.099999999999994" customHeight="1" x14ac:dyDescent="0.25">
      <c r="A273" s="296"/>
      <c r="B273" s="295"/>
      <c r="C273" s="272"/>
      <c r="D273" s="107" t="s">
        <v>673</v>
      </c>
      <c r="E273" s="115">
        <v>33477307801</v>
      </c>
      <c r="F273" s="296"/>
      <c r="G273" s="290"/>
      <c r="H273" s="297"/>
      <c r="I273" s="289"/>
      <c r="J273" s="290"/>
      <c r="K273" s="298"/>
      <c r="L273" s="296"/>
      <c r="M273" s="9"/>
    </row>
    <row r="274" spans="1:13" s="8" customFormat="1" ht="68.099999999999994" customHeight="1" x14ac:dyDescent="0.25">
      <c r="A274" s="286">
        <v>118</v>
      </c>
      <c r="B274" s="291" t="s">
        <v>100</v>
      </c>
      <c r="C274" s="285" t="s">
        <v>674</v>
      </c>
      <c r="D274" s="109" t="s">
        <v>675</v>
      </c>
      <c r="E274" s="110">
        <v>33823212893</v>
      </c>
      <c r="F274" s="286" t="s">
        <v>0</v>
      </c>
      <c r="G274" s="292">
        <v>42737</v>
      </c>
      <c r="H274" s="293">
        <v>57818.87</v>
      </c>
      <c r="I274" s="286" t="s">
        <v>12</v>
      </c>
      <c r="J274" s="292">
        <v>44196</v>
      </c>
      <c r="K274" s="286" t="s">
        <v>35</v>
      </c>
      <c r="L274" s="286" t="s">
        <v>259</v>
      </c>
      <c r="M274" s="9"/>
    </row>
    <row r="275" spans="1:13" s="8" customFormat="1" ht="68.099999999999994" customHeight="1" x14ac:dyDescent="0.25">
      <c r="A275" s="286"/>
      <c r="B275" s="291"/>
      <c r="C275" s="285"/>
      <c r="D275" s="98" t="s">
        <v>676</v>
      </c>
      <c r="E275" s="53">
        <v>26480179846</v>
      </c>
      <c r="F275" s="286"/>
      <c r="G275" s="292"/>
      <c r="H275" s="293"/>
      <c r="I275" s="286"/>
      <c r="J275" s="292"/>
      <c r="K275" s="286"/>
      <c r="L275" s="286"/>
      <c r="M275" s="9"/>
    </row>
    <row r="276" spans="1:13" s="8" customFormat="1" ht="68.099999999999994" customHeight="1" x14ac:dyDescent="0.25">
      <c r="A276" s="296">
        <v>119</v>
      </c>
      <c r="B276" s="295" t="s">
        <v>101</v>
      </c>
      <c r="C276" s="272" t="s">
        <v>677</v>
      </c>
      <c r="D276" s="50" t="s">
        <v>678</v>
      </c>
      <c r="E276" s="51">
        <v>33777451819</v>
      </c>
      <c r="F276" s="296" t="s">
        <v>0</v>
      </c>
      <c r="G276" s="290">
        <v>42737</v>
      </c>
      <c r="H276" s="297">
        <v>56919</v>
      </c>
      <c r="I276" s="289" t="s">
        <v>21</v>
      </c>
      <c r="J276" s="290">
        <v>44196</v>
      </c>
      <c r="K276" s="298" t="s">
        <v>35</v>
      </c>
      <c r="L276" s="296" t="s">
        <v>259</v>
      </c>
      <c r="M276" s="9"/>
    </row>
    <row r="277" spans="1:13" s="8" customFormat="1" ht="68.099999999999994" customHeight="1" x14ac:dyDescent="0.25">
      <c r="A277" s="296"/>
      <c r="B277" s="295"/>
      <c r="C277" s="272"/>
      <c r="D277" s="107" t="s">
        <v>679</v>
      </c>
      <c r="E277" s="115">
        <v>1418789593</v>
      </c>
      <c r="F277" s="296"/>
      <c r="G277" s="290"/>
      <c r="H277" s="297"/>
      <c r="I277" s="289"/>
      <c r="J277" s="290"/>
      <c r="K277" s="298"/>
      <c r="L277" s="296"/>
      <c r="M277" s="9"/>
    </row>
    <row r="278" spans="1:13" s="8" customFormat="1" ht="68.099999999999994" customHeight="1" x14ac:dyDescent="0.25">
      <c r="A278" s="286">
        <v>120</v>
      </c>
      <c r="B278" s="309" t="s">
        <v>102</v>
      </c>
      <c r="C278" s="285" t="s">
        <v>680</v>
      </c>
      <c r="D278" s="98" t="s">
        <v>681</v>
      </c>
      <c r="E278" s="90" t="s">
        <v>682</v>
      </c>
      <c r="F278" s="286" t="s">
        <v>0</v>
      </c>
      <c r="G278" s="292">
        <v>42737</v>
      </c>
      <c r="H278" s="293">
        <v>66847.240000000005</v>
      </c>
      <c r="I278" s="286" t="s">
        <v>25</v>
      </c>
      <c r="J278" s="292">
        <v>44196</v>
      </c>
      <c r="K278" s="286" t="s">
        <v>35</v>
      </c>
      <c r="L278" s="286" t="s">
        <v>259</v>
      </c>
      <c r="M278" s="9"/>
    </row>
    <row r="279" spans="1:13" s="8" customFormat="1" ht="68.099999999999994" customHeight="1" x14ac:dyDescent="0.25">
      <c r="A279" s="286"/>
      <c r="B279" s="309"/>
      <c r="C279" s="285"/>
      <c r="D279" s="98" t="s">
        <v>683</v>
      </c>
      <c r="E279" s="90" t="s">
        <v>684</v>
      </c>
      <c r="F279" s="286"/>
      <c r="G279" s="292"/>
      <c r="H279" s="293"/>
      <c r="I279" s="286"/>
      <c r="J279" s="292"/>
      <c r="K279" s="286"/>
      <c r="L279" s="286"/>
      <c r="M279" s="9"/>
    </row>
    <row r="280" spans="1:13" s="8" customFormat="1" ht="68.099999999999994" customHeight="1" x14ac:dyDescent="0.25">
      <c r="A280" s="286"/>
      <c r="B280" s="309"/>
      <c r="C280" s="285"/>
      <c r="D280" s="98" t="s">
        <v>685</v>
      </c>
      <c r="E280" s="90" t="s">
        <v>686</v>
      </c>
      <c r="F280" s="286"/>
      <c r="G280" s="292"/>
      <c r="H280" s="293"/>
      <c r="I280" s="286"/>
      <c r="J280" s="292"/>
      <c r="K280" s="286"/>
      <c r="L280" s="286"/>
      <c r="M280" s="9"/>
    </row>
    <row r="281" spans="1:13" s="8" customFormat="1" ht="68.099999999999994" customHeight="1" x14ac:dyDescent="0.25">
      <c r="A281" s="59">
        <v>121</v>
      </c>
      <c r="B281" s="97" t="s">
        <v>234</v>
      </c>
      <c r="C281" s="57" t="s">
        <v>688</v>
      </c>
      <c r="D281" s="97" t="s">
        <v>687</v>
      </c>
      <c r="E281" s="51" t="s">
        <v>689</v>
      </c>
      <c r="F281" s="50" t="s">
        <v>235</v>
      </c>
      <c r="G281" s="86">
        <v>42979</v>
      </c>
      <c r="H281" s="87">
        <f>11*7589.7+8433</f>
        <v>91919.7</v>
      </c>
      <c r="I281" s="59" t="s">
        <v>236</v>
      </c>
      <c r="J281" s="86">
        <v>43861</v>
      </c>
      <c r="K281" s="58" t="s">
        <v>35</v>
      </c>
      <c r="L281" s="58" t="s">
        <v>294</v>
      </c>
      <c r="M281" s="9"/>
    </row>
    <row r="282" spans="1:13" s="8" customFormat="1" ht="68.099999999999994" customHeight="1" x14ac:dyDescent="0.25">
      <c r="A282" s="286">
        <v>122</v>
      </c>
      <c r="B282" s="286" t="s">
        <v>145</v>
      </c>
      <c r="C282" s="304" t="s">
        <v>697</v>
      </c>
      <c r="D282" s="52" t="s">
        <v>698</v>
      </c>
      <c r="E282" s="90" t="s">
        <v>699</v>
      </c>
      <c r="F282" s="286" t="s">
        <v>146</v>
      </c>
      <c r="G282" s="292">
        <v>43281</v>
      </c>
      <c r="H282" s="293">
        <v>281.60000000000002</v>
      </c>
      <c r="I282" s="288" t="s">
        <v>147</v>
      </c>
      <c r="J282" s="292">
        <v>44011</v>
      </c>
      <c r="K282" s="305" t="s">
        <v>35</v>
      </c>
      <c r="L282" s="286" t="s">
        <v>259</v>
      </c>
      <c r="M282" s="9"/>
    </row>
    <row r="283" spans="1:13" s="8" customFormat="1" ht="68.099999999999994" customHeight="1" x14ac:dyDescent="0.25">
      <c r="A283" s="286"/>
      <c r="B283" s="286"/>
      <c r="C283" s="304"/>
      <c r="D283" s="52" t="s">
        <v>700</v>
      </c>
      <c r="E283" s="90" t="s">
        <v>701</v>
      </c>
      <c r="F283" s="286"/>
      <c r="G283" s="292"/>
      <c r="H283" s="293"/>
      <c r="I283" s="288"/>
      <c r="J283" s="292"/>
      <c r="K283" s="305"/>
      <c r="L283" s="286"/>
      <c r="M283" s="9"/>
    </row>
    <row r="284" spans="1:13" s="8" customFormat="1" ht="68.099999999999994" customHeight="1" x14ac:dyDescent="0.25">
      <c r="A284" s="296">
        <v>123</v>
      </c>
      <c r="B284" s="299" t="s">
        <v>103</v>
      </c>
      <c r="C284" s="272" t="s">
        <v>705</v>
      </c>
      <c r="D284" s="97" t="s">
        <v>702</v>
      </c>
      <c r="E284" s="51">
        <v>122368000886</v>
      </c>
      <c r="F284" s="296" t="s">
        <v>0</v>
      </c>
      <c r="G284" s="290">
        <v>42737</v>
      </c>
      <c r="H284" s="297">
        <v>175384.42</v>
      </c>
      <c r="I284" s="296" t="s">
        <v>31</v>
      </c>
      <c r="J284" s="290">
        <v>44196</v>
      </c>
      <c r="K284" s="296" t="s">
        <v>35</v>
      </c>
      <c r="L284" s="296" t="s">
        <v>259</v>
      </c>
      <c r="M284" s="9"/>
    </row>
    <row r="285" spans="1:13" s="8" customFormat="1" ht="68.099999999999994" customHeight="1" x14ac:dyDescent="0.25">
      <c r="A285" s="296"/>
      <c r="B285" s="299"/>
      <c r="C285" s="272"/>
      <c r="D285" s="97" t="s">
        <v>703</v>
      </c>
      <c r="E285" s="51">
        <v>10713906863</v>
      </c>
      <c r="F285" s="296"/>
      <c r="G285" s="290"/>
      <c r="H285" s="297"/>
      <c r="I285" s="296"/>
      <c r="J285" s="290"/>
      <c r="K285" s="296"/>
      <c r="L285" s="296"/>
      <c r="M285" s="9"/>
    </row>
    <row r="286" spans="1:13" s="8" customFormat="1" ht="68.099999999999994" customHeight="1" x14ac:dyDescent="0.25">
      <c r="A286" s="296"/>
      <c r="B286" s="299"/>
      <c r="C286" s="272"/>
      <c r="D286" s="97" t="s">
        <v>704</v>
      </c>
      <c r="E286" s="51">
        <v>4675039669</v>
      </c>
      <c r="F286" s="296"/>
      <c r="G286" s="290"/>
      <c r="H286" s="297"/>
      <c r="I286" s="296"/>
      <c r="J286" s="290"/>
      <c r="K286" s="296"/>
      <c r="L286" s="296"/>
      <c r="M286" s="9"/>
    </row>
    <row r="287" spans="1:13" s="8" customFormat="1" ht="90" x14ac:dyDescent="0.25">
      <c r="A287" s="93">
        <v>124</v>
      </c>
      <c r="B287" s="52" t="s">
        <v>134</v>
      </c>
      <c r="C287" s="116" t="s">
        <v>797</v>
      </c>
      <c r="D287" s="116" t="s">
        <v>796</v>
      </c>
      <c r="E287" s="53">
        <v>62064258434</v>
      </c>
      <c r="F287" s="52" t="s">
        <v>135</v>
      </c>
      <c r="G287" s="94" t="s">
        <v>136</v>
      </c>
      <c r="H287" s="95">
        <f>1287.26+1305.39+1305.39+1316.39+1316.39+1316.39+1305.26+1305.26+1346.51+1346.51+1346.51+1346.51</f>
        <v>15843.770000000002</v>
      </c>
      <c r="I287" s="55" t="s">
        <v>137</v>
      </c>
      <c r="J287" s="94">
        <v>44196</v>
      </c>
      <c r="K287" s="96" t="s">
        <v>35</v>
      </c>
      <c r="L287" s="93" t="s">
        <v>259</v>
      </c>
      <c r="M287" s="9"/>
    </row>
    <row r="288" spans="1:13" s="8" customFormat="1" ht="60" customHeight="1" x14ac:dyDescent="0.25">
      <c r="A288" s="296">
        <v>125</v>
      </c>
      <c r="B288" s="296" t="s">
        <v>104</v>
      </c>
      <c r="C288" s="272" t="s">
        <v>706</v>
      </c>
      <c r="D288" s="107" t="s">
        <v>707</v>
      </c>
      <c r="E288" s="115">
        <v>50225456672</v>
      </c>
      <c r="F288" s="296" t="s">
        <v>0</v>
      </c>
      <c r="G288" s="290">
        <v>42737</v>
      </c>
      <c r="H288" s="297">
        <v>8528</v>
      </c>
      <c r="I288" s="289" t="s">
        <v>33</v>
      </c>
      <c r="J288" s="290">
        <v>44196</v>
      </c>
      <c r="K288" s="298" t="s">
        <v>35</v>
      </c>
      <c r="L288" s="296" t="s">
        <v>259</v>
      </c>
      <c r="M288" s="9"/>
    </row>
    <row r="289" spans="1:13" s="8" customFormat="1" ht="60" customHeight="1" x14ac:dyDescent="0.25">
      <c r="A289" s="296"/>
      <c r="B289" s="296"/>
      <c r="C289" s="272"/>
      <c r="D289" s="50" t="s">
        <v>708</v>
      </c>
      <c r="E289" s="51">
        <v>36563552668</v>
      </c>
      <c r="F289" s="296"/>
      <c r="G289" s="290"/>
      <c r="H289" s="297"/>
      <c r="I289" s="289"/>
      <c r="J289" s="290"/>
      <c r="K289" s="298"/>
      <c r="L289" s="296"/>
      <c r="M289" s="9"/>
    </row>
    <row r="290" spans="1:13" s="8" customFormat="1" x14ac:dyDescent="0.25">
      <c r="A290" s="224">
        <v>126</v>
      </c>
      <c r="B290" s="224" t="s">
        <v>148</v>
      </c>
      <c r="C290" s="224" t="s">
        <v>801</v>
      </c>
      <c r="D290" s="219" t="s">
        <v>798</v>
      </c>
      <c r="E290" s="129">
        <v>27787648449</v>
      </c>
      <c r="F290" s="224" t="s">
        <v>149</v>
      </c>
      <c r="G290" s="220">
        <v>40742</v>
      </c>
      <c r="H290" s="222">
        <v>10115.92</v>
      </c>
      <c r="I290" s="232" t="s">
        <v>262</v>
      </c>
      <c r="J290" s="220">
        <v>44029</v>
      </c>
      <c r="K290" s="235" t="s">
        <v>35</v>
      </c>
      <c r="L290" s="224" t="s">
        <v>259</v>
      </c>
      <c r="M290" s="9"/>
    </row>
    <row r="291" spans="1:13" s="8" customFormat="1" ht="30" x14ac:dyDescent="0.25">
      <c r="A291" s="226"/>
      <c r="B291" s="226"/>
      <c r="C291" s="226"/>
      <c r="D291" s="65" t="s">
        <v>799</v>
      </c>
      <c r="E291" s="151">
        <v>65901282434</v>
      </c>
      <c r="F291" s="226"/>
      <c r="G291" s="230"/>
      <c r="H291" s="231"/>
      <c r="I291" s="233"/>
      <c r="J291" s="230"/>
      <c r="K291" s="236"/>
      <c r="L291" s="226"/>
      <c r="M291" s="9"/>
    </row>
    <row r="292" spans="1:13" s="8" customFormat="1" ht="30" x14ac:dyDescent="0.25">
      <c r="A292" s="225"/>
      <c r="B292" s="225"/>
      <c r="C292" s="225"/>
      <c r="D292" s="64" t="s">
        <v>800</v>
      </c>
      <c r="E292" s="123">
        <v>77972066434</v>
      </c>
      <c r="F292" s="225"/>
      <c r="G292" s="221"/>
      <c r="H292" s="223"/>
      <c r="I292" s="234"/>
      <c r="J292" s="221"/>
      <c r="K292" s="237"/>
      <c r="L292" s="225"/>
      <c r="M292" s="9"/>
    </row>
    <row r="293" spans="1:13" s="8" customFormat="1" ht="81" customHeight="1" x14ac:dyDescent="0.25">
      <c r="A293" s="296">
        <v>127</v>
      </c>
      <c r="B293" s="296" t="s">
        <v>228</v>
      </c>
      <c r="C293" s="294" t="s">
        <v>712</v>
      </c>
      <c r="D293" s="50" t="s">
        <v>713</v>
      </c>
      <c r="E293" s="104" t="s">
        <v>714</v>
      </c>
      <c r="F293" s="296" t="s">
        <v>229</v>
      </c>
      <c r="G293" s="302">
        <v>42892</v>
      </c>
      <c r="H293" s="319">
        <f>8750.25+7386.25+7820.25+7820.25+7882.25+8440.25+8564.25+7944.25+7944.25+9714.25+16080.25+24+8975</f>
        <v>107345.75</v>
      </c>
      <c r="I293" s="296" t="s">
        <v>233</v>
      </c>
      <c r="J293" s="302">
        <v>43850</v>
      </c>
      <c r="K293" s="303" t="s">
        <v>35</v>
      </c>
      <c r="L293" s="296" t="s">
        <v>259</v>
      </c>
      <c r="M293" s="9"/>
    </row>
    <row r="294" spans="1:13" s="8" customFormat="1" ht="81" customHeight="1" x14ac:dyDescent="0.25">
      <c r="A294" s="296"/>
      <c r="B294" s="296"/>
      <c r="C294" s="294"/>
      <c r="D294" s="50" t="s">
        <v>715</v>
      </c>
      <c r="E294" s="104" t="s">
        <v>716</v>
      </c>
      <c r="F294" s="296"/>
      <c r="G294" s="302"/>
      <c r="H294" s="319"/>
      <c r="I294" s="296"/>
      <c r="J294" s="302"/>
      <c r="K294" s="303"/>
      <c r="L294" s="296"/>
      <c r="M294" s="9"/>
    </row>
    <row r="295" spans="1:13" s="5" customFormat="1" ht="68.099999999999994" customHeight="1" x14ac:dyDescent="0.25">
      <c r="A295" s="286">
        <v>128</v>
      </c>
      <c r="B295" s="286" t="s">
        <v>105</v>
      </c>
      <c r="C295" s="304" t="s">
        <v>717</v>
      </c>
      <c r="D295" s="52" t="s">
        <v>718</v>
      </c>
      <c r="E295" s="90" t="s">
        <v>719</v>
      </c>
      <c r="F295" s="286" t="s">
        <v>0</v>
      </c>
      <c r="G295" s="292">
        <v>42737</v>
      </c>
      <c r="H295" s="293">
        <v>42815.57</v>
      </c>
      <c r="I295" s="288" t="s">
        <v>22</v>
      </c>
      <c r="J295" s="292">
        <v>44196</v>
      </c>
      <c r="K295" s="305" t="s">
        <v>35</v>
      </c>
      <c r="L295" s="286" t="s">
        <v>259</v>
      </c>
    </row>
    <row r="296" spans="1:13" s="43" customFormat="1" ht="68.099999999999994" customHeight="1" x14ac:dyDescent="0.25">
      <c r="A296" s="286"/>
      <c r="B296" s="286"/>
      <c r="C296" s="304"/>
      <c r="D296" s="52" t="s">
        <v>720</v>
      </c>
      <c r="E296" s="90" t="s">
        <v>721</v>
      </c>
      <c r="F296" s="286"/>
      <c r="G296" s="292"/>
      <c r="H296" s="293"/>
      <c r="I296" s="288"/>
      <c r="J296" s="292"/>
      <c r="K296" s="305"/>
      <c r="L296" s="286"/>
    </row>
    <row r="297" spans="1:13" s="8" customFormat="1" ht="68.099999999999994" customHeight="1" x14ac:dyDescent="0.25">
      <c r="A297" s="296">
        <v>129</v>
      </c>
      <c r="B297" s="306" t="s">
        <v>166</v>
      </c>
      <c r="C297" s="294" t="s">
        <v>722</v>
      </c>
      <c r="D297" s="97" t="s">
        <v>723</v>
      </c>
      <c r="E297" s="104" t="s">
        <v>724</v>
      </c>
      <c r="F297" s="296" t="s">
        <v>139</v>
      </c>
      <c r="G297" s="290" t="s">
        <v>193</v>
      </c>
      <c r="H297" s="297">
        <f>15673.11+14608.12+11252.69+15447.35+11739.78+14545.54+14545.48+15353.34+15269.17+15270.86+15601.23+15601.23</f>
        <v>174907.90000000002</v>
      </c>
      <c r="I297" s="296" t="s">
        <v>167</v>
      </c>
      <c r="J297" s="290">
        <v>43981</v>
      </c>
      <c r="K297" s="296" t="s">
        <v>35</v>
      </c>
      <c r="L297" s="296" t="s">
        <v>259</v>
      </c>
      <c r="M297" s="9"/>
    </row>
    <row r="298" spans="1:13" s="8" customFormat="1" ht="68.099999999999994" customHeight="1" x14ac:dyDescent="0.25">
      <c r="A298" s="296"/>
      <c r="B298" s="306"/>
      <c r="C298" s="294"/>
      <c r="D298" s="97" t="s">
        <v>725</v>
      </c>
      <c r="E298" s="104" t="s">
        <v>726</v>
      </c>
      <c r="F298" s="296"/>
      <c r="G298" s="290"/>
      <c r="H298" s="297"/>
      <c r="I298" s="296"/>
      <c r="J298" s="290"/>
      <c r="K298" s="296"/>
      <c r="L298" s="296"/>
      <c r="M298" s="9"/>
    </row>
    <row r="299" spans="1:13" s="8" customFormat="1" ht="68.099999999999994" customHeight="1" x14ac:dyDescent="0.25">
      <c r="A299" s="93">
        <v>130</v>
      </c>
      <c r="B299" s="286" t="s">
        <v>225</v>
      </c>
      <c r="C299" s="285" t="s">
        <v>727</v>
      </c>
      <c r="D299" s="52" t="s">
        <v>728</v>
      </c>
      <c r="E299" s="53">
        <v>546498892</v>
      </c>
      <c r="F299" s="286" t="s">
        <v>0</v>
      </c>
      <c r="G299" s="292">
        <v>42737</v>
      </c>
      <c r="H299" s="293">
        <v>16000.18</v>
      </c>
      <c r="I299" s="288" t="s">
        <v>18</v>
      </c>
      <c r="J299" s="292">
        <v>44196</v>
      </c>
      <c r="K299" s="305" t="s">
        <v>35</v>
      </c>
      <c r="L299" s="286" t="s">
        <v>259</v>
      </c>
      <c r="M299" s="9"/>
    </row>
    <row r="300" spans="1:13" s="8" customFormat="1" ht="68.099999999999994" customHeight="1" x14ac:dyDescent="0.25">
      <c r="A300" s="93"/>
      <c r="B300" s="286"/>
      <c r="C300" s="285"/>
      <c r="D300" s="52" t="s">
        <v>729</v>
      </c>
      <c r="E300" s="53">
        <v>31738123871</v>
      </c>
      <c r="F300" s="286"/>
      <c r="G300" s="292"/>
      <c r="H300" s="293"/>
      <c r="I300" s="288"/>
      <c r="J300" s="292"/>
      <c r="K300" s="305"/>
      <c r="L300" s="286"/>
      <c r="M300" s="9"/>
    </row>
    <row r="301" spans="1:13" s="8" customFormat="1" ht="96.75" customHeight="1" x14ac:dyDescent="0.25">
      <c r="A301" s="59">
        <v>131</v>
      </c>
      <c r="B301" s="97" t="s">
        <v>252</v>
      </c>
      <c r="C301" s="113" t="s">
        <v>802</v>
      </c>
      <c r="D301" s="113" t="s">
        <v>803</v>
      </c>
      <c r="E301" s="51"/>
      <c r="F301" s="50" t="s">
        <v>139</v>
      </c>
      <c r="G301" s="86">
        <v>43241</v>
      </c>
      <c r="H301" s="87">
        <f>8084.16+9757.5+8439.35+8824.63+8855.62+9501.39+8588.97+9410.92+10432.05+12517.89+11224.89+10811.04</f>
        <v>116448.41</v>
      </c>
      <c r="I301" s="59" t="s">
        <v>263</v>
      </c>
      <c r="J301" s="86">
        <v>44196</v>
      </c>
      <c r="K301" s="59" t="s">
        <v>35</v>
      </c>
      <c r="L301" s="59" t="s">
        <v>259</v>
      </c>
      <c r="M301" s="9"/>
    </row>
    <row r="302" spans="1:13" s="8" customFormat="1" ht="68.099999999999994" customHeight="1" x14ac:dyDescent="0.25">
      <c r="A302" s="286">
        <v>132</v>
      </c>
      <c r="B302" s="286" t="s">
        <v>188</v>
      </c>
      <c r="C302" s="304" t="s">
        <v>732</v>
      </c>
      <c r="D302" s="52" t="s">
        <v>733</v>
      </c>
      <c r="E302" s="90" t="s">
        <v>734</v>
      </c>
      <c r="F302" s="286" t="s">
        <v>189</v>
      </c>
      <c r="G302" s="292">
        <v>42005</v>
      </c>
      <c r="H302" s="293">
        <f>31787.61+35852.78+34552.08+34173.95+33866.55+34511.8+33595.48+32682.99+34615.33+33625.31+33456.73+34566.75</f>
        <v>407287.36</v>
      </c>
      <c r="I302" s="288" t="s">
        <v>196</v>
      </c>
      <c r="J302" s="292">
        <v>44196</v>
      </c>
      <c r="K302" s="305" t="s">
        <v>35</v>
      </c>
      <c r="L302" s="286" t="s">
        <v>259</v>
      </c>
      <c r="M302" s="9"/>
    </row>
    <row r="303" spans="1:13" s="8" customFormat="1" ht="68.099999999999994" customHeight="1" x14ac:dyDescent="0.25">
      <c r="A303" s="286"/>
      <c r="B303" s="286"/>
      <c r="C303" s="304"/>
      <c r="D303" s="52" t="s">
        <v>421</v>
      </c>
      <c r="E303" s="90" t="s">
        <v>420</v>
      </c>
      <c r="F303" s="286"/>
      <c r="G303" s="292"/>
      <c r="H303" s="293"/>
      <c r="I303" s="288"/>
      <c r="J303" s="292"/>
      <c r="K303" s="305"/>
      <c r="L303" s="286"/>
      <c r="M303" s="9"/>
    </row>
    <row r="304" spans="1:13" s="8" customFormat="1" ht="68.099999999999994" customHeight="1" x14ac:dyDescent="0.25">
      <c r="A304" s="286"/>
      <c r="B304" s="286"/>
      <c r="C304" s="304"/>
      <c r="D304" s="52" t="s">
        <v>735</v>
      </c>
      <c r="E304" s="90" t="s">
        <v>736</v>
      </c>
      <c r="F304" s="286"/>
      <c r="G304" s="292"/>
      <c r="H304" s="293"/>
      <c r="I304" s="288"/>
      <c r="J304" s="292"/>
      <c r="K304" s="305"/>
      <c r="L304" s="286"/>
      <c r="M304" s="9"/>
    </row>
    <row r="305" spans="1:13" s="8" customFormat="1" ht="68.099999999999994" customHeight="1" x14ac:dyDescent="0.25">
      <c r="A305" s="286"/>
      <c r="B305" s="286"/>
      <c r="C305" s="304"/>
      <c r="D305" s="52" t="s">
        <v>737</v>
      </c>
      <c r="E305" s="90" t="s">
        <v>738</v>
      </c>
      <c r="F305" s="286"/>
      <c r="G305" s="292"/>
      <c r="H305" s="293"/>
      <c r="I305" s="288"/>
      <c r="J305" s="292"/>
      <c r="K305" s="305"/>
      <c r="L305" s="286"/>
      <c r="M305" s="9"/>
    </row>
    <row r="306" spans="1:13" s="8" customFormat="1" ht="68.099999999999994" customHeight="1" x14ac:dyDescent="0.25">
      <c r="A306" s="296">
        <v>133</v>
      </c>
      <c r="B306" s="306" t="s">
        <v>106</v>
      </c>
      <c r="C306" s="272" t="s">
        <v>739</v>
      </c>
      <c r="D306" s="97" t="s">
        <v>553</v>
      </c>
      <c r="E306" s="51">
        <v>74434314815</v>
      </c>
      <c r="F306" s="296" t="s">
        <v>0</v>
      </c>
      <c r="G306" s="290">
        <v>42737</v>
      </c>
      <c r="H306" s="297">
        <v>81678.14</v>
      </c>
      <c r="I306" s="296" t="s">
        <v>6</v>
      </c>
      <c r="J306" s="290">
        <v>44196</v>
      </c>
      <c r="K306" s="296" t="s">
        <v>35</v>
      </c>
      <c r="L306" s="296" t="s">
        <v>259</v>
      </c>
      <c r="M306" s="9"/>
    </row>
    <row r="307" spans="1:13" s="8" customFormat="1" ht="68.099999999999994" customHeight="1" x14ac:dyDescent="0.25">
      <c r="A307" s="296"/>
      <c r="B307" s="306"/>
      <c r="C307" s="272"/>
      <c r="D307" s="97" t="s">
        <v>740</v>
      </c>
      <c r="E307" s="51">
        <v>2648300830</v>
      </c>
      <c r="F307" s="296"/>
      <c r="G307" s="290"/>
      <c r="H307" s="297"/>
      <c r="I307" s="296"/>
      <c r="J307" s="290"/>
      <c r="K307" s="296"/>
      <c r="L307" s="296"/>
      <c r="M307" s="9"/>
    </row>
    <row r="308" spans="1:13" s="8" customFormat="1" ht="68.099999999999994" customHeight="1" x14ac:dyDescent="0.25">
      <c r="A308" s="296"/>
      <c r="B308" s="306"/>
      <c r="C308" s="272"/>
      <c r="D308" s="97" t="s">
        <v>741</v>
      </c>
      <c r="E308" s="51">
        <v>15197170332</v>
      </c>
      <c r="F308" s="296"/>
      <c r="G308" s="290"/>
      <c r="H308" s="297"/>
      <c r="I308" s="296"/>
      <c r="J308" s="290"/>
      <c r="K308" s="296"/>
      <c r="L308" s="296"/>
      <c r="M308" s="9"/>
    </row>
    <row r="309" spans="1:13" s="8" customFormat="1" ht="30" x14ac:dyDescent="0.25">
      <c r="A309" s="286">
        <v>134</v>
      </c>
      <c r="B309" s="286" t="s">
        <v>107</v>
      </c>
      <c r="C309" s="326" t="s">
        <v>742</v>
      </c>
      <c r="D309" s="63" t="s">
        <v>743</v>
      </c>
      <c r="E309" s="203" t="s">
        <v>744</v>
      </c>
      <c r="F309" s="286" t="s">
        <v>0</v>
      </c>
      <c r="G309" s="292">
        <v>43221</v>
      </c>
      <c r="H309" s="293">
        <v>58771</v>
      </c>
      <c r="I309" s="288" t="s">
        <v>15</v>
      </c>
      <c r="J309" s="292">
        <v>44196</v>
      </c>
      <c r="K309" s="305" t="s">
        <v>35</v>
      </c>
      <c r="L309" s="286" t="s">
        <v>259</v>
      </c>
      <c r="M309" s="9"/>
    </row>
    <row r="310" spans="1:13" s="8" customFormat="1" ht="30" x14ac:dyDescent="0.25">
      <c r="A310" s="286"/>
      <c r="B310" s="286"/>
      <c r="C310" s="327"/>
      <c r="D310" s="64" t="s">
        <v>745</v>
      </c>
      <c r="E310" s="204" t="s">
        <v>746</v>
      </c>
      <c r="F310" s="286"/>
      <c r="G310" s="292"/>
      <c r="H310" s="293"/>
      <c r="I310" s="288"/>
      <c r="J310" s="292"/>
      <c r="K310" s="305"/>
      <c r="L310" s="286"/>
      <c r="M310" s="9"/>
    </row>
    <row r="311" spans="1:13" s="8" customFormat="1" ht="68.099999999999994" customHeight="1" x14ac:dyDescent="0.25">
      <c r="A311" s="238">
        <v>135</v>
      </c>
      <c r="B311" s="270" t="s">
        <v>226</v>
      </c>
      <c r="C311" s="328">
        <v>8787373000166</v>
      </c>
      <c r="D311" s="211" t="s">
        <v>778</v>
      </c>
      <c r="E311" s="212">
        <v>88550443115</v>
      </c>
      <c r="F311" s="238" t="s">
        <v>0</v>
      </c>
      <c r="G311" s="252">
        <v>43775</v>
      </c>
      <c r="H311" s="254">
        <v>9172</v>
      </c>
      <c r="I311" s="238" t="s">
        <v>21</v>
      </c>
      <c r="J311" s="252">
        <v>44140</v>
      </c>
      <c r="K311" s="238" t="s">
        <v>35</v>
      </c>
      <c r="L311" s="238" t="s">
        <v>259</v>
      </c>
      <c r="M311" s="9"/>
    </row>
    <row r="312" spans="1:13" s="8" customFormat="1" ht="68.099999999999994" customHeight="1" x14ac:dyDescent="0.25">
      <c r="A312" s="239"/>
      <c r="B312" s="271"/>
      <c r="C312" s="328"/>
      <c r="D312" s="211" t="s">
        <v>779</v>
      </c>
      <c r="E312" s="212">
        <v>29178900883</v>
      </c>
      <c r="F312" s="239"/>
      <c r="G312" s="253"/>
      <c r="H312" s="255"/>
      <c r="I312" s="239"/>
      <c r="J312" s="253"/>
      <c r="K312" s="239"/>
      <c r="L312" s="239"/>
      <c r="M312" s="9"/>
    </row>
    <row r="313" spans="1:13" s="8" customFormat="1" ht="68.099999999999994" customHeight="1" x14ac:dyDescent="0.25">
      <c r="A313" s="224">
        <v>136</v>
      </c>
      <c r="B313" s="224" t="s">
        <v>168</v>
      </c>
      <c r="C313" s="326" t="s">
        <v>780</v>
      </c>
      <c r="D313" s="68" t="s">
        <v>781</v>
      </c>
      <c r="E313" s="122" t="s">
        <v>782</v>
      </c>
      <c r="F313" s="224" t="s">
        <v>139</v>
      </c>
      <c r="G313" s="220" t="s">
        <v>169</v>
      </c>
      <c r="H313" s="222">
        <f>6000+5400*11</f>
        <v>65400</v>
      </c>
      <c r="I313" s="232" t="s">
        <v>170</v>
      </c>
      <c r="J313" s="220">
        <v>44011</v>
      </c>
      <c r="K313" s="235" t="s">
        <v>35</v>
      </c>
      <c r="L313" s="224" t="s">
        <v>259</v>
      </c>
      <c r="M313" s="9"/>
    </row>
    <row r="314" spans="1:13" s="8" customFormat="1" ht="68.099999999999994" customHeight="1" x14ac:dyDescent="0.25">
      <c r="A314" s="225"/>
      <c r="B314" s="225"/>
      <c r="C314" s="327"/>
      <c r="D314" s="69" t="s">
        <v>783</v>
      </c>
      <c r="E314" s="133" t="s">
        <v>784</v>
      </c>
      <c r="F314" s="225"/>
      <c r="G314" s="221"/>
      <c r="H314" s="223"/>
      <c r="I314" s="234"/>
      <c r="J314" s="221"/>
      <c r="K314" s="237"/>
      <c r="L314" s="225"/>
      <c r="M314" s="9"/>
    </row>
    <row r="315" spans="1:13" s="8" customFormat="1" ht="30" x14ac:dyDescent="0.25">
      <c r="A315" s="322">
        <v>137</v>
      </c>
      <c r="B315" s="238" t="s">
        <v>108</v>
      </c>
      <c r="C315" s="320" t="s">
        <v>785</v>
      </c>
      <c r="D315" s="146" t="s">
        <v>786</v>
      </c>
      <c r="E315" s="142">
        <v>34868524852</v>
      </c>
      <c r="F315" s="238" t="s">
        <v>0</v>
      </c>
      <c r="G315" s="252">
        <v>42737</v>
      </c>
      <c r="H315" s="254">
        <v>85918.68</v>
      </c>
      <c r="I315" s="256" t="s">
        <v>27</v>
      </c>
      <c r="J315" s="252">
        <v>44196</v>
      </c>
      <c r="K315" s="258" t="s">
        <v>35</v>
      </c>
      <c r="L315" s="324" t="s">
        <v>259</v>
      </c>
      <c r="M315" s="9"/>
    </row>
    <row r="316" spans="1:13" s="8" customFormat="1" ht="30" x14ac:dyDescent="0.25">
      <c r="A316" s="323"/>
      <c r="B316" s="273"/>
      <c r="C316" s="321"/>
      <c r="D316" s="70" t="s">
        <v>787</v>
      </c>
      <c r="E316" s="218">
        <v>34635271897</v>
      </c>
      <c r="F316" s="273"/>
      <c r="G316" s="278"/>
      <c r="H316" s="279"/>
      <c r="I316" s="282"/>
      <c r="J316" s="278"/>
      <c r="K316" s="283"/>
      <c r="L316" s="325"/>
      <c r="M316" s="9"/>
    </row>
    <row r="317" spans="1:13" s="8" customFormat="1" ht="45" x14ac:dyDescent="0.25">
      <c r="A317" s="323"/>
      <c r="B317" s="273"/>
      <c r="C317" s="321"/>
      <c r="D317" s="70" t="s">
        <v>788</v>
      </c>
      <c r="E317" s="125" t="s">
        <v>789</v>
      </c>
      <c r="F317" s="273"/>
      <c r="G317" s="278"/>
      <c r="H317" s="279"/>
      <c r="I317" s="282"/>
      <c r="J317" s="278"/>
      <c r="K317" s="283"/>
      <c r="L317" s="325"/>
      <c r="M317" s="9"/>
    </row>
    <row r="318" spans="1:13" s="8" customFormat="1" ht="72.95" customHeight="1" x14ac:dyDescent="0.25">
      <c r="A318" s="312"/>
      <c r="B318" s="312"/>
      <c r="C318" s="312"/>
      <c r="D318" s="312"/>
      <c r="E318" s="312"/>
      <c r="F318" s="312"/>
      <c r="G318" s="312"/>
      <c r="H318" s="312"/>
      <c r="I318" s="312"/>
      <c r="J318" s="9"/>
    </row>
    <row r="319" spans="1:13" s="8" customFormat="1" ht="90" customHeight="1" x14ac:dyDescent="0.25">
      <c r="A319" s="31"/>
      <c r="B319" s="5"/>
      <c r="C319" s="10"/>
      <c r="D319" s="6"/>
      <c r="E319" s="13"/>
      <c r="F319" s="5"/>
      <c r="G319" s="18"/>
      <c r="H319" s="18"/>
      <c r="I319" s="33"/>
      <c r="J319" s="9"/>
    </row>
    <row r="320" spans="1:13" s="8" customFormat="1" ht="90" customHeight="1" x14ac:dyDescent="0.25">
      <c r="A320" s="31"/>
      <c r="B320" s="5"/>
      <c r="C320" s="5"/>
      <c r="D320" s="6"/>
      <c r="E320" s="13"/>
      <c r="F320" s="10"/>
      <c r="G320" s="18"/>
      <c r="H320" s="18"/>
      <c r="I320" s="31"/>
      <c r="J320" s="9"/>
    </row>
    <row r="321" spans="1:12" s="8" customFormat="1" ht="90" customHeight="1" x14ac:dyDescent="0.25">
      <c r="A321" s="31"/>
      <c r="B321" s="5"/>
      <c r="C321" s="10"/>
      <c r="D321" s="6"/>
      <c r="E321" s="13"/>
      <c r="F321" s="5"/>
      <c r="G321" s="18"/>
      <c r="H321" s="18"/>
      <c r="I321" s="33"/>
      <c r="J321" s="9"/>
    </row>
    <row r="322" spans="1:12" s="8" customFormat="1" ht="90" customHeight="1" x14ac:dyDescent="0.25">
      <c r="A322" s="31"/>
      <c r="B322" s="5"/>
      <c r="C322" s="5"/>
      <c r="D322" s="6"/>
      <c r="E322" s="13"/>
      <c r="F322" s="10"/>
      <c r="G322" s="18"/>
      <c r="H322" s="18"/>
      <c r="I322" s="31"/>
      <c r="J322" s="9"/>
    </row>
    <row r="323" spans="1:12" s="8" customFormat="1" ht="72.95" customHeight="1" x14ac:dyDescent="0.25">
      <c r="A323" s="31"/>
      <c r="I323" s="32"/>
      <c r="J323" s="9"/>
    </row>
    <row r="324" spans="1:12" s="8" customFormat="1" ht="72.95" customHeight="1" x14ac:dyDescent="0.25">
      <c r="A324" s="31"/>
      <c r="I324" s="32"/>
      <c r="J324" s="9"/>
    </row>
    <row r="325" spans="1:12" s="8" customFormat="1" ht="72.95" customHeight="1" x14ac:dyDescent="0.25">
      <c r="A325" s="31"/>
      <c r="I325" s="32"/>
      <c r="J325" s="9"/>
    </row>
    <row r="326" spans="1:12" s="8" customFormat="1" ht="72.95" customHeight="1" x14ac:dyDescent="0.25">
      <c r="A326" s="31"/>
      <c r="I326" s="32"/>
      <c r="J326" s="9"/>
    </row>
    <row r="327" spans="1:12" s="8" customFormat="1" ht="72.95" customHeight="1" x14ac:dyDescent="0.25">
      <c r="A327" s="31"/>
      <c r="I327" s="32"/>
      <c r="J327" s="9"/>
    </row>
    <row r="328" spans="1:12" s="8" customFormat="1" ht="72.95" customHeight="1" x14ac:dyDescent="0.25">
      <c r="A328" s="32"/>
      <c r="I328" s="31"/>
      <c r="J328" s="9"/>
    </row>
    <row r="329" spans="1:12" s="8" customFormat="1" ht="15" customHeight="1" x14ac:dyDescent="0.25">
      <c r="A329" s="37"/>
      <c r="B329" s="5"/>
      <c r="C329" s="5"/>
      <c r="D329" s="6"/>
      <c r="E329" s="13"/>
      <c r="F329" s="10"/>
      <c r="G329" s="18"/>
      <c r="H329" s="18"/>
      <c r="I329" s="31"/>
      <c r="J329" s="9"/>
    </row>
    <row r="330" spans="1:12" ht="72.95" customHeight="1" x14ac:dyDescent="0.25">
      <c r="A330" s="32"/>
      <c r="B330" s="8"/>
      <c r="C330" s="8"/>
      <c r="D330" s="8"/>
      <c r="E330" s="8"/>
      <c r="F330" s="8"/>
      <c r="G330" s="8"/>
      <c r="H330" s="8"/>
      <c r="I330" s="32"/>
      <c r="J330" s="8"/>
      <c r="K330" s="8"/>
      <c r="L330" s="8"/>
    </row>
    <row r="331" spans="1:12" ht="72.95" customHeight="1" x14ac:dyDescent="0.25">
      <c r="A331" s="31"/>
      <c r="B331" s="8"/>
      <c r="C331" s="8"/>
      <c r="D331" s="8"/>
      <c r="E331" s="8"/>
      <c r="F331" s="8"/>
      <c r="G331" s="8"/>
      <c r="H331" s="8"/>
      <c r="I331" s="32"/>
      <c r="J331" s="8"/>
      <c r="K331" s="8"/>
      <c r="L331" s="8"/>
    </row>
    <row r="332" spans="1:12" s="8" customFormat="1" ht="72.95" customHeight="1" x14ac:dyDescent="0.25">
      <c r="A332" s="31"/>
      <c r="I332" s="32"/>
    </row>
    <row r="333" spans="1:12" s="5" customFormat="1" ht="72.95" customHeight="1" x14ac:dyDescent="0.25">
      <c r="A333" s="31"/>
      <c r="I333" s="31"/>
    </row>
    <row r="334" spans="1:12" s="8" customFormat="1" ht="72.95" customHeight="1" x14ac:dyDescent="0.25">
      <c r="A334" s="31"/>
      <c r="I334" s="32"/>
    </row>
    <row r="335" spans="1:12" s="8" customFormat="1" ht="72.95" customHeight="1" x14ac:dyDescent="0.25">
      <c r="A335" s="32"/>
      <c r="B335" s="5"/>
      <c r="C335" s="5"/>
      <c r="D335" s="11"/>
      <c r="E335" s="15"/>
      <c r="F335" s="5"/>
      <c r="G335" s="19"/>
      <c r="H335" s="19"/>
      <c r="I335" s="31"/>
    </row>
    <row r="336" spans="1:12" s="8" customFormat="1" ht="72.95" customHeight="1" x14ac:dyDescent="0.25">
      <c r="A336" s="31"/>
      <c r="B336" s="5"/>
      <c r="C336" s="5"/>
      <c r="D336" s="6"/>
      <c r="E336" s="13"/>
      <c r="F336" s="10"/>
      <c r="G336" s="18"/>
      <c r="H336" s="18"/>
      <c r="I336" s="31"/>
    </row>
    <row r="337" spans="1:12" s="8" customFormat="1" ht="72.95" customHeight="1" x14ac:dyDescent="0.25">
      <c r="A337" s="32"/>
      <c r="B337" s="5"/>
      <c r="C337" s="5"/>
      <c r="D337" s="11"/>
      <c r="E337" s="14"/>
      <c r="G337" s="19"/>
      <c r="H337" s="19"/>
      <c r="I337" s="31"/>
      <c r="J337" s="13"/>
    </row>
    <row r="338" spans="1:12" s="2" customFormat="1" x14ac:dyDescent="0.25">
      <c r="A338" s="32"/>
      <c r="B338" s="8"/>
      <c r="C338" s="8"/>
      <c r="D338" s="8"/>
      <c r="E338" s="14"/>
      <c r="F338" s="8"/>
      <c r="G338" s="19"/>
      <c r="H338" s="19"/>
      <c r="I338" s="32"/>
      <c r="J338" s="8"/>
      <c r="K338" s="8"/>
      <c r="L338" s="8"/>
    </row>
    <row r="339" spans="1:12" s="2" customFormat="1" x14ac:dyDescent="0.25">
      <c r="A339" s="32"/>
      <c r="B339" s="8"/>
      <c r="C339" s="28"/>
      <c r="D339" s="29"/>
      <c r="E339" s="30"/>
      <c r="F339" s="7"/>
      <c r="G339" s="19"/>
      <c r="H339" s="19"/>
      <c r="I339" s="32"/>
      <c r="J339" s="8"/>
      <c r="K339" s="8"/>
      <c r="L339" s="8"/>
    </row>
    <row r="340" spans="1:12" s="2" customFormat="1" x14ac:dyDescent="0.25">
      <c r="A340" s="32"/>
      <c r="B340" s="8"/>
      <c r="C340" s="8"/>
      <c r="D340" s="8"/>
      <c r="E340" s="14"/>
      <c r="F340" s="8"/>
      <c r="G340" s="19"/>
      <c r="H340" s="19"/>
      <c r="I340" s="32"/>
      <c r="J340" s="8"/>
      <c r="K340" s="8"/>
      <c r="L340" s="8"/>
    </row>
    <row r="341" spans="1:12" s="2" customFormat="1" x14ac:dyDescent="0.25">
      <c r="A341" s="32"/>
      <c r="B341" s="8"/>
      <c r="C341" s="8"/>
      <c r="D341" s="8"/>
      <c r="E341" s="14"/>
      <c r="F341" s="8"/>
      <c r="G341" s="19"/>
      <c r="H341" s="19"/>
      <c r="I341" s="32"/>
      <c r="J341" s="8"/>
      <c r="K341" s="8"/>
      <c r="L341" s="8"/>
    </row>
    <row r="342" spans="1:12" s="2" customFormat="1" x14ac:dyDescent="0.25">
      <c r="A342" s="32"/>
      <c r="B342" s="8"/>
      <c r="C342" s="8"/>
      <c r="D342" s="8"/>
      <c r="E342" s="14"/>
      <c r="F342" s="8"/>
      <c r="G342" s="19"/>
      <c r="H342" s="19"/>
      <c r="I342" s="32"/>
      <c r="J342" s="8"/>
      <c r="K342" s="8"/>
      <c r="L342" s="8"/>
    </row>
    <row r="343" spans="1:12" s="2" customFormat="1" x14ac:dyDescent="0.25">
      <c r="A343" s="32"/>
      <c r="B343" s="8"/>
      <c r="C343" s="8"/>
      <c r="D343" s="8"/>
      <c r="E343" s="14"/>
      <c r="F343" s="8"/>
      <c r="G343" s="19"/>
      <c r="H343" s="19"/>
      <c r="I343" s="32"/>
      <c r="J343" s="8"/>
      <c r="K343" s="8"/>
      <c r="L343" s="8"/>
    </row>
    <row r="344" spans="1:12" s="2" customFormat="1" x14ac:dyDescent="0.25">
      <c r="A344" s="32"/>
      <c r="B344" s="8"/>
      <c r="C344" s="8"/>
      <c r="D344" s="8"/>
      <c r="E344" s="14"/>
      <c r="F344" s="8"/>
      <c r="G344" s="19"/>
      <c r="H344" s="19"/>
      <c r="I344" s="32"/>
      <c r="J344" s="8"/>
      <c r="K344" s="8"/>
      <c r="L344" s="8"/>
    </row>
    <row r="345" spans="1:12" s="2" customFormat="1" x14ac:dyDescent="0.25">
      <c r="A345" s="35"/>
      <c r="E345" s="16"/>
      <c r="G345" s="20"/>
      <c r="H345" s="20"/>
      <c r="I345" s="35"/>
    </row>
    <row r="346" spans="1:12" s="2" customFormat="1" x14ac:dyDescent="0.25">
      <c r="A346" s="35"/>
      <c r="E346" s="16"/>
      <c r="G346" s="20"/>
      <c r="H346" s="20"/>
      <c r="I346" s="35"/>
    </row>
    <row r="347" spans="1:12" s="2" customFormat="1" x14ac:dyDescent="0.25">
      <c r="A347" s="35"/>
      <c r="E347" s="16"/>
      <c r="G347" s="20"/>
      <c r="H347" s="20"/>
      <c r="I347" s="35"/>
    </row>
    <row r="348" spans="1:12" s="2" customFormat="1" x14ac:dyDescent="0.25">
      <c r="A348" s="35"/>
      <c r="E348" s="16"/>
      <c r="G348" s="20"/>
      <c r="H348" s="20"/>
      <c r="I348" s="35"/>
    </row>
    <row r="349" spans="1:12" s="2" customFormat="1" x14ac:dyDescent="0.25">
      <c r="A349" s="35"/>
      <c r="E349" s="16"/>
      <c r="G349" s="20"/>
      <c r="H349" s="20"/>
      <c r="I349" s="35"/>
    </row>
    <row r="350" spans="1:12" s="2" customFormat="1" x14ac:dyDescent="0.25">
      <c r="A350" s="35"/>
      <c r="E350" s="16"/>
      <c r="G350" s="20"/>
      <c r="H350" s="20"/>
      <c r="I350" s="35"/>
    </row>
    <row r="351" spans="1:12" s="2" customFormat="1" x14ac:dyDescent="0.25">
      <c r="A351" s="35"/>
      <c r="E351" s="16"/>
      <c r="G351" s="20"/>
      <c r="H351" s="20"/>
      <c r="I351" s="35"/>
    </row>
    <row r="352" spans="1:12" s="2" customFormat="1" x14ac:dyDescent="0.25">
      <c r="A352" s="35"/>
      <c r="E352" s="16"/>
      <c r="G352" s="20"/>
      <c r="H352" s="20"/>
      <c r="I352" s="35"/>
    </row>
    <row r="353" spans="1:9" s="2" customFormat="1" x14ac:dyDescent="0.25">
      <c r="A353" s="35"/>
      <c r="E353" s="16"/>
      <c r="G353" s="20"/>
      <c r="H353" s="20"/>
      <c r="I353" s="35"/>
    </row>
    <row r="354" spans="1:9" s="2" customFormat="1" x14ac:dyDescent="0.25">
      <c r="A354" s="35"/>
      <c r="E354" s="16"/>
      <c r="G354" s="20"/>
      <c r="H354" s="20"/>
      <c r="I354" s="35"/>
    </row>
    <row r="355" spans="1:9" s="2" customFormat="1" x14ac:dyDescent="0.25">
      <c r="A355" s="35"/>
      <c r="E355" s="16"/>
      <c r="G355" s="20"/>
      <c r="H355" s="20"/>
      <c r="I355" s="35"/>
    </row>
    <row r="356" spans="1:9" s="2" customFormat="1" x14ac:dyDescent="0.25">
      <c r="A356" s="35"/>
      <c r="E356" s="16"/>
      <c r="G356" s="20"/>
      <c r="H356" s="20"/>
      <c r="I356" s="35"/>
    </row>
    <row r="357" spans="1:9" s="2" customFormat="1" x14ac:dyDescent="0.25">
      <c r="A357" s="35"/>
      <c r="E357" s="16"/>
      <c r="G357" s="20"/>
      <c r="H357" s="20"/>
      <c r="I357" s="35"/>
    </row>
    <row r="358" spans="1:9" s="2" customFormat="1" x14ac:dyDescent="0.25">
      <c r="A358" s="35"/>
      <c r="E358" s="16"/>
      <c r="G358" s="20"/>
      <c r="H358" s="20"/>
      <c r="I358" s="35"/>
    </row>
    <row r="359" spans="1:9" s="2" customFormat="1" x14ac:dyDescent="0.25">
      <c r="A359" s="35"/>
      <c r="E359" s="16"/>
      <c r="G359" s="20"/>
      <c r="H359" s="20"/>
      <c r="I359" s="35"/>
    </row>
    <row r="360" spans="1:9" s="2" customFormat="1" x14ac:dyDescent="0.25">
      <c r="A360" s="35"/>
      <c r="E360" s="16"/>
      <c r="G360" s="20"/>
      <c r="H360" s="20"/>
      <c r="I360" s="35"/>
    </row>
    <row r="361" spans="1:9" s="2" customFormat="1" x14ac:dyDescent="0.25">
      <c r="A361" s="35"/>
      <c r="E361" s="16"/>
      <c r="G361" s="20"/>
      <c r="H361" s="20"/>
      <c r="I361" s="35"/>
    </row>
    <row r="362" spans="1:9" s="2" customFormat="1" x14ac:dyDescent="0.25">
      <c r="A362" s="35"/>
      <c r="E362" s="16"/>
      <c r="G362" s="20"/>
      <c r="H362" s="20"/>
      <c r="I362" s="35"/>
    </row>
    <row r="363" spans="1:9" s="2" customFormat="1" x14ac:dyDescent="0.25">
      <c r="A363" s="35"/>
      <c r="E363" s="16"/>
      <c r="G363" s="20"/>
      <c r="H363" s="20"/>
      <c r="I363" s="35"/>
    </row>
    <row r="364" spans="1:9" s="2" customFormat="1" x14ac:dyDescent="0.25">
      <c r="A364" s="35"/>
      <c r="E364" s="16"/>
      <c r="G364" s="20"/>
      <c r="H364" s="20"/>
      <c r="I364" s="35"/>
    </row>
    <row r="365" spans="1:9" s="2" customFormat="1" x14ac:dyDescent="0.25">
      <c r="A365" s="35"/>
      <c r="E365" s="16"/>
      <c r="G365" s="20"/>
      <c r="H365" s="20"/>
      <c r="I365" s="35"/>
    </row>
    <row r="366" spans="1:9" s="2" customFormat="1" x14ac:dyDescent="0.25">
      <c r="A366" s="35"/>
      <c r="E366" s="16"/>
      <c r="G366" s="20"/>
      <c r="H366" s="20"/>
      <c r="I366" s="35"/>
    </row>
    <row r="367" spans="1:9" s="2" customFormat="1" x14ac:dyDescent="0.25">
      <c r="A367" s="35"/>
      <c r="E367" s="16"/>
      <c r="G367" s="20"/>
      <c r="H367" s="20"/>
      <c r="I367" s="35"/>
    </row>
    <row r="368" spans="1:9" s="2" customFormat="1" x14ac:dyDescent="0.25">
      <c r="A368" s="35"/>
      <c r="E368" s="16"/>
      <c r="G368" s="20"/>
      <c r="H368" s="20"/>
      <c r="I368" s="35"/>
    </row>
    <row r="369" spans="1:9" s="2" customFormat="1" x14ac:dyDescent="0.25">
      <c r="A369" s="35"/>
      <c r="E369" s="16"/>
      <c r="G369" s="20"/>
      <c r="H369" s="20"/>
      <c r="I369" s="35"/>
    </row>
    <row r="370" spans="1:9" s="2" customFormat="1" x14ac:dyDescent="0.25">
      <c r="A370" s="35"/>
      <c r="E370" s="16"/>
      <c r="G370" s="20"/>
      <c r="H370" s="20"/>
      <c r="I370" s="35"/>
    </row>
    <row r="371" spans="1:9" s="2" customFormat="1" x14ac:dyDescent="0.25">
      <c r="A371" s="35"/>
      <c r="E371" s="16"/>
      <c r="G371" s="20"/>
      <c r="H371" s="20"/>
      <c r="I371" s="35"/>
    </row>
    <row r="372" spans="1:9" s="2" customFormat="1" x14ac:dyDescent="0.25">
      <c r="A372" s="35"/>
      <c r="E372" s="16"/>
      <c r="G372" s="20"/>
      <c r="H372" s="20"/>
      <c r="I372" s="35"/>
    </row>
    <row r="373" spans="1:9" s="2" customFormat="1" x14ac:dyDescent="0.25">
      <c r="A373" s="35"/>
      <c r="E373" s="16"/>
      <c r="G373" s="20"/>
      <c r="H373" s="20"/>
      <c r="I373" s="35"/>
    </row>
    <row r="374" spans="1:9" s="2" customFormat="1" x14ac:dyDescent="0.25">
      <c r="A374" s="35"/>
      <c r="E374" s="16"/>
      <c r="G374" s="20"/>
      <c r="H374" s="20"/>
      <c r="I374" s="35"/>
    </row>
    <row r="375" spans="1:9" s="2" customFormat="1" x14ac:dyDescent="0.25">
      <c r="A375" s="35"/>
      <c r="E375" s="16"/>
      <c r="G375" s="20"/>
      <c r="H375" s="20"/>
      <c r="I375" s="35"/>
    </row>
    <row r="376" spans="1:9" s="2" customFormat="1" x14ac:dyDescent="0.25">
      <c r="A376" s="35"/>
      <c r="E376" s="16"/>
      <c r="G376" s="20"/>
      <c r="H376" s="20"/>
      <c r="I376" s="35"/>
    </row>
    <row r="377" spans="1:9" s="2" customFormat="1" x14ac:dyDescent="0.25">
      <c r="A377" s="35"/>
      <c r="E377" s="16"/>
      <c r="G377" s="20"/>
      <c r="H377" s="20"/>
      <c r="I377" s="35"/>
    </row>
    <row r="378" spans="1:9" s="2" customFormat="1" x14ac:dyDescent="0.25">
      <c r="A378" s="35"/>
      <c r="E378" s="16"/>
      <c r="G378" s="20"/>
      <c r="H378" s="20"/>
      <c r="I378" s="35"/>
    </row>
    <row r="379" spans="1:9" s="2" customFormat="1" x14ac:dyDescent="0.25">
      <c r="A379" s="35"/>
      <c r="E379" s="16"/>
      <c r="G379" s="20"/>
      <c r="H379" s="20"/>
      <c r="I379" s="35"/>
    </row>
    <row r="380" spans="1:9" s="2" customFormat="1" x14ac:dyDescent="0.25">
      <c r="A380" s="35"/>
      <c r="E380" s="16"/>
      <c r="G380" s="20"/>
      <c r="H380" s="20"/>
      <c r="I380" s="35"/>
    </row>
    <row r="381" spans="1:9" s="2" customFormat="1" x14ac:dyDescent="0.25">
      <c r="A381" s="35"/>
      <c r="E381" s="16"/>
      <c r="G381" s="20"/>
      <c r="H381" s="20"/>
      <c r="I381" s="35"/>
    </row>
    <row r="382" spans="1:9" s="2" customFormat="1" x14ac:dyDescent="0.25">
      <c r="A382" s="35"/>
      <c r="E382" s="16"/>
      <c r="G382" s="20"/>
      <c r="H382" s="20"/>
      <c r="I382" s="35"/>
    </row>
    <row r="383" spans="1:9" s="2" customFormat="1" x14ac:dyDescent="0.25">
      <c r="A383" s="35"/>
      <c r="E383" s="16"/>
      <c r="G383" s="20"/>
      <c r="H383" s="20"/>
      <c r="I383" s="35"/>
    </row>
    <row r="384" spans="1:9" s="2" customFormat="1" x14ac:dyDescent="0.25">
      <c r="A384" s="35"/>
      <c r="E384" s="16"/>
      <c r="G384" s="20"/>
      <c r="H384" s="20"/>
      <c r="I384" s="35"/>
    </row>
    <row r="385" spans="1:9" s="2" customFormat="1" x14ac:dyDescent="0.25">
      <c r="A385" s="35"/>
      <c r="E385" s="16"/>
      <c r="G385" s="20"/>
      <c r="H385" s="20"/>
      <c r="I385" s="35"/>
    </row>
    <row r="386" spans="1:9" s="2" customFormat="1" x14ac:dyDescent="0.25">
      <c r="A386" s="35"/>
      <c r="E386" s="16"/>
      <c r="G386" s="20"/>
      <c r="H386" s="20"/>
      <c r="I386" s="35"/>
    </row>
    <row r="387" spans="1:9" s="2" customFormat="1" x14ac:dyDescent="0.25">
      <c r="A387" s="35"/>
      <c r="E387" s="16"/>
      <c r="G387" s="20"/>
      <c r="H387" s="20"/>
      <c r="I387" s="35"/>
    </row>
    <row r="388" spans="1:9" s="2" customFormat="1" x14ac:dyDescent="0.25">
      <c r="A388" s="35"/>
      <c r="E388" s="16"/>
      <c r="G388" s="20"/>
      <c r="H388" s="20"/>
      <c r="I388" s="35"/>
    </row>
    <row r="389" spans="1:9" s="2" customFormat="1" x14ac:dyDescent="0.25">
      <c r="A389" s="35"/>
      <c r="E389" s="16"/>
      <c r="G389" s="20"/>
      <c r="H389" s="20"/>
      <c r="I389" s="35"/>
    </row>
    <row r="390" spans="1:9" s="2" customFormat="1" x14ac:dyDescent="0.25">
      <c r="A390" s="35"/>
      <c r="E390" s="16"/>
      <c r="G390" s="20"/>
      <c r="H390" s="20"/>
      <c r="I390" s="35"/>
    </row>
    <row r="391" spans="1:9" s="2" customFormat="1" x14ac:dyDescent="0.25">
      <c r="A391" s="35"/>
      <c r="E391" s="16"/>
      <c r="G391" s="20"/>
      <c r="H391" s="20"/>
      <c r="I391" s="35"/>
    </row>
    <row r="392" spans="1:9" s="2" customFormat="1" x14ac:dyDescent="0.25">
      <c r="A392" s="35"/>
      <c r="E392" s="16"/>
      <c r="G392" s="20"/>
      <c r="H392" s="20"/>
      <c r="I392" s="35"/>
    </row>
    <row r="393" spans="1:9" s="2" customFormat="1" x14ac:dyDescent="0.25">
      <c r="A393" s="35"/>
      <c r="E393" s="16"/>
      <c r="G393" s="20"/>
      <c r="H393" s="20"/>
      <c r="I393" s="35"/>
    </row>
    <row r="394" spans="1:9" s="2" customFormat="1" x14ac:dyDescent="0.25">
      <c r="A394" s="35"/>
      <c r="E394" s="16"/>
      <c r="G394" s="20"/>
      <c r="H394" s="20"/>
      <c r="I394" s="35"/>
    </row>
    <row r="395" spans="1:9" s="2" customFormat="1" x14ac:dyDescent="0.25">
      <c r="A395" s="35"/>
      <c r="E395" s="16"/>
      <c r="G395" s="20"/>
      <c r="H395" s="20"/>
      <c r="I395" s="35"/>
    </row>
    <row r="396" spans="1:9" s="2" customFormat="1" x14ac:dyDescent="0.25">
      <c r="A396" s="35"/>
      <c r="E396" s="16"/>
      <c r="G396" s="20"/>
      <c r="H396" s="20"/>
      <c r="I396" s="35"/>
    </row>
    <row r="397" spans="1:9" s="2" customFormat="1" x14ac:dyDescent="0.25">
      <c r="A397" s="35"/>
      <c r="E397" s="16"/>
      <c r="G397" s="20"/>
      <c r="H397" s="20"/>
      <c r="I397" s="35"/>
    </row>
    <row r="398" spans="1:9" s="2" customFormat="1" x14ac:dyDescent="0.25">
      <c r="A398" s="35"/>
      <c r="E398" s="16"/>
      <c r="G398" s="20"/>
      <c r="H398" s="20"/>
      <c r="I398" s="35"/>
    </row>
    <row r="399" spans="1:9" s="2" customFormat="1" x14ac:dyDescent="0.25">
      <c r="A399" s="35"/>
      <c r="E399" s="16"/>
      <c r="G399" s="20"/>
      <c r="H399" s="20"/>
      <c r="I399" s="35"/>
    </row>
    <row r="400" spans="1:9" s="2" customFormat="1" x14ac:dyDescent="0.25">
      <c r="A400" s="35"/>
      <c r="E400" s="16"/>
      <c r="G400" s="20"/>
      <c r="H400" s="20"/>
      <c r="I400" s="35"/>
    </row>
    <row r="401" spans="1:9" s="2" customFormat="1" x14ac:dyDescent="0.25">
      <c r="A401" s="35"/>
      <c r="E401" s="16"/>
      <c r="G401" s="20"/>
      <c r="H401" s="20"/>
      <c r="I401" s="35"/>
    </row>
    <row r="402" spans="1:9" s="2" customFormat="1" x14ac:dyDescent="0.25">
      <c r="A402" s="35"/>
      <c r="E402" s="16"/>
      <c r="G402" s="20"/>
      <c r="H402" s="20"/>
      <c r="I402" s="35"/>
    </row>
    <row r="403" spans="1:9" s="2" customFormat="1" x14ac:dyDescent="0.25">
      <c r="A403" s="35"/>
      <c r="E403" s="16"/>
      <c r="G403" s="20"/>
      <c r="H403" s="20"/>
      <c r="I403" s="35"/>
    </row>
    <row r="404" spans="1:9" s="2" customFormat="1" x14ac:dyDescent="0.25">
      <c r="A404" s="35"/>
      <c r="E404" s="16"/>
      <c r="G404" s="20"/>
      <c r="H404" s="20"/>
      <c r="I404" s="35"/>
    </row>
    <row r="405" spans="1:9" s="2" customFormat="1" x14ac:dyDescent="0.25">
      <c r="A405" s="35"/>
      <c r="E405" s="16"/>
      <c r="G405" s="20"/>
      <c r="H405" s="20"/>
      <c r="I405" s="35"/>
    </row>
    <row r="406" spans="1:9" s="2" customFormat="1" x14ac:dyDescent="0.25">
      <c r="A406" s="35"/>
      <c r="E406" s="16"/>
      <c r="G406" s="20"/>
      <c r="H406" s="20"/>
      <c r="I406" s="35"/>
    </row>
    <row r="407" spans="1:9" s="2" customFormat="1" x14ac:dyDescent="0.25">
      <c r="A407" s="35"/>
      <c r="E407" s="16"/>
      <c r="G407" s="20"/>
      <c r="H407" s="20"/>
      <c r="I407" s="35"/>
    </row>
    <row r="408" spans="1:9" s="2" customFormat="1" x14ac:dyDescent="0.25">
      <c r="A408" s="35"/>
      <c r="E408" s="16"/>
      <c r="G408" s="20"/>
      <c r="H408" s="20"/>
      <c r="I408" s="35"/>
    </row>
    <row r="409" spans="1:9" s="2" customFormat="1" x14ac:dyDescent="0.25">
      <c r="A409" s="35"/>
      <c r="E409" s="16"/>
      <c r="G409" s="20"/>
      <c r="H409" s="20"/>
      <c r="I409" s="35"/>
    </row>
    <row r="410" spans="1:9" s="2" customFormat="1" x14ac:dyDescent="0.25">
      <c r="A410" s="35"/>
      <c r="E410" s="16"/>
      <c r="G410" s="20"/>
      <c r="H410" s="20"/>
      <c r="I410" s="35"/>
    </row>
    <row r="411" spans="1:9" s="2" customFormat="1" x14ac:dyDescent="0.25">
      <c r="A411" s="35"/>
      <c r="E411" s="16"/>
      <c r="G411" s="20"/>
      <c r="H411" s="20"/>
      <c r="I411" s="35"/>
    </row>
    <row r="412" spans="1:9" s="2" customFormat="1" x14ac:dyDescent="0.25">
      <c r="A412" s="35"/>
      <c r="E412" s="16"/>
      <c r="G412" s="20"/>
      <c r="H412" s="20"/>
      <c r="I412" s="35"/>
    </row>
    <row r="413" spans="1:9" s="2" customFormat="1" x14ac:dyDescent="0.25">
      <c r="A413" s="35"/>
      <c r="E413" s="16"/>
      <c r="G413" s="20"/>
      <c r="H413" s="20"/>
      <c r="I413" s="35"/>
    </row>
    <row r="414" spans="1:9" s="2" customFormat="1" x14ac:dyDescent="0.25">
      <c r="A414" s="35"/>
      <c r="E414" s="16"/>
      <c r="G414" s="20"/>
      <c r="H414" s="20"/>
      <c r="I414" s="35"/>
    </row>
    <row r="415" spans="1:9" s="2" customFormat="1" x14ac:dyDescent="0.25">
      <c r="A415" s="35"/>
      <c r="E415" s="16"/>
      <c r="G415" s="20"/>
      <c r="H415" s="20"/>
      <c r="I415" s="35"/>
    </row>
    <row r="416" spans="1:9" s="2" customFormat="1" x14ac:dyDescent="0.25">
      <c r="A416" s="35"/>
      <c r="E416" s="16"/>
      <c r="G416" s="20"/>
      <c r="H416" s="20"/>
      <c r="I416" s="35"/>
    </row>
    <row r="417" spans="1:9" s="2" customFormat="1" x14ac:dyDescent="0.25">
      <c r="A417" s="35"/>
      <c r="E417" s="16"/>
      <c r="G417" s="20"/>
      <c r="H417" s="20"/>
      <c r="I417" s="35"/>
    </row>
    <row r="418" spans="1:9" s="2" customFormat="1" x14ac:dyDescent="0.25">
      <c r="A418" s="35"/>
      <c r="E418" s="16"/>
      <c r="G418" s="20"/>
      <c r="H418" s="20"/>
      <c r="I418" s="35"/>
    </row>
    <row r="419" spans="1:9" s="2" customFormat="1" x14ac:dyDescent="0.25">
      <c r="A419" s="35"/>
      <c r="E419" s="16"/>
      <c r="G419" s="20"/>
      <c r="H419" s="20"/>
      <c r="I419" s="35"/>
    </row>
    <row r="420" spans="1:9" s="2" customFormat="1" x14ac:dyDescent="0.25">
      <c r="A420" s="35"/>
      <c r="E420" s="16"/>
      <c r="G420" s="20"/>
      <c r="H420" s="20"/>
      <c r="I420" s="35"/>
    </row>
    <row r="421" spans="1:9" s="2" customFormat="1" x14ac:dyDescent="0.25">
      <c r="A421" s="35"/>
      <c r="E421" s="16"/>
      <c r="G421" s="20"/>
      <c r="H421" s="20"/>
      <c r="I421" s="35"/>
    </row>
    <row r="422" spans="1:9" s="2" customFormat="1" x14ac:dyDescent="0.25">
      <c r="A422" s="35"/>
      <c r="E422" s="16"/>
      <c r="G422" s="20"/>
      <c r="H422" s="20"/>
      <c r="I422" s="35"/>
    </row>
    <row r="423" spans="1:9" s="2" customFormat="1" x14ac:dyDescent="0.25">
      <c r="A423" s="35"/>
      <c r="E423" s="16"/>
      <c r="G423" s="20"/>
      <c r="H423" s="20"/>
      <c r="I423" s="35"/>
    </row>
    <row r="424" spans="1:9" s="2" customFormat="1" x14ac:dyDescent="0.25">
      <c r="A424" s="35"/>
      <c r="E424" s="16"/>
      <c r="G424" s="20"/>
      <c r="H424" s="20"/>
      <c r="I424" s="35"/>
    </row>
    <row r="425" spans="1:9" s="2" customFormat="1" x14ac:dyDescent="0.25">
      <c r="A425" s="35"/>
      <c r="E425" s="16"/>
      <c r="G425" s="20"/>
      <c r="H425" s="20"/>
      <c r="I425" s="35"/>
    </row>
    <row r="426" spans="1:9" s="2" customFormat="1" x14ac:dyDescent="0.25">
      <c r="A426" s="35"/>
      <c r="E426" s="16"/>
      <c r="G426" s="20"/>
      <c r="H426" s="20"/>
      <c r="I426" s="35"/>
    </row>
    <row r="427" spans="1:9" s="2" customFormat="1" x14ac:dyDescent="0.25">
      <c r="A427" s="35"/>
      <c r="E427" s="16"/>
      <c r="G427" s="20"/>
      <c r="H427" s="20"/>
      <c r="I427" s="35"/>
    </row>
    <row r="428" spans="1:9" s="2" customFormat="1" x14ac:dyDescent="0.25">
      <c r="A428" s="35"/>
      <c r="E428" s="16"/>
      <c r="G428" s="20"/>
      <c r="H428" s="20"/>
      <c r="I428" s="35"/>
    </row>
    <row r="429" spans="1:9" s="2" customFormat="1" x14ac:dyDescent="0.25">
      <c r="A429" s="35"/>
      <c r="E429" s="16"/>
      <c r="G429" s="20"/>
      <c r="H429" s="20"/>
      <c r="I429" s="35"/>
    </row>
    <row r="430" spans="1:9" s="2" customFormat="1" x14ac:dyDescent="0.25">
      <c r="A430" s="35"/>
      <c r="E430" s="16"/>
      <c r="G430" s="20"/>
      <c r="H430" s="20"/>
      <c r="I430" s="35"/>
    </row>
    <row r="431" spans="1:9" s="2" customFormat="1" x14ac:dyDescent="0.25">
      <c r="A431" s="35"/>
      <c r="E431" s="16"/>
      <c r="G431" s="20"/>
      <c r="H431" s="20"/>
      <c r="I431" s="35"/>
    </row>
    <row r="432" spans="1:9" s="2" customFormat="1" x14ac:dyDescent="0.25">
      <c r="A432" s="35"/>
      <c r="E432" s="16"/>
      <c r="G432" s="20"/>
      <c r="H432" s="20"/>
      <c r="I432" s="35"/>
    </row>
    <row r="433" spans="1:9" s="2" customFormat="1" x14ac:dyDescent="0.25">
      <c r="A433" s="35"/>
      <c r="E433" s="16"/>
      <c r="G433" s="20"/>
      <c r="H433" s="20"/>
      <c r="I433" s="35"/>
    </row>
    <row r="434" spans="1:9" s="2" customFormat="1" x14ac:dyDescent="0.25">
      <c r="A434" s="35"/>
      <c r="E434" s="16"/>
      <c r="G434" s="20"/>
      <c r="H434" s="20"/>
      <c r="I434" s="35"/>
    </row>
    <row r="435" spans="1:9" s="2" customFormat="1" x14ac:dyDescent="0.25">
      <c r="A435" s="35"/>
      <c r="E435" s="16"/>
      <c r="G435" s="20"/>
      <c r="H435" s="20"/>
      <c r="I435" s="35"/>
    </row>
    <row r="436" spans="1:9" s="2" customFormat="1" x14ac:dyDescent="0.25">
      <c r="A436" s="35"/>
      <c r="E436" s="16"/>
      <c r="G436" s="20"/>
      <c r="H436" s="20"/>
      <c r="I436" s="35"/>
    </row>
    <row r="437" spans="1:9" s="2" customFormat="1" x14ac:dyDescent="0.25">
      <c r="A437" s="35"/>
      <c r="E437" s="16"/>
      <c r="G437" s="20"/>
      <c r="H437" s="20"/>
      <c r="I437" s="35"/>
    </row>
    <row r="438" spans="1:9" s="2" customFormat="1" x14ac:dyDescent="0.25">
      <c r="A438" s="35"/>
      <c r="E438" s="16"/>
      <c r="G438" s="20"/>
      <c r="H438" s="20"/>
      <c r="I438" s="35"/>
    </row>
    <row r="439" spans="1:9" s="2" customFormat="1" x14ac:dyDescent="0.25">
      <c r="A439" s="35"/>
      <c r="E439" s="16"/>
      <c r="G439" s="20"/>
      <c r="H439" s="20"/>
      <c r="I439" s="35"/>
    </row>
    <row r="440" spans="1:9" s="2" customFormat="1" x14ac:dyDescent="0.25">
      <c r="A440" s="35"/>
      <c r="E440" s="16"/>
      <c r="G440" s="20"/>
      <c r="H440" s="20"/>
      <c r="I440" s="35"/>
    </row>
    <row r="441" spans="1:9" s="2" customFormat="1" x14ac:dyDescent="0.25">
      <c r="A441" s="35"/>
      <c r="E441" s="16"/>
      <c r="G441" s="20"/>
      <c r="H441" s="20"/>
      <c r="I441" s="35"/>
    </row>
    <row r="442" spans="1:9" s="2" customFormat="1" x14ac:dyDescent="0.25">
      <c r="A442" s="35"/>
      <c r="E442" s="16"/>
      <c r="G442" s="20"/>
      <c r="H442" s="20"/>
      <c r="I442" s="35"/>
    </row>
    <row r="443" spans="1:9" s="2" customFormat="1" x14ac:dyDescent="0.25">
      <c r="A443" s="35"/>
      <c r="E443" s="16"/>
      <c r="G443" s="20"/>
      <c r="H443" s="20"/>
      <c r="I443" s="35"/>
    </row>
    <row r="444" spans="1:9" s="2" customFormat="1" x14ac:dyDescent="0.25">
      <c r="A444" s="35"/>
      <c r="E444" s="16"/>
      <c r="G444" s="20"/>
      <c r="H444" s="20"/>
      <c r="I444" s="35"/>
    </row>
    <row r="445" spans="1:9" s="2" customFormat="1" x14ac:dyDescent="0.25">
      <c r="A445" s="35"/>
      <c r="E445" s="16"/>
      <c r="G445" s="20"/>
      <c r="H445" s="20"/>
      <c r="I445" s="35"/>
    </row>
    <row r="446" spans="1:9" s="2" customFormat="1" x14ac:dyDescent="0.25">
      <c r="A446" s="35"/>
      <c r="E446" s="16"/>
      <c r="G446" s="20"/>
      <c r="H446" s="20"/>
      <c r="I446" s="35"/>
    </row>
    <row r="447" spans="1:9" s="2" customFormat="1" x14ac:dyDescent="0.25">
      <c r="A447" s="35"/>
      <c r="E447" s="16"/>
      <c r="G447" s="20"/>
      <c r="H447" s="20"/>
      <c r="I447" s="35"/>
    </row>
    <row r="448" spans="1:9" s="2" customFormat="1" x14ac:dyDescent="0.25">
      <c r="A448" s="35"/>
      <c r="E448" s="16"/>
      <c r="G448" s="20"/>
      <c r="H448" s="20"/>
      <c r="I448" s="35"/>
    </row>
    <row r="449" spans="1:9" s="2" customFormat="1" x14ac:dyDescent="0.25">
      <c r="A449" s="35"/>
      <c r="E449" s="16"/>
      <c r="G449" s="20"/>
      <c r="H449" s="20"/>
      <c r="I449" s="35"/>
    </row>
    <row r="450" spans="1:9" s="2" customFormat="1" x14ac:dyDescent="0.25">
      <c r="A450" s="35"/>
      <c r="E450" s="16"/>
      <c r="G450" s="20"/>
      <c r="H450" s="20"/>
      <c r="I450" s="35"/>
    </row>
    <row r="451" spans="1:9" s="2" customFormat="1" x14ac:dyDescent="0.25">
      <c r="A451" s="35"/>
      <c r="E451" s="16"/>
      <c r="G451" s="20"/>
      <c r="H451" s="20"/>
      <c r="I451" s="35"/>
    </row>
    <row r="452" spans="1:9" s="2" customFormat="1" x14ac:dyDescent="0.25">
      <c r="A452" s="35"/>
      <c r="E452" s="16"/>
      <c r="G452" s="20"/>
      <c r="H452" s="20"/>
      <c r="I452" s="35"/>
    </row>
    <row r="453" spans="1:9" s="2" customFormat="1" x14ac:dyDescent="0.25">
      <c r="A453" s="35"/>
      <c r="E453" s="16"/>
      <c r="G453" s="20"/>
      <c r="H453" s="20"/>
      <c r="I453" s="35"/>
    </row>
    <row r="454" spans="1:9" s="2" customFormat="1" x14ac:dyDescent="0.25">
      <c r="A454" s="35"/>
      <c r="E454" s="16"/>
      <c r="G454" s="20"/>
      <c r="H454" s="20"/>
      <c r="I454" s="35"/>
    </row>
    <row r="455" spans="1:9" s="2" customFormat="1" x14ac:dyDescent="0.25">
      <c r="A455" s="35"/>
      <c r="E455" s="16"/>
      <c r="G455" s="20"/>
      <c r="H455" s="20"/>
      <c r="I455" s="35"/>
    </row>
    <row r="456" spans="1:9" s="2" customFormat="1" x14ac:dyDescent="0.25">
      <c r="A456" s="35"/>
      <c r="E456" s="16"/>
      <c r="G456" s="20"/>
      <c r="H456" s="20"/>
      <c r="I456" s="35"/>
    </row>
    <row r="457" spans="1:9" s="2" customFormat="1" x14ac:dyDescent="0.25">
      <c r="A457" s="35"/>
      <c r="E457" s="16"/>
      <c r="G457" s="20"/>
      <c r="H457" s="20"/>
      <c r="I457" s="35"/>
    </row>
    <row r="458" spans="1:9" s="2" customFormat="1" x14ac:dyDescent="0.25">
      <c r="A458" s="35"/>
      <c r="E458" s="16"/>
      <c r="G458" s="20"/>
      <c r="H458" s="20"/>
      <c r="I458" s="35"/>
    </row>
    <row r="459" spans="1:9" s="2" customFormat="1" x14ac:dyDescent="0.25">
      <c r="A459" s="35"/>
      <c r="E459" s="16"/>
      <c r="G459" s="20"/>
      <c r="H459" s="20"/>
      <c r="I459" s="35"/>
    </row>
    <row r="460" spans="1:9" s="2" customFormat="1" x14ac:dyDescent="0.25">
      <c r="A460" s="35"/>
      <c r="E460" s="16"/>
      <c r="G460" s="20"/>
      <c r="H460" s="20"/>
      <c r="I460" s="35"/>
    </row>
    <row r="461" spans="1:9" s="2" customFormat="1" x14ac:dyDescent="0.25">
      <c r="A461" s="35"/>
      <c r="E461" s="16"/>
      <c r="G461" s="20"/>
      <c r="H461" s="20"/>
      <c r="I461" s="35"/>
    </row>
    <row r="462" spans="1:9" s="2" customFormat="1" x14ac:dyDescent="0.25">
      <c r="A462" s="35"/>
      <c r="E462" s="16"/>
      <c r="G462" s="20"/>
      <c r="H462" s="20"/>
      <c r="I462" s="35"/>
    </row>
    <row r="463" spans="1:9" s="2" customFormat="1" x14ac:dyDescent="0.25">
      <c r="A463" s="35"/>
      <c r="E463" s="16"/>
      <c r="G463" s="20"/>
      <c r="H463" s="20"/>
      <c r="I463" s="35"/>
    </row>
    <row r="464" spans="1:9" s="2" customFormat="1" x14ac:dyDescent="0.25">
      <c r="A464" s="35"/>
      <c r="E464" s="16"/>
      <c r="G464" s="20"/>
      <c r="H464" s="20"/>
      <c r="I464" s="35"/>
    </row>
    <row r="465" spans="1:9" s="2" customFormat="1" x14ac:dyDescent="0.25">
      <c r="A465" s="35"/>
      <c r="E465" s="16"/>
      <c r="G465" s="20"/>
      <c r="H465" s="20"/>
      <c r="I465" s="35"/>
    </row>
    <row r="466" spans="1:9" s="2" customFormat="1" x14ac:dyDescent="0.25">
      <c r="A466" s="35"/>
      <c r="E466" s="16"/>
      <c r="G466" s="20"/>
      <c r="H466" s="20"/>
      <c r="I466" s="35"/>
    </row>
    <row r="467" spans="1:9" s="2" customFormat="1" x14ac:dyDescent="0.25">
      <c r="A467" s="35"/>
      <c r="E467" s="16"/>
      <c r="G467" s="20"/>
      <c r="H467" s="20"/>
      <c r="I467" s="35"/>
    </row>
    <row r="468" spans="1:9" s="2" customFormat="1" x14ac:dyDescent="0.25">
      <c r="A468" s="35"/>
      <c r="E468" s="16"/>
      <c r="G468" s="20"/>
      <c r="H468" s="20"/>
      <c r="I468" s="35"/>
    </row>
    <row r="469" spans="1:9" s="2" customFormat="1" x14ac:dyDescent="0.25">
      <c r="A469" s="35"/>
      <c r="E469" s="16"/>
      <c r="G469" s="20"/>
      <c r="H469" s="20"/>
      <c r="I469" s="35"/>
    </row>
    <row r="470" spans="1:9" s="2" customFormat="1" x14ac:dyDescent="0.25">
      <c r="A470" s="35"/>
      <c r="E470" s="16"/>
      <c r="G470" s="20"/>
      <c r="H470" s="20"/>
      <c r="I470" s="35"/>
    </row>
    <row r="471" spans="1:9" s="2" customFormat="1" x14ac:dyDescent="0.25">
      <c r="A471" s="35"/>
      <c r="E471" s="16"/>
      <c r="G471" s="20"/>
      <c r="H471" s="20"/>
      <c r="I471" s="35"/>
    </row>
    <row r="472" spans="1:9" s="2" customFormat="1" x14ac:dyDescent="0.25">
      <c r="A472" s="35"/>
      <c r="E472" s="16"/>
      <c r="G472" s="20"/>
      <c r="H472" s="20"/>
      <c r="I472" s="35"/>
    </row>
    <row r="473" spans="1:9" s="2" customFormat="1" x14ac:dyDescent="0.25">
      <c r="A473" s="35"/>
      <c r="E473" s="16"/>
      <c r="G473" s="20"/>
      <c r="H473" s="20"/>
      <c r="I473" s="35"/>
    </row>
    <row r="474" spans="1:9" s="2" customFormat="1" x14ac:dyDescent="0.25">
      <c r="A474" s="35"/>
      <c r="E474" s="16"/>
      <c r="G474" s="20"/>
      <c r="H474" s="20"/>
      <c r="I474" s="35"/>
    </row>
    <row r="475" spans="1:9" s="2" customFormat="1" x14ac:dyDescent="0.25">
      <c r="A475" s="35"/>
      <c r="E475" s="16"/>
      <c r="G475" s="20"/>
      <c r="H475" s="20"/>
      <c r="I475" s="35"/>
    </row>
    <row r="476" spans="1:9" s="2" customFormat="1" x14ac:dyDescent="0.25">
      <c r="A476" s="35"/>
      <c r="E476" s="16"/>
      <c r="G476" s="20"/>
      <c r="H476" s="20"/>
      <c r="I476" s="35"/>
    </row>
    <row r="477" spans="1:9" s="2" customFormat="1" x14ac:dyDescent="0.25">
      <c r="A477" s="35"/>
      <c r="E477" s="16"/>
      <c r="G477" s="20"/>
      <c r="H477" s="20"/>
      <c r="I477" s="35"/>
    </row>
    <row r="478" spans="1:9" s="2" customFormat="1" x14ac:dyDescent="0.25">
      <c r="A478" s="35"/>
      <c r="E478" s="16"/>
      <c r="G478" s="20"/>
      <c r="H478" s="20"/>
      <c r="I478" s="35"/>
    </row>
    <row r="479" spans="1:9" s="2" customFormat="1" x14ac:dyDescent="0.25">
      <c r="A479" s="35"/>
      <c r="E479" s="16"/>
      <c r="G479" s="20"/>
      <c r="H479" s="20"/>
      <c r="I479" s="35"/>
    </row>
    <row r="480" spans="1:9" s="2" customFormat="1" x14ac:dyDescent="0.25">
      <c r="A480" s="35"/>
      <c r="E480" s="16"/>
      <c r="G480" s="20"/>
      <c r="H480" s="20"/>
      <c r="I480" s="35"/>
    </row>
    <row r="481" spans="1:9" s="2" customFormat="1" x14ac:dyDescent="0.25">
      <c r="A481" s="35"/>
      <c r="E481" s="16"/>
      <c r="G481" s="20"/>
      <c r="H481" s="20"/>
      <c r="I481" s="35"/>
    </row>
    <row r="482" spans="1:9" s="2" customFormat="1" x14ac:dyDescent="0.25">
      <c r="A482" s="35"/>
      <c r="E482" s="16"/>
      <c r="G482" s="20"/>
      <c r="H482" s="20"/>
      <c r="I482" s="35"/>
    </row>
    <row r="483" spans="1:9" s="2" customFormat="1" x14ac:dyDescent="0.25">
      <c r="A483" s="35"/>
      <c r="E483" s="16"/>
      <c r="G483" s="20"/>
      <c r="H483" s="20"/>
      <c r="I483" s="35"/>
    </row>
    <row r="484" spans="1:9" s="2" customFormat="1" x14ac:dyDescent="0.25">
      <c r="A484" s="35"/>
      <c r="E484" s="16"/>
      <c r="G484" s="20"/>
      <c r="H484" s="20"/>
      <c r="I484" s="35"/>
    </row>
    <row r="485" spans="1:9" s="2" customFormat="1" x14ac:dyDescent="0.25">
      <c r="A485" s="35"/>
      <c r="E485" s="16"/>
      <c r="G485" s="20"/>
      <c r="H485" s="20"/>
      <c r="I485" s="35"/>
    </row>
    <row r="486" spans="1:9" s="2" customFormat="1" x14ac:dyDescent="0.25">
      <c r="A486" s="35"/>
      <c r="E486" s="16"/>
      <c r="G486" s="20"/>
      <c r="H486" s="20"/>
      <c r="I486" s="35"/>
    </row>
    <row r="487" spans="1:9" s="2" customFormat="1" x14ac:dyDescent="0.25">
      <c r="A487" s="35"/>
      <c r="E487" s="16"/>
      <c r="G487" s="20"/>
      <c r="H487" s="20"/>
      <c r="I487" s="35"/>
    </row>
    <row r="488" spans="1:9" s="2" customFormat="1" x14ac:dyDescent="0.25">
      <c r="A488" s="35"/>
      <c r="E488" s="16"/>
      <c r="G488" s="20"/>
      <c r="H488" s="20"/>
      <c r="I488" s="35"/>
    </row>
    <row r="489" spans="1:9" s="2" customFormat="1" x14ac:dyDescent="0.25">
      <c r="A489" s="35"/>
      <c r="E489" s="16"/>
      <c r="G489" s="20"/>
      <c r="H489" s="20"/>
      <c r="I489" s="35"/>
    </row>
    <row r="490" spans="1:9" s="2" customFormat="1" x14ac:dyDescent="0.25">
      <c r="A490" s="35"/>
      <c r="E490" s="16"/>
      <c r="G490" s="20"/>
      <c r="H490" s="20"/>
      <c r="I490" s="35"/>
    </row>
    <row r="491" spans="1:9" s="2" customFormat="1" x14ac:dyDescent="0.25">
      <c r="A491" s="35"/>
      <c r="E491" s="16"/>
      <c r="G491" s="20"/>
      <c r="H491" s="20"/>
      <c r="I491" s="35"/>
    </row>
    <row r="492" spans="1:9" s="2" customFormat="1" x14ac:dyDescent="0.25">
      <c r="A492" s="35"/>
      <c r="E492" s="16"/>
      <c r="G492" s="20"/>
      <c r="H492" s="20"/>
      <c r="I492" s="35"/>
    </row>
    <row r="493" spans="1:9" s="2" customFormat="1" x14ac:dyDescent="0.25">
      <c r="A493" s="35"/>
      <c r="E493" s="16"/>
      <c r="G493" s="20"/>
      <c r="H493" s="20"/>
      <c r="I493" s="35"/>
    </row>
    <row r="494" spans="1:9" s="2" customFormat="1" x14ac:dyDescent="0.25">
      <c r="A494" s="35"/>
      <c r="E494" s="16"/>
      <c r="G494" s="20"/>
      <c r="H494" s="20"/>
      <c r="I494" s="35"/>
    </row>
    <row r="495" spans="1:9" s="2" customFormat="1" x14ac:dyDescent="0.25">
      <c r="A495" s="35"/>
      <c r="E495" s="16"/>
      <c r="G495" s="20"/>
      <c r="H495" s="20"/>
      <c r="I495" s="35"/>
    </row>
    <row r="496" spans="1:9" s="2" customFormat="1" x14ac:dyDescent="0.25">
      <c r="A496" s="35"/>
      <c r="E496" s="16"/>
      <c r="G496" s="20"/>
      <c r="H496" s="20"/>
      <c r="I496" s="35"/>
    </row>
    <row r="497" spans="1:9" s="2" customFormat="1" x14ac:dyDescent="0.25">
      <c r="A497" s="35"/>
      <c r="E497" s="16"/>
      <c r="G497" s="20"/>
      <c r="H497" s="20"/>
      <c r="I497" s="35"/>
    </row>
    <row r="498" spans="1:9" s="2" customFormat="1" x14ac:dyDescent="0.25">
      <c r="A498" s="35"/>
      <c r="E498" s="16"/>
      <c r="G498" s="20"/>
      <c r="H498" s="20"/>
      <c r="I498" s="35"/>
    </row>
    <row r="499" spans="1:9" s="2" customFormat="1" x14ac:dyDescent="0.25">
      <c r="A499" s="35"/>
      <c r="E499" s="16"/>
      <c r="G499" s="20"/>
      <c r="H499" s="20"/>
      <c r="I499" s="35"/>
    </row>
    <row r="500" spans="1:9" s="2" customFormat="1" x14ac:dyDescent="0.25">
      <c r="A500" s="35"/>
      <c r="E500" s="16"/>
      <c r="G500" s="20"/>
      <c r="H500" s="20"/>
      <c r="I500" s="35"/>
    </row>
    <row r="501" spans="1:9" s="2" customFormat="1" x14ac:dyDescent="0.25">
      <c r="A501" s="35"/>
      <c r="E501" s="16"/>
      <c r="G501" s="20"/>
      <c r="H501" s="20"/>
      <c r="I501" s="35"/>
    </row>
    <row r="502" spans="1:9" s="2" customFormat="1" x14ac:dyDescent="0.25">
      <c r="A502" s="35"/>
      <c r="E502" s="16"/>
      <c r="G502" s="20"/>
      <c r="H502" s="20"/>
      <c r="I502" s="35"/>
    </row>
    <row r="503" spans="1:9" s="2" customFormat="1" x14ac:dyDescent="0.25">
      <c r="A503" s="35"/>
      <c r="E503" s="16"/>
      <c r="G503" s="20"/>
      <c r="H503" s="20"/>
      <c r="I503" s="35"/>
    </row>
    <row r="504" spans="1:9" s="2" customFormat="1" x14ac:dyDescent="0.25">
      <c r="A504" s="35"/>
      <c r="E504" s="16"/>
      <c r="G504" s="20"/>
      <c r="H504" s="20"/>
      <c r="I504" s="35"/>
    </row>
    <row r="505" spans="1:9" s="2" customFormat="1" x14ac:dyDescent="0.25">
      <c r="A505" s="35"/>
      <c r="E505" s="16"/>
      <c r="G505" s="20"/>
      <c r="H505" s="20"/>
      <c r="I505" s="35"/>
    </row>
    <row r="506" spans="1:9" s="2" customFormat="1" x14ac:dyDescent="0.25">
      <c r="A506" s="35"/>
      <c r="E506" s="16"/>
      <c r="G506" s="20"/>
      <c r="H506" s="20"/>
      <c r="I506" s="35"/>
    </row>
    <row r="507" spans="1:9" s="2" customFormat="1" x14ac:dyDescent="0.25">
      <c r="A507" s="35"/>
      <c r="E507" s="16"/>
      <c r="G507" s="20"/>
      <c r="H507" s="20"/>
      <c r="I507" s="35"/>
    </row>
    <row r="508" spans="1:9" s="2" customFormat="1" x14ac:dyDescent="0.25">
      <c r="A508" s="35"/>
      <c r="E508" s="16"/>
      <c r="G508" s="20"/>
      <c r="H508" s="20"/>
      <c r="I508" s="35"/>
    </row>
    <row r="509" spans="1:9" s="2" customFormat="1" x14ac:dyDescent="0.25">
      <c r="A509" s="35"/>
      <c r="E509" s="16"/>
      <c r="G509" s="20"/>
      <c r="H509" s="20"/>
      <c r="I509" s="35"/>
    </row>
    <row r="510" spans="1:9" s="2" customFormat="1" x14ac:dyDescent="0.25">
      <c r="A510" s="35"/>
      <c r="E510" s="16"/>
      <c r="G510" s="20"/>
      <c r="H510" s="20"/>
      <c r="I510" s="35"/>
    </row>
    <row r="511" spans="1:9" s="2" customFormat="1" x14ac:dyDescent="0.25">
      <c r="A511" s="35"/>
      <c r="E511" s="16"/>
      <c r="G511" s="20"/>
      <c r="H511" s="20"/>
      <c r="I511" s="35"/>
    </row>
    <row r="512" spans="1:9" s="2" customFormat="1" x14ac:dyDescent="0.25">
      <c r="A512" s="35"/>
      <c r="E512" s="16"/>
      <c r="G512" s="20"/>
      <c r="H512" s="20"/>
      <c r="I512" s="35"/>
    </row>
    <row r="513" spans="1:9" s="2" customFormat="1" x14ac:dyDescent="0.25">
      <c r="A513" s="35"/>
      <c r="E513" s="16"/>
      <c r="G513" s="20"/>
      <c r="H513" s="20"/>
      <c r="I513" s="35"/>
    </row>
    <row r="514" spans="1:9" s="2" customFormat="1" x14ac:dyDescent="0.25">
      <c r="A514" s="35"/>
      <c r="E514" s="16"/>
      <c r="G514" s="20"/>
      <c r="H514" s="20"/>
      <c r="I514" s="35"/>
    </row>
    <row r="515" spans="1:9" s="2" customFormat="1" x14ac:dyDescent="0.25">
      <c r="A515" s="35"/>
      <c r="E515" s="16"/>
      <c r="G515" s="20"/>
      <c r="H515" s="20"/>
      <c r="I515" s="35"/>
    </row>
    <row r="516" spans="1:9" s="2" customFormat="1" x14ac:dyDescent="0.25">
      <c r="A516" s="35"/>
      <c r="E516" s="16"/>
      <c r="G516" s="20"/>
      <c r="H516" s="20"/>
      <c r="I516" s="35"/>
    </row>
    <row r="517" spans="1:9" s="2" customFormat="1" x14ac:dyDescent="0.25">
      <c r="A517" s="35"/>
      <c r="E517" s="16"/>
      <c r="G517" s="20"/>
      <c r="H517" s="20"/>
      <c r="I517" s="35"/>
    </row>
    <row r="518" spans="1:9" s="2" customFormat="1" x14ac:dyDescent="0.25">
      <c r="A518" s="35"/>
      <c r="E518" s="16"/>
      <c r="G518" s="20"/>
      <c r="H518" s="20"/>
      <c r="I518" s="35"/>
    </row>
    <row r="519" spans="1:9" s="2" customFormat="1" x14ac:dyDescent="0.25">
      <c r="A519" s="35"/>
      <c r="E519" s="16"/>
      <c r="G519" s="20"/>
      <c r="H519" s="20"/>
      <c r="I519" s="35"/>
    </row>
    <row r="520" spans="1:9" s="2" customFormat="1" x14ac:dyDescent="0.25">
      <c r="A520" s="35"/>
      <c r="E520" s="16"/>
      <c r="G520" s="20"/>
      <c r="H520" s="20"/>
      <c r="I520" s="35"/>
    </row>
    <row r="521" spans="1:9" s="2" customFormat="1" x14ac:dyDescent="0.25">
      <c r="A521" s="35"/>
      <c r="E521" s="16"/>
      <c r="G521" s="20"/>
      <c r="H521" s="20"/>
      <c r="I521" s="35"/>
    </row>
    <row r="522" spans="1:9" s="2" customFormat="1" x14ac:dyDescent="0.25">
      <c r="A522" s="35"/>
      <c r="E522" s="16"/>
      <c r="G522" s="20"/>
      <c r="H522" s="20"/>
      <c r="I522" s="35"/>
    </row>
    <row r="523" spans="1:9" s="2" customFormat="1" x14ac:dyDescent="0.25">
      <c r="A523" s="35"/>
      <c r="E523" s="16"/>
      <c r="G523" s="20"/>
      <c r="H523" s="20"/>
      <c r="I523" s="35"/>
    </row>
    <row r="524" spans="1:9" s="2" customFormat="1" x14ac:dyDescent="0.25">
      <c r="A524" s="35"/>
      <c r="E524" s="16"/>
      <c r="G524" s="20"/>
      <c r="H524" s="20"/>
      <c r="I524" s="35"/>
    </row>
    <row r="525" spans="1:9" s="2" customFormat="1" x14ac:dyDescent="0.25">
      <c r="A525" s="35"/>
      <c r="E525" s="16"/>
      <c r="G525" s="20"/>
      <c r="H525" s="20"/>
      <c r="I525" s="35"/>
    </row>
    <row r="526" spans="1:9" s="2" customFormat="1" x14ac:dyDescent="0.25">
      <c r="A526" s="35"/>
      <c r="E526" s="16"/>
      <c r="G526" s="20"/>
      <c r="H526" s="20"/>
      <c r="I526" s="35"/>
    </row>
    <row r="527" spans="1:9" s="2" customFormat="1" x14ac:dyDescent="0.25">
      <c r="A527" s="35"/>
      <c r="E527" s="16"/>
      <c r="G527" s="20"/>
      <c r="H527" s="20"/>
      <c r="I527" s="35"/>
    </row>
    <row r="528" spans="1:9" s="2" customFormat="1" x14ac:dyDescent="0.25">
      <c r="A528" s="35"/>
      <c r="E528" s="16"/>
      <c r="G528" s="20"/>
      <c r="H528" s="20"/>
      <c r="I528" s="35"/>
    </row>
    <row r="529" spans="1:9" s="2" customFormat="1" x14ac:dyDescent="0.25">
      <c r="A529" s="35"/>
      <c r="E529" s="16"/>
      <c r="G529" s="20"/>
      <c r="H529" s="20"/>
      <c r="I529" s="35"/>
    </row>
    <row r="530" spans="1:9" s="2" customFormat="1" x14ac:dyDescent="0.25">
      <c r="A530" s="35"/>
      <c r="E530" s="16"/>
      <c r="G530" s="20"/>
      <c r="H530" s="20"/>
      <c r="I530" s="35"/>
    </row>
    <row r="531" spans="1:9" s="2" customFormat="1" x14ac:dyDescent="0.25">
      <c r="A531" s="35"/>
      <c r="E531" s="16"/>
      <c r="G531" s="20"/>
      <c r="H531" s="20"/>
      <c r="I531" s="35"/>
    </row>
    <row r="532" spans="1:9" s="2" customFormat="1" x14ac:dyDescent="0.25">
      <c r="A532" s="35"/>
      <c r="E532" s="16"/>
      <c r="G532" s="20"/>
      <c r="H532" s="20"/>
      <c r="I532" s="35"/>
    </row>
    <row r="533" spans="1:9" s="2" customFormat="1" x14ac:dyDescent="0.25">
      <c r="A533" s="35"/>
      <c r="E533" s="16"/>
      <c r="G533" s="20"/>
      <c r="H533" s="20"/>
      <c r="I533" s="35"/>
    </row>
    <row r="534" spans="1:9" s="2" customFormat="1" x14ac:dyDescent="0.25">
      <c r="A534" s="35"/>
      <c r="E534" s="16"/>
      <c r="G534" s="20"/>
      <c r="H534" s="20"/>
      <c r="I534" s="35"/>
    </row>
    <row r="535" spans="1:9" s="2" customFormat="1" x14ac:dyDescent="0.25">
      <c r="A535" s="35"/>
      <c r="E535" s="16"/>
      <c r="G535" s="20"/>
      <c r="H535" s="20"/>
      <c r="I535" s="35"/>
    </row>
    <row r="536" spans="1:9" s="2" customFormat="1" x14ac:dyDescent="0.25">
      <c r="A536" s="35"/>
      <c r="E536" s="16"/>
      <c r="G536" s="20"/>
      <c r="H536" s="20"/>
      <c r="I536" s="35"/>
    </row>
    <row r="537" spans="1:9" s="2" customFormat="1" x14ac:dyDescent="0.25">
      <c r="A537" s="35"/>
      <c r="E537" s="16"/>
      <c r="G537" s="20"/>
      <c r="H537" s="20"/>
      <c r="I537" s="35"/>
    </row>
    <row r="538" spans="1:9" s="2" customFormat="1" x14ac:dyDescent="0.25">
      <c r="A538" s="35"/>
      <c r="E538" s="16"/>
      <c r="G538" s="20"/>
      <c r="H538" s="20"/>
      <c r="I538" s="35"/>
    </row>
    <row r="539" spans="1:9" s="2" customFormat="1" x14ac:dyDescent="0.25">
      <c r="A539" s="35"/>
      <c r="E539" s="16"/>
      <c r="G539" s="20"/>
      <c r="H539" s="20"/>
      <c r="I539" s="35"/>
    </row>
    <row r="540" spans="1:9" s="2" customFormat="1" x14ac:dyDescent="0.25">
      <c r="A540" s="35"/>
      <c r="E540" s="16"/>
      <c r="G540" s="20"/>
      <c r="H540" s="20"/>
      <c r="I540" s="35"/>
    </row>
    <row r="541" spans="1:9" s="2" customFormat="1" x14ac:dyDescent="0.25">
      <c r="A541" s="35"/>
      <c r="E541" s="16"/>
      <c r="G541" s="20"/>
      <c r="H541" s="20"/>
      <c r="I541" s="35"/>
    </row>
    <row r="542" spans="1:9" s="2" customFormat="1" x14ac:dyDescent="0.25">
      <c r="A542" s="35"/>
      <c r="E542" s="16"/>
      <c r="G542" s="20"/>
      <c r="H542" s="20"/>
      <c r="I542" s="35"/>
    </row>
    <row r="543" spans="1:9" s="2" customFormat="1" x14ac:dyDescent="0.25">
      <c r="A543" s="35"/>
      <c r="E543" s="16"/>
      <c r="G543" s="20"/>
      <c r="H543" s="20"/>
      <c r="I543" s="35"/>
    </row>
    <row r="544" spans="1:9" s="2" customFormat="1" x14ac:dyDescent="0.25">
      <c r="A544" s="35"/>
      <c r="E544" s="16"/>
      <c r="G544" s="20"/>
      <c r="H544" s="20"/>
      <c r="I544" s="35"/>
    </row>
    <row r="545" spans="1:9" s="2" customFormat="1" x14ac:dyDescent="0.25">
      <c r="A545" s="35"/>
      <c r="E545" s="16"/>
      <c r="G545" s="20"/>
      <c r="H545" s="20"/>
      <c r="I545" s="35"/>
    </row>
    <row r="546" spans="1:9" s="2" customFormat="1" x14ac:dyDescent="0.25">
      <c r="A546" s="35"/>
      <c r="E546" s="16"/>
      <c r="G546" s="20"/>
      <c r="H546" s="20"/>
      <c r="I546" s="35"/>
    </row>
    <row r="547" spans="1:9" s="2" customFormat="1" x14ac:dyDescent="0.25">
      <c r="A547" s="35"/>
      <c r="E547" s="16"/>
      <c r="G547" s="20"/>
      <c r="H547" s="20"/>
      <c r="I547" s="35"/>
    </row>
    <row r="548" spans="1:9" s="2" customFormat="1" x14ac:dyDescent="0.25">
      <c r="A548" s="35"/>
      <c r="E548" s="16"/>
      <c r="G548" s="20"/>
      <c r="H548" s="20"/>
      <c r="I548" s="35"/>
    </row>
    <row r="549" spans="1:9" s="2" customFormat="1" x14ac:dyDescent="0.25">
      <c r="A549" s="35"/>
      <c r="E549" s="16"/>
      <c r="G549" s="20"/>
      <c r="H549" s="20"/>
      <c r="I549" s="35"/>
    </row>
    <row r="550" spans="1:9" s="2" customFormat="1" x14ac:dyDescent="0.25">
      <c r="A550" s="35"/>
      <c r="E550" s="16"/>
      <c r="G550" s="20"/>
      <c r="H550" s="20"/>
      <c r="I550" s="35"/>
    </row>
    <row r="551" spans="1:9" s="2" customFormat="1" x14ac:dyDescent="0.25">
      <c r="A551" s="35"/>
      <c r="E551" s="16"/>
      <c r="G551" s="20"/>
      <c r="H551" s="20"/>
      <c r="I551" s="35"/>
    </row>
    <row r="552" spans="1:9" s="2" customFormat="1" x14ac:dyDescent="0.25">
      <c r="A552" s="35"/>
      <c r="E552" s="16"/>
      <c r="G552" s="20"/>
      <c r="H552" s="20"/>
      <c r="I552" s="35"/>
    </row>
    <row r="553" spans="1:9" s="2" customFormat="1" x14ac:dyDescent="0.25">
      <c r="A553" s="35"/>
      <c r="E553" s="16"/>
      <c r="G553" s="20"/>
      <c r="H553" s="20"/>
      <c r="I553" s="35"/>
    </row>
    <row r="554" spans="1:9" s="2" customFormat="1" x14ac:dyDescent="0.25">
      <c r="A554" s="35"/>
      <c r="E554" s="16"/>
      <c r="G554" s="20"/>
      <c r="H554" s="20"/>
      <c r="I554" s="35"/>
    </row>
    <row r="555" spans="1:9" s="2" customFormat="1" x14ac:dyDescent="0.25">
      <c r="A555" s="35"/>
      <c r="E555" s="16"/>
      <c r="G555" s="20"/>
      <c r="H555" s="20"/>
      <c r="I555" s="35"/>
    </row>
    <row r="556" spans="1:9" s="2" customFormat="1" x14ac:dyDescent="0.25">
      <c r="A556" s="35"/>
      <c r="E556" s="16"/>
      <c r="G556" s="20"/>
      <c r="H556" s="20"/>
      <c r="I556" s="35"/>
    </row>
    <row r="557" spans="1:9" s="2" customFormat="1" x14ac:dyDescent="0.25">
      <c r="A557" s="35"/>
      <c r="E557" s="16"/>
      <c r="G557" s="20"/>
      <c r="H557" s="20"/>
      <c r="I557" s="35"/>
    </row>
    <row r="558" spans="1:9" s="2" customFormat="1" x14ac:dyDescent="0.25">
      <c r="A558" s="35"/>
      <c r="E558" s="16"/>
      <c r="G558" s="20"/>
      <c r="H558" s="20"/>
      <c r="I558" s="35"/>
    </row>
    <row r="559" spans="1:9" s="2" customFormat="1" x14ac:dyDescent="0.25">
      <c r="A559" s="35"/>
      <c r="E559" s="16"/>
      <c r="G559" s="20"/>
      <c r="H559" s="20"/>
      <c r="I559" s="35"/>
    </row>
    <row r="560" spans="1:9" s="2" customFormat="1" x14ac:dyDescent="0.25">
      <c r="A560" s="35"/>
      <c r="E560" s="16"/>
      <c r="G560" s="20"/>
      <c r="H560" s="20"/>
      <c r="I560" s="35"/>
    </row>
    <row r="561" spans="1:9" s="2" customFormat="1" x14ac:dyDescent="0.25">
      <c r="A561" s="35"/>
      <c r="E561" s="16"/>
      <c r="G561" s="20"/>
      <c r="H561" s="20"/>
      <c r="I561" s="35"/>
    </row>
    <row r="562" spans="1:9" s="2" customFormat="1" x14ac:dyDescent="0.25">
      <c r="A562" s="35"/>
      <c r="E562" s="16"/>
      <c r="G562" s="20"/>
      <c r="H562" s="20"/>
      <c r="I562" s="35"/>
    </row>
    <row r="563" spans="1:9" s="2" customFormat="1" x14ac:dyDescent="0.25">
      <c r="A563" s="35"/>
      <c r="E563" s="16"/>
      <c r="G563" s="20"/>
      <c r="H563" s="20"/>
      <c r="I563" s="35"/>
    </row>
    <row r="564" spans="1:9" s="2" customFormat="1" x14ac:dyDescent="0.25">
      <c r="A564" s="35"/>
      <c r="E564" s="16"/>
      <c r="G564" s="20"/>
      <c r="H564" s="20"/>
      <c r="I564" s="35"/>
    </row>
    <row r="565" spans="1:9" s="2" customFormat="1" x14ac:dyDescent="0.25">
      <c r="A565" s="35"/>
      <c r="E565" s="16"/>
      <c r="G565" s="20"/>
      <c r="H565" s="20"/>
      <c r="I565" s="35"/>
    </row>
    <row r="566" spans="1:9" s="2" customFormat="1" x14ac:dyDescent="0.25">
      <c r="A566" s="35"/>
      <c r="E566" s="16"/>
      <c r="G566" s="20"/>
      <c r="H566" s="20"/>
      <c r="I566" s="35"/>
    </row>
    <row r="567" spans="1:9" s="2" customFormat="1" x14ac:dyDescent="0.25">
      <c r="A567" s="35"/>
      <c r="E567" s="16"/>
      <c r="G567" s="20"/>
      <c r="H567" s="20"/>
      <c r="I567" s="35"/>
    </row>
    <row r="568" spans="1:9" s="2" customFormat="1" x14ac:dyDescent="0.25">
      <c r="A568" s="35"/>
      <c r="E568" s="16"/>
      <c r="G568" s="20"/>
      <c r="H568" s="20"/>
      <c r="I568" s="35"/>
    </row>
    <row r="569" spans="1:9" s="2" customFormat="1" x14ac:dyDescent="0.25">
      <c r="A569" s="35"/>
      <c r="E569" s="16"/>
      <c r="G569" s="20"/>
      <c r="H569" s="20"/>
      <c r="I569" s="35"/>
    </row>
    <row r="570" spans="1:9" s="2" customFormat="1" x14ac:dyDescent="0.25">
      <c r="A570" s="35"/>
      <c r="E570" s="16"/>
      <c r="G570" s="20"/>
      <c r="H570" s="20"/>
      <c r="I570" s="35"/>
    </row>
    <row r="571" spans="1:9" s="2" customFormat="1" x14ac:dyDescent="0.25">
      <c r="A571" s="35"/>
      <c r="E571" s="16"/>
      <c r="G571" s="20"/>
      <c r="H571" s="20"/>
      <c r="I571" s="35"/>
    </row>
    <row r="572" spans="1:9" s="2" customFormat="1" x14ac:dyDescent="0.25">
      <c r="A572" s="35"/>
      <c r="E572" s="16"/>
      <c r="G572" s="20"/>
      <c r="H572" s="20"/>
      <c r="I572" s="35"/>
    </row>
    <row r="573" spans="1:9" s="2" customFormat="1" x14ac:dyDescent="0.25">
      <c r="A573" s="35"/>
      <c r="E573" s="16"/>
      <c r="G573" s="20"/>
      <c r="H573" s="20"/>
      <c r="I573" s="35"/>
    </row>
    <row r="574" spans="1:9" s="2" customFormat="1" x14ac:dyDescent="0.25">
      <c r="A574" s="35"/>
      <c r="E574" s="16"/>
      <c r="G574" s="20"/>
      <c r="H574" s="20"/>
      <c r="I574" s="35"/>
    </row>
    <row r="575" spans="1:9" s="2" customFormat="1" x14ac:dyDescent="0.25">
      <c r="A575" s="35"/>
      <c r="E575" s="16"/>
      <c r="G575" s="20"/>
      <c r="H575" s="20"/>
      <c r="I575" s="35"/>
    </row>
    <row r="576" spans="1:9" s="2" customFormat="1" x14ac:dyDescent="0.25">
      <c r="A576" s="35"/>
      <c r="E576" s="16"/>
      <c r="G576" s="20"/>
      <c r="H576" s="20"/>
      <c r="I576" s="35"/>
    </row>
    <row r="577" spans="1:9" s="2" customFormat="1" x14ac:dyDescent="0.25">
      <c r="A577" s="35"/>
      <c r="E577" s="16"/>
      <c r="G577" s="20"/>
      <c r="H577" s="20"/>
      <c r="I577" s="35"/>
    </row>
    <row r="578" spans="1:9" s="2" customFormat="1" x14ac:dyDescent="0.25">
      <c r="A578" s="35"/>
      <c r="E578" s="16"/>
      <c r="G578" s="20"/>
      <c r="H578" s="20"/>
      <c r="I578" s="35"/>
    </row>
    <row r="579" spans="1:9" s="2" customFormat="1" x14ac:dyDescent="0.25">
      <c r="A579" s="35"/>
      <c r="E579" s="16"/>
      <c r="G579" s="20"/>
      <c r="H579" s="20"/>
      <c r="I579" s="35"/>
    </row>
    <row r="580" spans="1:9" s="2" customFormat="1" x14ac:dyDescent="0.25">
      <c r="A580" s="35"/>
      <c r="E580" s="16"/>
      <c r="G580" s="20"/>
      <c r="H580" s="20"/>
      <c r="I580" s="35"/>
    </row>
    <row r="581" spans="1:9" s="2" customFormat="1" x14ac:dyDescent="0.25">
      <c r="A581" s="35"/>
      <c r="E581" s="16"/>
      <c r="G581" s="20"/>
      <c r="H581" s="20"/>
      <c r="I581" s="35"/>
    </row>
    <row r="582" spans="1:9" s="2" customFormat="1" x14ac:dyDescent="0.25">
      <c r="A582" s="35"/>
      <c r="E582" s="16"/>
      <c r="G582" s="20"/>
      <c r="H582" s="20"/>
      <c r="I582" s="35"/>
    </row>
    <row r="583" spans="1:9" s="2" customFormat="1" x14ac:dyDescent="0.25">
      <c r="A583" s="35"/>
      <c r="E583" s="16"/>
      <c r="G583" s="20"/>
      <c r="H583" s="20"/>
      <c r="I583" s="35"/>
    </row>
    <row r="584" spans="1:9" s="2" customFormat="1" x14ac:dyDescent="0.25">
      <c r="A584" s="35"/>
      <c r="E584" s="16"/>
      <c r="G584" s="20"/>
      <c r="H584" s="20"/>
      <c r="I584" s="35"/>
    </row>
    <row r="585" spans="1:9" s="2" customFormat="1" x14ac:dyDescent="0.25">
      <c r="A585" s="35"/>
      <c r="E585" s="16"/>
      <c r="G585" s="20"/>
      <c r="H585" s="20"/>
      <c r="I585" s="35"/>
    </row>
    <row r="586" spans="1:9" s="2" customFormat="1" x14ac:dyDescent="0.25">
      <c r="A586" s="35"/>
      <c r="E586" s="16"/>
      <c r="G586" s="20"/>
      <c r="H586" s="20"/>
      <c r="I586" s="35"/>
    </row>
    <row r="587" spans="1:9" s="2" customFormat="1" x14ac:dyDescent="0.25">
      <c r="A587" s="35"/>
      <c r="E587" s="16"/>
      <c r="G587" s="20"/>
      <c r="H587" s="20"/>
      <c r="I587" s="35"/>
    </row>
    <row r="588" spans="1:9" s="2" customFormat="1" x14ac:dyDescent="0.25">
      <c r="A588" s="35"/>
      <c r="E588" s="16"/>
      <c r="G588" s="20"/>
      <c r="H588" s="20"/>
      <c r="I588" s="35"/>
    </row>
    <row r="589" spans="1:9" s="2" customFormat="1" x14ac:dyDescent="0.25">
      <c r="A589" s="35"/>
      <c r="E589" s="16"/>
      <c r="G589" s="20"/>
      <c r="H589" s="20"/>
      <c r="I589" s="35"/>
    </row>
    <row r="590" spans="1:9" s="2" customFormat="1" x14ac:dyDescent="0.25">
      <c r="A590" s="35"/>
      <c r="E590" s="16"/>
      <c r="G590" s="20"/>
      <c r="H590" s="20"/>
      <c r="I590" s="35"/>
    </row>
    <row r="591" spans="1:9" s="2" customFormat="1" x14ac:dyDescent="0.25">
      <c r="A591" s="35"/>
      <c r="E591" s="16"/>
      <c r="G591" s="20"/>
      <c r="H591" s="20"/>
      <c r="I591" s="35"/>
    </row>
    <row r="592" spans="1:9" s="2" customFormat="1" x14ac:dyDescent="0.25">
      <c r="A592" s="35"/>
      <c r="E592" s="16"/>
      <c r="G592" s="20"/>
      <c r="H592" s="20"/>
      <c r="I592" s="35"/>
    </row>
    <row r="593" spans="1:9" s="2" customFormat="1" x14ac:dyDescent="0.25">
      <c r="A593" s="35"/>
      <c r="E593" s="16"/>
      <c r="G593" s="20"/>
      <c r="H593" s="20"/>
      <c r="I593" s="35"/>
    </row>
    <row r="594" spans="1:9" s="2" customFormat="1" x14ac:dyDescent="0.25">
      <c r="A594" s="35"/>
      <c r="E594" s="16"/>
      <c r="G594" s="20"/>
      <c r="H594" s="20"/>
      <c r="I594" s="35"/>
    </row>
    <row r="595" spans="1:9" s="2" customFormat="1" x14ac:dyDescent="0.25">
      <c r="A595" s="35"/>
      <c r="E595" s="16"/>
      <c r="G595" s="20"/>
      <c r="H595" s="20"/>
      <c r="I595" s="35"/>
    </row>
    <row r="596" spans="1:9" s="2" customFormat="1" x14ac:dyDescent="0.25">
      <c r="A596" s="35"/>
      <c r="E596" s="16"/>
      <c r="G596" s="20"/>
      <c r="H596" s="20"/>
      <c r="I596" s="35"/>
    </row>
    <row r="597" spans="1:9" s="2" customFormat="1" x14ac:dyDescent="0.25">
      <c r="A597" s="35"/>
      <c r="E597" s="16"/>
      <c r="G597" s="20"/>
      <c r="H597" s="20"/>
      <c r="I597" s="35"/>
    </row>
    <row r="598" spans="1:9" s="2" customFormat="1" x14ac:dyDescent="0.25">
      <c r="A598" s="35"/>
      <c r="E598" s="16"/>
      <c r="G598" s="20"/>
      <c r="H598" s="20"/>
      <c r="I598" s="35"/>
    </row>
    <row r="599" spans="1:9" s="2" customFormat="1" x14ac:dyDescent="0.25">
      <c r="A599" s="35"/>
      <c r="E599" s="16"/>
      <c r="G599" s="20"/>
      <c r="H599" s="20"/>
      <c r="I599" s="35"/>
    </row>
    <row r="600" spans="1:9" s="2" customFormat="1" x14ac:dyDescent="0.25">
      <c r="A600" s="35"/>
      <c r="E600" s="16"/>
      <c r="G600" s="20"/>
      <c r="H600" s="20"/>
      <c r="I600" s="35"/>
    </row>
    <row r="601" spans="1:9" s="2" customFormat="1" x14ac:dyDescent="0.25">
      <c r="A601" s="35"/>
      <c r="E601" s="16"/>
      <c r="G601" s="20"/>
      <c r="H601" s="20"/>
      <c r="I601" s="35"/>
    </row>
    <row r="602" spans="1:9" s="2" customFormat="1" x14ac:dyDescent="0.25">
      <c r="A602" s="35"/>
      <c r="E602" s="16"/>
      <c r="G602" s="20"/>
      <c r="H602" s="20"/>
      <c r="I602" s="35"/>
    </row>
    <row r="603" spans="1:9" s="2" customFormat="1" x14ac:dyDescent="0.25">
      <c r="A603" s="35"/>
      <c r="E603" s="16"/>
      <c r="G603" s="20"/>
      <c r="H603" s="20"/>
      <c r="I603" s="35"/>
    </row>
    <row r="604" spans="1:9" s="2" customFormat="1" x14ac:dyDescent="0.25">
      <c r="A604" s="35"/>
      <c r="E604" s="16"/>
      <c r="G604" s="20"/>
      <c r="H604" s="20"/>
      <c r="I604" s="35"/>
    </row>
    <row r="605" spans="1:9" s="2" customFormat="1" x14ac:dyDescent="0.25">
      <c r="A605" s="35"/>
      <c r="E605" s="16"/>
      <c r="G605" s="20"/>
      <c r="H605" s="20"/>
      <c r="I605" s="35"/>
    </row>
    <row r="606" spans="1:9" s="2" customFormat="1" x14ac:dyDescent="0.25">
      <c r="A606" s="35"/>
      <c r="E606" s="16"/>
      <c r="G606" s="20"/>
      <c r="H606" s="20"/>
      <c r="I606" s="35"/>
    </row>
    <row r="607" spans="1:9" s="2" customFormat="1" x14ac:dyDescent="0.25">
      <c r="A607" s="35"/>
      <c r="E607" s="16"/>
      <c r="G607" s="20"/>
      <c r="H607" s="20"/>
      <c r="I607" s="35"/>
    </row>
    <row r="608" spans="1:9" s="2" customFormat="1" x14ac:dyDescent="0.25">
      <c r="A608" s="35"/>
      <c r="E608" s="16"/>
      <c r="G608" s="20"/>
      <c r="H608" s="20"/>
      <c r="I608" s="35"/>
    </row>
    <row r="609" spans="1:9" s="2" customFormat="1" x14ac:dyDescent="0.25">
      <c r="A609" s="35"/>
      <c r="E609" s="16"/>
      <c r="G609" s="20"/>
      <c r="H609" s="20"/>
      <c r="I609" s="35"/>
    </row>
    <row r="610" spans="1:9" s="2" customFormat="1" x14ac:dyDescent="0.25">
      <c r="A610" s="35"/>
      <c r="E610" s="16"/>
      <c r="G610" s="20"/>
      <c r="H610" s="20"/>
      <c r="I610" s="35"/>
    </row>
    <row r="611" spans="1:9" s="2" customFormat="1" x14ac:dyDescent="0.25">
      <c r="A611" s="35"/>
      <c r="E611" s="16"/>
      <c r="G611" s="20"/>
      <c r="H611" s="20"/>
      <c r="I611" s="35"/>
    </row>
    <row r="612" spans="1:9" s="2" customFormat="1" x14ac:dyDescent="0.25">
      <c r="A612" s="35"/>
      <c r="E612" s="16"/>
      <c r="G612" s="20"/>
      <c r="H612" s="20"/>
      <c r="I612" s="35"/>
    </row>
    <row r="613" spans="1:9" s="2" customFormat="1" x14ac:dyDescent="0.25">
      <c r="A613" s="35"/>
      <c r="E613" s="16"/>
      <c r="G613" s="20"/>
      <c r="H613" s="20"/>
      <c r="I613" s="35"/>
    </row>
    <row r="614" spans="1:9" s="2" customFormat="1" x14ac:dyDescent="0.25">
      <c r="A614" s="35"/>
      <c r="E614" s="16"/>
      <c r="G614" s="20"/>
      <c r="H614" s="20"/>
      <c r="I614" s="35"/>
    </row>
    <row r="615" spans="1:9" s="2" customFormat="1" x14ac:dyDescent="0.25">
      <c r="A615" s="35"/>
      <c r="E615" s="16"/>
      <c r="G615" s="20"/>
      <c r="H615" s="20"/>
      <c r="I615" s="35"/>
    </row>
    <row r="616" spans="1:9" s="2" customFormat="1" x14ac:dyDescent="0.25">
      <c r="A616" s="35"/>
      <c r="E616" s="16"/>
      <c r="G616" s="20"/>
      <c r="H616" s="20"/>
      <c r="I616" s="35"/>
    </row>
    <row r="617" spans="1:9" s="2" customFormat="1" x14ac:dyDescent="0.25">
      <c r="A617" s="35"/>
      <c r="E617" s="16"/>
      <c r="G617" s="20"/>
      <c r="H617" s="20"/>
      <c r="I617" s="35"/>
    </row>
    <row r="618" spans="1:9" s="2" customFormat="1" x14ac:dyDescent="0.25">
      <c r="A618" s="35"/>
      <c r="E618" s="16"/>
      <c r="G618" s="20"/>
      <c r="H618" s="20"/>
      <c r="I618" s="35"/>
    </row>
    <row r="619" spans="1:9" s="2" customFormat="1" x14ac:dyDescent="0.25">
      <c r="A619" s="35"/>
      <c r="E619" s="16"/>
      <c r="G619" s="20"/>
      <c r="H619" s="20"/>
      <c r="I619" s="35"/>
    </row>
    <row r="620" spans="1:9" s="2" customFormat="1" x14ac:dyDescent="0.25">
      <c r="A620" s="35"/>
      <c r="E620" s="16"/>
      <c r="G620" s="20"/>
      <c r="H620" s="20"/>
      <c r="I620" s="35"/>
    </row>
    <row r="621" spans="1:9" s="2" customFormat="1" x14ac:dyDescent="0.25">
      <c r="A621" s="35"/>
      <c r="E621" s="16"/>
      <c r="G621" s="20"/>
      <c r="H621" s="20"/>
      <c r="I621" s="35"/>
    </row>
    <row r="622" spans="1:9" s="2" customFormat="1" x14ac:dyDescent="0.25">
      <c r="A622" s="35"/>
      <c r="E622" s="16"/>
      <c r="G622" s="20"/>
      <c r="H622" s="20"/>
      <c r="I622" s="35"/>
    </row>
    <row r="623" spans="1:9" s="2" customFormat="1" x14ac:dyDescent="0.25">
      <c r="A623" s="35"/>
      <c r="E623" s="16"/>
      <c r="G623" s="20"/>
      <c r="H623" s="20"/>
      <c r="I623" s="35"/>
    </row>
    <row r="624" spans="1:9" s="2" customFormat="1" x14ac:dyDescent="0.25">
      <c r="A624" s="35"/>
      <c r="E624" s="16"/>
      <c r="G624" s="20"/>
      <c r="H624" s="20"/>
      <c r="I624" s="35"/>
    </row>
    <row r="625" spans="1:9" s="2" customFormat="1" x14ac:dyDescent="0.25">
      <c r="A625" s="35"/>
      <c r="E625" s="16"/>
      <c r="G625" s="20"/>
      <c r="H625" s="20"/>
      <c r="I625" s="35"/>
    </row>
    <row r="626" spans="1:9" s="2" customFormat="1" x14ac:dyDescent="0.25">
      <c r="A626" s="35"/>
      <c r="E626" s="16"/>
      <c r="G626" s="20"/>
      <c r="H626" s="20"/>
      <c r="I626" s="35"/>
    </row>
    <row r="627" spans="1:9" s="2" customFormat="1" x14ac:dyDescent="0.25">
      <c r="A627" s="35"/>
      <c r="E627" s="16"/>
      <c r="G627" s="20"/>
      <c r="H627" s="20"/>
      <c r="I627" s="35"/>
    </row>
    <row r="628" spans="1:9" s="2" customFormat="1" x14ac:dyDescent="0.25">
      <c r="A628" s="35"/>
      <c r="E628" s="16"/>
      <c r="G628" s="20"/>
      <c r="H628" s="20"/>
      <c r="I628" s="35"/>
    </row>
    <row r="629" spans="1:9" s="2" customFormat="1" x14ac:dyDescent="0.25">
      <c r="A629" s="35"/>
      <c r="E629" s="16"/>
      <c r="G629" s="20"/>
      <c r="H629" s="20"/>
      <c r="I629" s="35"/>
    </row>
    <row r="630" spans="1:9" s="2" customFormat="1" x14ac:dyDescent="0.25">
      <c r="A630" s="35"/>
      <c r="E630" s="16"/>
      <c r="G630" s="20"/>
      <c r="H630" s="20"/>
      <c r="I630" s="35"/>
    </row>
    <row r="631" spans="1:9" s="2" customFormat="1" x14ac:dyDescent="0.25">
      <c r="A631" s="35"/>
      <c r="E631" s="16"/>
      <c r="G631" s="20"/>
      <c r="H631" s="20"/>
      <c r="I631" s="35"/>
    </row>
    <row r="632" spans="1:9" s="2" customFormat="1" x14ac:dyDescent="0.25">
      <c r="A632" s="35"/>
      <c r="E632" s="16"/>
      <c r="G632" s="20"/>
      <c r="H632" s="20"/>
      <c r="I632" s="35"/>
    </row>
    <row r="633" spans="1:9" s="2" customFormat="1" x14ac:dyDescent="0.25">
      <c r="A633" s="35"/>
      <c r="E633" s="16"/>
      <c r="G633" s="20"/>
      <c r="H633" s="20"/>
      <c r="I633" s="35"/>
    </row>
    <row r="634" spans="1:9" s="2" customFormat="1" x14ac:dyDescent="0.25">
      <c r="A634" s="35"/>
      <c r="E634" s="16"/>
      <c r="G634" s="20"/>
      <c r="H634" s="20"/>
      <c r="I634" s="35"/>
    </row>
    <row r="635" spans="1:9" s="2" customFormat="1" x14ac:dyDescent="0.25">
      <c r="A635" s="35"/>
      <c r="E635" s="16"/>
      <c r="G635" s="20"/>
      <c r="H635" s="20"/>
      <c r="I635" s="35"/>
    </row>
    <row r="636" spans="1:9" s="2" customFormat="1" x14ac:dyDescent="0.25">
      <c r="A636" s="35"/>
      <c r="E636" s="16"/>
      <c r="G636" s="20"/>
      <c r="H636" s="20"/>
      <c r="I636" s="35"/>
    </row>
    <row r="637" spans="1:9" s="2" customFormat="1" x14ac:dyDescent="0.25">
      <c r="A637" s="35"/>
      <c r="E637" s="16"/>
      <c r="G637" s="20"/>
      <c r="H637" s="20"/>
      <c r="I637" s="35"/>
    </row>
    <row r="638" spans="1:9" s="2" customFormat="1" x14ac:dyDescent="0.25">
      <c r="A638" s="35"/>
      <c r="E638" s="16"/>
      <c r="G638" s="20"/>
      <c r="H638" s="20"/>
      <c r="I638" s="35"/>
    </row>
    <row r="639" spans="1:9" s="2" customFormat="1" x14ac:dyDescent="0.25">
      <c r="A639" s="35"/>
      <c r="E639" s="16"/>
      <c r="G639" s="20"/>
      <c r="H639" s="20"/>
      <c r="I639" s="35"/>
    </row>
    <row r="640" spans="1:9" s="2" customFormat="1" x14ac:dyDescent="0.25">
      <c r="A640" s="35"/>
      <c r="E640" s="16"/>
      <c r="G640" s="20"/>
      <c r="H640" s="20"/>
      <c r="I640" s="35"/>
    </row>
    <row r="641" spans="1:9" s="2" customFormat="1" x14ac:dyDescent="0.25">
      <c r="A641" s="35"/>
      <c r="E641" s="16"/>
      <c r="G641" s="20"/>
      <c r="H641" s="20"/>
      <c r="I641" s="35"/>
    </row>
    <row r="642" spans="1:9" s="2" customFormat="1" x14ac:dyDescent="0.25">
      <c r="A642" s="35"/>
      <c r="E642" s="16"/>
      <c r="G642" s="20"/>
      <c r="H642" s="20"/>
      <c r="I642" s="35"/>
    </row>
    <row r="643" spans="1:9" s="2" customFormat="1" x14ac:dyDescent="0.25">
      <c r="A643" s="35"/>
      <c r="E643" s="16"/>
      <c r="G643" s="20"/>
      <c r="H643" s="20"/>
      <c r="I643" s="35"/>
    </row>
    <row r="644" spans="1:9" s="2" customFormat="1" x14ac:dyDescent="0.25">
      <c r="A644" s="35"/>
      <c r="E644" s="16"/>
      <c r="G644" s="20"/>
      <c r="H644" s="20"/>
      <c r="I644" s="35"/>
    </row>
    <row r="645" spans="1:9" s="2" customFormat="1" x14ac:dyDescent="0.25">
      <c r="A645" s="35"/>
      <c r="E645" s="16"/>
      <c r="G645" s="20"/>
      <c r="H645" s="20"/>
      <c r="I645" s="35"/>
    </row>
    <row r="646" spans="1:9" s="2" customFormat="1" x14ac:dyDescent="0.25">
      <c r="A646" s="35"/>
      <c r="E646" s="16"/>
      <c r="G646" s="20"/>
      <c r="H646" s="20"/>
      <c r="I646" s="35"/>
    </row>
    <row r="647" spans="1:9" s="2" customFormat="1" x14ac:dyDescent="0.25">
      <c r="A647" s="35"/>
      <c r="E647" s="16"/>
      <c r="G647" s="20"/>
      <c r="H647" s="20"/>
      <c r="I647" s="35"/>
    </row>
    <row r="648" spans="1:9" s="2" customFormat="1" x14ac:dyDescent="0.25">
      <c r="A648" s="35"/>
      <c r="E648" s="16"/>
      <c r="G648" s="20"/>
      <c r="H648" s="20"/>
      <c r="I648" s="35"/>
    </row>
    <row r="649" spans="1:9" s="2" customFormat="1" x14ac:dyDescent="0.25">
      <c r="A649" s="35"/>
      <c r="E649" s="16"/>
      <c r="G649" s="20"/>
      <c r="H649" s="20"/>
      <c r="I649" s="35"/>
    </row>
    <row r="650" spans="1:9" s="2" customFormat="1" x14ac:dyDescent="0.25">
      <c r="A650" s="35"/>
      <c r="E650" s="16"/>
      <c r="G650" s="20"/>
      <c r="H650" s="20"/>
      <c r="I650" s="35"/>
    </row>
    <row r="651" spans="1:9" s="2" customFormat="1" x14ac:dyDescent="0.25">
      <c r="A651" s="35"/>
      <c r="E651" s="16"/>
      <c r="G651" s="20"/>
      <c r="H651" s="20"/>
      <c r="I651" s="35"/>
    </row>
    <row r="652" spans="1:9" s="2" customFormat="1" x14ac:dyDescent="0.25">
      <c r="A652" s="35"/>
      <c r="E652" s="16"/>
      <c r="G652" s="20"/>
      <c r="H652" s="20"/>
      <c r="I652" s="35"/>
    </row>
    <row r="653" spans="1:9" s="2" customFormat="1" x14ac:dyDescent="0.25">
      <c r="A653" s="35"/>
      <c r="E653" s="16"/>
      <c r="G653" s="20"/>
      <c r="H653" s="20"/>
      <c r="I653" s="35"/>
    </row>
    <row r="654" spans="1:9" s="2" customFormat="1" x14ac:dyDescent="0.25">
      <c r="A654" s="35"/>
      <c r="E654" s="16"/>
      <c r="G654" s="20"/>
      <c r="H654" s="20"/>
      <c r="I654" s="35"/>
    </row>
    <row r="655" spans="1:9" s="2" customFormat="1" x14ac:dyDescent="0.25">
      <c r="A655" s="35"/>
      <c r="E655" s="16"/>
      <c r="G655" s="20"/>
      <c r="H655" s="20"/>
      <c r="I655" s="35"/>
    </row>
    <row r="656" spans="1:9" s="2" customFormat="1" x14ac:dyDescent="0.25">
      <c r="A656" s="35"/>
      <c r="E656" s="16"/>
      <c r="G656" s="20"/>
      <c r="H656" s="20"/>
      <c r="I656" s="35"/>
    </row>
    <row r="657" spans="1:9" s="2" customFormat="1" x14ac:dyDescent="0.25">
      <c r="A657" s="35"/>
      <c r="E657" s="16"/>
      <c r="G657" s="20"/>
      <c r="H657" s="20"/>
      <c r="I657" s="35"/>
    </row>
    <row r="658" spans="1:9" s="2" customFormat="1" x14ac:dyDescent="0.25">
      <c r="A658" s="35"/>
      <c r="E658" s="16"/>
      <c r="G658" s="20"/>
      <c r="H658" s="20"/>
      <c r="I658" s="35"/>
    </row>
    <row r="659" spans="1:9" s="2" customFormat="1" x14ac:dyDescent="0.25">
      <c r="A659" s="35"/>
      <c r="E659" s="16"/>
      <c r="G659" s="20"/>
      <c r="H659" s="20"/>
      <c r="I659" s="35"/>
    </row>
    <row r="660" spans="1:9" s="2" customFormat="1" x14ac:dyDescent="0.25">
      <c r="A660" s="35"/>
      <c r="E660" s="16"/>
      <c r="G660" s="20"/>
      <c r="H660" s="20"/>
      <c r="I660" s="35"/>
    </row>
    <row r="661" spans="1:9" s="2" customFormat="1" x14ac:dyDescent="0.25">
      <c r="A661" s="35"/>
      <c r="E661" s="16"/>
      <c r="G661" s="20"/>
      <c r="H661" s="20"/>
      <c r="I661" s="35"/>
    </row>
    <row r="662" spans="1:9" s="2" customFormat="1" x14ac:dyDescent="0.25">
      <c r="A662" s="35"/>
      <c r="E662" s="16"/>
      <c r="G662" s="20"/>
      <c r="H662" s="20"/>
      <c r="I662" s="35"/>
    </row>
    <row r="663" spans="1:9" s="2" customFormat="1" x14ac:dyDescent="0.25">
      <c r="A663" s="35"/>
      <c r="E663" s="16"/>
      <c r="G663" s="20"/>
      <c r="H663" s="20"/>
      <c r="I663" s="35"/>
    </row>
    <row r="664" spans="1:9" s="2" customFormat="1" x14ac:dyDescent="0.25">
      <c r="A664" s="35"/>
      <c r="E664" s="16"/>
      <c r="G664" s="20"/>
      <c r="H664" s="20"/>
      <c r="I664" s="35"/>
    </row>
    <row r="665" spans="1:9" s="2" customFormat="1" x14ac:dyDescent="0.25">
      <c r="A665" s="35"/>
      <c r="E665" s="16"/>
      <c r="G665" s="20"/>
      <c r="H665" s="20"/>
      <c r="I665" s="35"/>
    </row>
    <row r="666" spans="1:9" s="2" customFormat="1" x14ac:dyDescent="0.25">
      <c r="A666" s="35"/>
      <c r="E666" s="16"/>
      <c r="G666" s="20"/>
      <c r="H666" s="20"/>
      <c r="I666" s="35"/>
    </row>
    <row r="667" spans="1:9" s="2" customFormat="1" x14ac:dyDescent="0.25">
      <c r="A667" s="35"/>
      <c r="E667" s="16"/>
      <c r="G667" s="20"/>
      <c r="H667" s="20"/>
      <c r="I667" s="35"/>
    </row>
    <row r="668" spans="1:9" s="2" customFormat="1" x14ac:dyDescent="0.25">
      <c r="A668" s="35"/>
      <c r="E668" s="16"/>
      <c r="G668" s="20"/>
      <c r="H668" s="20"/>
      <c r="I668" s="35"/>
    </row>
    <row r="669" spans="1:9" s="2" customFormat="1" x14ac:dyDescent="0.25">
      <c r="A669" s="35"/>
      <c r="E669" s="16"/>
      <c r="G669" s="20"/>
      <c r="H669" s="20"/>
      <c r="I669" s="35"/>
    </row>
    <row r="670" spans="1:9" s="2" customFormat="1" x14ac:dyDescent="0.25">
      <c r="A670" s="35"/>
      <c r="E670" s="16"/>
      <c r="G670" s="20"/>
      <c r="H670" s="20"/>
      <c r="I670" s="35"/>
    </row>
    <row r="671" spans="1:9" s="2" customFormat="1" x14ac:dyDescent="0.25">
      <c r="A671" s="35"/>
      <c r="E671" s="16"/>
      <c r="G671" s="20"/>
      <c r="H671" s="20"/>
      <c r="I671" s="35"/>
    </row>
    <row r="672" spans="1:9" s="2" customFormat="1" x14ac:dyDescent="0.25">
      <c r="A672" s="35"/>
      <c r="E672" s="16"/>
      <c r="G672" s="20"/>
      <c r="H672" s="20"/>
      <c r="I672" s="35"/>
    </row>
    <row r="673" spans="1:9" s="2" customFormat="1" x14ac:dyDescent="0.25">
      <c r="A673" s="35"/>
      <c r="E673" s="16"/>
      <c r="G673" s="20"/>
      <c r="H673" s="20"/>
      <c r="I673" s="35"/>
    </row>
    <row r="674" spans="1:9" s="2" customFormat="1" x14ac:dyDescent="0.25">
      <c r="A674" s="35"/>
      <c r="E674" s="16"/>
      <c r="G674" s="20"/>
      <c r="H674" s="20"/>
      <c r="I674" s="35"/>
    </row>
    <row r="675" spans="1:9" s="2" customFormat="1" x14ac:dyDescent="0.25">
      <c r="A675" s="35"/>
      <c r="E675" s="16"/>
      <c r="G675" s="20"/>
      <c r="H675" s="20"/>
      <c r="I675" s="35"/>
    </row>
    <row r="676" spans="1:9" s="2" customFormat="1" x14ac:dyDescent="0.25">
      <c r="A676" s="35"/>
      <c r="E676" s="16"/>
      <c r="G676" s="20"/>
      <c r="H676" s="20"/>
      <c r="I676" s="35"/>
    </row>
    <row r="677" spans="1:9" s="2" customFormat="1" x14ac:dyDescent="0.25">
      <c r="A677" s="35"/>
      <c r="E677" s="16"/>
      <c r="G677" s="20"/>
      <c r="H677" s="20"/>
      <c r="I677" s="35"/>
    </row>
    <row r="678" spans="1:9" s="2" customFormat="1" x14ac:dyDescent="0.25">
      <c r="A678" s="35"/>
      <c r="E678" s="16"/>
      <c r="G678" s="20"/>
      <c r="H678" s="20"/>
      <c r="I678" s="35"/>
    </row>
    <row r="679" spans="1:9" s="2" customFormat="1" x14ac:dyDescent="0.25">
      <c r="A679" s="35"/>
      <c r="E679" s="16"/>
      <c r="G679" s="20"/>
      <c r="H679" s="20"/>
      <c r="I679" s="35"/>
    </row>
    <row r="680" spans="1:9" s="2" customFormat="1" x14ac:dyDescent="0.25">
      <c r="A680" s="35"/>
      <c r="E680" s="16"/>
      <c r="G680" s="20"/>
      <c r="H680" s="20"/>
      <c r="I680" s="35"/>
    </row>
    <row r="681" spans="1:9" s="2" customFormat="1" x14ac:dyDescent="0.25">
      <c r="A681" s="35"/>
      <c r="E681" s="16"/>
      <c r="G681" s="20"/>
      <c r="H681" s="20"/>
      <c r="I681" s="35"/>
    </row>
    <row r="682" spans="1:9" s="2" customFormat="1" x14ac:dyDescent="0.25">
      <c r="A682" s="35"/>
      <c r="E682" s="16"/>
      <c r="G682" s="20"/>
      <c r="H682" s="20"/>
      <c r="I682" s="35"/>
    </row>
    <row r="683" spans="1:9" s="2" customFormat="1" x14ac:dyDescent="0.25">
      <c r="A683" s="35"/>
      <c r="E683" s="16"/>
      <c r="G683" s="20"/>
      <c r="H683" s="20"/>
      <c r="I683" s="35"/>
    </row>
    <row r="684" spans="1:9" s="2" customFormat="1" x14ac:dyDescent="0.25">
      <c r="A684" s="35"/>
      <c r="E684" s="16"/>
      <c r="G684" s="20"/>
      <c r="H684" s="20"/>
      <c r="I684" s="35"/>
    </row>
    <row r="685" spans="1:9" s="2" customFormat="1" x14ac:dyDescent="0.25">
      <c r="A685" s="35"/>
      <c r="E685" s="16"/>
      <c r="G685" s="20"/>
      <c r="H685" s="20"/>
      <c r="I685" s="35"/>
    </row>
    <row r="686" spans="1:9" s="2" customFormat="1" x14ac:dyDescent="0.25">
      <c r="A686" s="35"/>
      <c r="E686" s="16"/>
      <c r="G686" s="20"/>
      <c r="H686" s="20"/>
      <c r="I686" s="35"/>
    </row>
    <row r="687" spans="1:9" s="2" customFormat="1" x14ac:dyDescent="0.25">
      <c r="A687" s="35"/>
      <c r="E687" s="16"/>
      <c r="G687" s="20"/>
      <c r="H687" s="20"/>
      <c r="I687" s="35"/>
    </row>
    <row r="688" spans="1:9" s="2" customFormat="1" x14ac:dyDescent="0.25">
      <c r="A688" s="35"/>
      <c r="E688" s="16"/>
      <c r="G688" s="20"/>
      <c r="H688" s="20"/>
      <c r="I688" s="35"/>
    </row>
    <row r="689" spans="1:9" s="2" customFormat="1" x14ac:dyDescent="0.25">
      <c r="A689" s="35"/>
      <c r="E689" s="16"/>
      <c r="G689" s="20"/>
      <c r="H689" s="20"/>
      <c r="I689" s="35"/>
    </row>
    <row r="690" spans="1:9" s="2" customFormat="1" x14ac:dyDescent="0.25">
      <c r="A690" s="35"/>
      <c r="E690" s="16"/>
      <c r="G690" s="20"/>
      <c r="H690" s="20"/>
      <c r="I690" s="35"/>
    </row>
    <row r="691" spans="1:9" s="2" customFormat="1" x14ac:dyDescent="0.25">
      <c r="A691" s="35"/>
      <c r="E691" s="16"/>
      <c r="G691" s="20"/>
      <c r="H691" s="20"/>
      <c r="I691" s="35"/>
    </row>
    <row r="692" spans="1:9" s="2" customFormat="1" x14ac:dyDescent="0.25">
      <c r="A692" s="35"/>
      <c r="E692" s="16"/>
      <c r="G692" s="20"/>
      <c r="H692" s="20"/>
      <c r="I692" s="35"/>
    </row>
    <row r="693" spans="1:9" s="2" customFormat="1" x14ac:dyDescent="0.25">
      <c r="A693" s="35"/>
      <c r="E693" s="16"/>
      <c r="G693" s="20"/>
      <c r="H693" s="20"/>
      <c r="I693" s="35"/>
    </row>
    <row r="694" spans="1:9" s="2" customFormat="1" x14ac:dyDescent="0.25">
      <c r="A694" s="35"/>
      <c r="E694" s="16"/>
      <c r="G694" s="20"/>
      <c r="H694" s="20"/>
      <c r="I694" s="35"/>
    </row>
    <row r="695" spans="1:9" s="2" customFormat="1" x14ac:dyDescent="0.25">
      <c r="A695" s="35"/>
      <c r="E695" s="16"/>
      <c r="G695" s="20"/>
      <c r="H695" s="20"/>
      <c r="I695" s="35"/>
    </row>
    <row r="696" spans="1:9" s="2" customFormat="1" x14ac:dyDescent="0.25">
      <c r="A696" s="35"/>
      <c r="E696" s="16"/>
      <c r="G696" s="20"/>
      <c r="H696" s="20"/>
      <c r="I696" s="35"/>
    </row>
    <row r="697" spans="1:9" s="2" customFormat="1" x14ac:dyDescent="0.25">
      <c r="A697" s="35"/>
      <c r="E697" s="16"/>
      <c r="G697" s="20"/>
      <c r="H697" s="20"/>
      <c r="I697" s="35"/>
    </row>
    <row r="698" spans="1:9" s="2" customFormat="1" x14ac:dyDescent="0.25">
      <c r="A698" s="35"/>
      <c r="E698" s="16"/>
      <c r="G698" s="20"/>
      <c r="H698" s="20"/>
      <c r="I698" s="35"/>
    </row>
    <row r="699" spans="1:9" s="2" customFormat="1" x14ac:dyDescent="0.25">
      <c r="A699" s="35"/>
      <c r="E699" s="16"/>
      <c r="G699" s="20"/>
      <c r="H699" s="20"/>
      <c r="I699" s="35"/>
    </row>
    <row r="700" spans="1:9" s="2" customFormat="1" x14ac:dyDescent="0.25">
      <c r="A700" s="35"/>
      <c r="E700" s="16"/>
      <c r="G700" s="20"/>
      <c r="H700" s="20"/>
      <c r="I700" s="35"/>
    </row>
    <row r="701" spans="1:9" s="2" customFormat="1" x14ac:dyDescent="0.25">
      <c r="A701" s="35"/>
      <c r="E701" s="16"/>
      <c r="G701" s="20"/>
      <c r="H701" s="20"/>
      <c r="I701" s="35"/>
    </row>
    <row r="702" spans="1:9" s="2" customFormat="1" x14ac:dyDescent="0.25">
      <c r="A702" s="35"/>
      <c r="E702" s="16"/>
      <c r="G702" s="20"/>
      <c r="H702" s="20"/>
      <c r="I702" s="35"/>
    </row>
    <row r="703" spans="1:9" s="2" customFormat="1" x14ac:dyDescent="0.25">
      <c r="A703" s="35"/>
      <c r="E703" s="16"/>
      <c r="G703" s="20"/>
      <c r="H703" s="20"/>
      <c r="I703" s="35"/>
    </row>
    <row r="704" spans="1:9" s="2" customFormat="1" x14ac:dyDescent="0.25">
      <c r="A704" s="35"/>
      <c r="E704" s="16"/>
      <c r="G704" s="20"/>
      <c r="H704" s="20"/>
      <c r="I704" s="35"/>
    </row>
    <row r="705" spans="1:9" s="2" customFormat="1" x14ac:dyDescent="0.25">
      <c r="A705" s="35"/>
      <c r="E705" s="16"/>
      <c r="G705" s="20"/>
      <c r="H705" s="20"/>
      <c r="I705" s="35"/>
    </row>
    <row r="706" spans="1:9" s="2" customFormat="1" x14ac:dyDescent="0.25">
      <c r="A706" s="35"/>
      <c r="E706" s="16"/>
      <c r="G706" s="20"/>
      <c r="H706" s="20"/>
      <c r="I706" s="35"/>
    </row>
    <row r="707" spans="1:9" s="2" customFormat="1" x14ac:dyDescent="0.25">
      <c r="A707" s="35"/>
      <c r="E707" s="16"/>
      <c r="G707" s="20"/>
      <c r="H707" s="20"/>
      <c r="I707" s="35"/>
    </row>
    <row r="708" spans="1:9" s="2" customFormat="1" x14ac:dyDescent="0.25">
      <c r="A708" s="35"/>
      <c r="E708" s="16"/>
      <c r="G708" s="20"/>
      <c r="H708" s="20"/>
      <c r="I708" s="35"/>
    </row>
    <row r="709" spans="1:9" s="2" customFormat="1" x14ac:dyDescent="0.25">
      <c r="A709" s="35"/>
      <c r="E709" s="16"/>
      <c r="G709" s="20"/>
      <c r="H709" s="20"/>
      <c r="I709" s="35"/>
    </row>
    <row r="710" spans="1:9" s="2" customFormat="1" x14ac:dyDescent="0.25">
      <c r="A710" s="35"/>
      <c r="E710" s="16"/>
      <c r="G710" s="20"/>
      <c r="H710" s="20"/>
      <c r="I710" s="35"/>
    </row>
    <row r="711" spans="1:9" s="2" customFormat="1" x14ac:dyDescent="0.25">
      <c r="A711" s="35"/>
      <c r="E711" s="16"/>
      <c r="G711" s="20"/>
      <c r="H711" s="20"/>
      <c r="I711" s="35"/>
    </row>
    <row r="712" spans="1:9" s="2" customFormat="1" x14ac:dyDescent="0.25">
      <c r="A712" s="35"/>
      <c r="E712" s="16"/>
      <c r="G712" s="20"/>
      <c r="H712" s="20"/>
      <c r="I712" s="35"/>
    </row>
    <row r="713" spans="1:9" s="2" customFormat="1" x14ac:dyDescent="0.25">
      <c r="A713" s="35"/>
      <c r="E713" s="16"/>
      <c r="G713" s="20"/>
      <c r="H713" s="20"/>
      <c r="I713" s="35"/>
    </row>
    <row r="714" spans="1:9" s="2" customFormat="1" x14ac:dyDescent="0.25">
      <c r="A714" s="35"/>
      <c r="E714" s="16"/>
      <c r="G714" s="20"/>
      <c r="H714" s="20"/>
      <c r="I714" s="35"/>
    </row>
    <row r="715" spans="1:9" s="2" customFormat="1" x14ac:dyDescent="0.25">
      <c r="A715" s="35"/>
      <c r="E715" s="16"/>
      <c r="G715" s="20"/>
      <c r="H715" s="20"/>
      <c r="I715" s="35"/>
    </row>
    <row r="716" spans="1:9" s="2" customFormat="1" x14ac:dyDescent="0.25">
      <c r="A716" s="35"/>
      <c r="E716" s="16"/>
      <c r="G716" s="20"/>
      <c r="H716" s="20"/>
      <c r="I716" s="35"/>
    </row>
    <row r="717" spans="1:9" s="2" customFormat="1" x14ac:dyDescent="0.25">
      <c r="A717" s="35"/>
      <c r="E717" s="16"/>
      <c r="G717" s="20"/>
      <c r="H717" s="20"/>
      <c r="I717" s="35"/>
    </row>
    <row r="718" spans="1:9" s="2" customFormat="1" x14ac:dyDescent="0.25">
      <c r="A718" s="35"/>
      <c r="E718" s="16"/>
      <c r="G718" s="20"/>
      <c r="H718" s="20"/>
      <c r="I718" s="35"/>
    </row>
    <row r="719" spans="1:9" s="2" customFormat="1" x14ac:dyDescent="0.25">
      <c r="A719" s="35"/>
      <c r="E719" s="16"/>
      <c r="G719" s="20"/>
      <c r="H719" s="20"/>
      <c r="I719" s="35"/>
    </row>
    <row r="720" spans="1:9" s="2" customFormat="1" x14ac:dyDescent="0.25">
      <c r="A720" s="35"/>
      <c r="E720" s="16"/>
      <c r="G720" s="20"/>
      <c r="H720" s="20"/>
      <c r="I720" s="35"/>
    </row>
    <row r="721" spans="1:9" s="2" customFormat="1" x14ac:dyDescent="0.25">
      <c r="A721" s="35"/>
      <c r="E721" s="16"/>
      <c r="G721" s="20"/>
      <c r="H721" s="20"/>
      <c r="I721" s="35"/>
    </row>
    <row r="722" spans="1:9" s="2" customFormat="1" x14ac:dyDescent="0.25">
      <c r="A722" s="35"/>
      <c r="E722" s="16"/>
      <c r="G722" s="20"/>
      <c r="H722" s="20"/>
      <c r="I722" s="35"/>
    </row>
    <row r="723" spans="1:9" s="2" customFormat="1" x14ac:dyDescent="0.25">
      <c r="A723" s="35"/>
      <c r="E723" s="16"/>
      <c r="G723" s="20"/>
      <c r="H723" s="20"/>
      <c r="I723" s="35"/>
    </row>
    <row r="724" spans="1:9" s="2" customFormat="1" x14ac:dyDescent="0.25">
      <c r="A724" s="35"/>
      <c r="E724" s="16"/>
      <c r="G724" s="20"/>
      <c r="H724" s="20"/>
      <c r="I724" s="35"/>
    </row>
    <row r="725" spans="1:9" s="2" customFormat="1" x14ac:dyDescent="0.25">
      <c r="A725" s="35"/>
      <c r="E725" s="16"/>
      <c r="G725" s="20"/>
      <c r="H725" s="20"/>
      <c r="I725" s="35"/>
    </row>
    <row r="726" spans="1:9" s="2" customFormat="1" x14ac:dyDescent="0.25">
      <c r="A726" s="35"/>
      <c r="E726" s="16"/>
      <c r="G726" s="20"/>
      <c r="H726" s="20"/>
      <c r="I726" s="35"/>
    </row>
    <row r="727" spans="1:9" s="2" customFormat="1" x14ac:dyDescent="0.25">
      <c r="A727" s="35"/>
      <c r="E727" s="16"/>
      <c r="G727" s="20"/>
      <c r="H727" s="20"/>
      <c r="I727" s="35"/>
    </row>
    <row r="728" spans="1:9" s="2" customFormat="1" x14ac:dyDescent="0.25">
      <c r="A728" s="35"/>
      <c r="E728" s="16"/>
      <c r="G728" s="20"/>
      <c r="H728" s="20"/>
      <c r="I728" s="35"/>
    </row>
    <row r="729" spans="1:9" s="2" customFormat="1" x14ac:dyDescent="0.25">
      <c r="A729" s="35"/>
      <c r="E729" s="16"/>
      <c r="G729" s="20"/>
      <c r="H729" s="20"/>
      <c r="I729" s="35"/>
    </row>
    <row r="730" spans="1:9" s="2" customFormat="1" x14ac:dyDescent="0.25">
      <c r="A730" s="35"/>
      <c r="E730" s="16"/>
      <c r="G730" s="20"/>
      <c r="H730" s="20"/>
      <c r="I730" s="35"/>
    </row>
    <row r="731" spans="1:9" s="2" customFormat="1" x14ac:dyDescent="0.25">
      <c r="A731" s="35"/>
      <c r="E731" s="16"/>
      <c r="G731" s="20"/>
      <c r="H731" s="20"/>
      <c r="I731" s="35"/>
    </row>
    <row r="732" spans="1:9" s="2" customFormat="1" x14ac:dyDescent="0.25">
      <c r="A732" s="35"/>
      <c r="E732" s="16"/>
      <c r="G732" s="20"/>
      <c r="H732" s="20"/>
      <c r="I732" s="35"/>
    </row>
    <row r="733" spans="1:9" s="2" customFormat="1" x14ac:dyDescent="0.25">
      <c r="A733" s="35"/>
      <c r="E733" s="16"/>
      <c r="G733" s="20"/>
      <c r="H733" s="20"/>
      <c r="I733" s="35"/>
    </row>
    <row r="734" spans="1:9" s="2" customFormat="1" x14ac:dyDescent="0.25">
      <c r="A734" s="35"/>
      <c r="E734" s="16"/>
      <c r="G734" s="20"/>
      <c r="H734" s="20"/>
      <c r="I734" s="35"/>
    </row>
    <row r="735" spans="1:9" s="2" customFormat="1" x14ac:dyDescent="0.25">
      <c r="A735" s="35"/>
      <c r="E735" s="16"/>
      <c r="G735" s="20"/>
      <c r="H735" s="20"/>
      <c r="I735" s="35"/>
    </row>
    <row r="736" spans="1:9" s="2" customFormat="1" x14ac:dyDescent="0.25">
      <c r="A736" s="35"/>
      <c r="E736" s="16"/>
      <c r="G736" s="20"/>
      <c r="H736" s="20"/>
      <c r="I736" s="35"/>
    </row>
    <row r="737" spans="1:9" s="2" customFormat="1" x14ac:dyDescent="0.25">
      <c r="A737" s="35"/>
      <c r="E737" s="16"/>
      <c r="G737" s="20"/>
      <c r="H737" s="20"/>
      <c r="I737" s="35"/>
    </row>
    <row r="738" spans="1:9" s="2" customFormat="1" x14ac:dyDescent="0.25">
      <c r="A738" s="35"/>
      <c r="E738" s="16"/>
      <c r="G738" s="20"/>
      <c r="H738" s="20"/>
      <c r="I738" s="35"/>
    </row>
    <row r="739" spans="1:9" s="2" customFormat="1" x14ac:dyDescent="0.25">
      <c r="A739" s="35"/>
      <c r="E739" s="16"/>
      <c r="G739" s="20"/>
      <c r="H739" s="20"/>
      <c r="I739" s="35"/>
    </row>
    <row r="740" spans="1:9" s="2" customFormat="1" x14ac:dyDescent="0.25">
      <c r="A740" s="35"/>
      <c r="E740" s="16"/>
      <c r="G740" s="20"/>
      <c r="H740" s="20"/>
      <c r="I740" s="35"/>
    </row>
    <row r="741" spans="1:9" s="2" customFormat="1" x14ac:dyDescent="0.25">
      <c r="A741" s="35"/>
      <c r="E741" s="16"/>
      <c r="G741" s="20"/>
      <c r="H741" s="20"/>
      <c r="I741" s="35"/>
    </row>
    <row r="742" spans="1:9" s="2" customFormat="1" x14ac:dyDescent="0.25">
      <c r="A742" s="35"/>
      <c r="E742" s="16"/>
      <c r="G742" s="20"/>
      <c r="H742" s="20"/>
      <c r="I742" s="35"/>
    </row>
    <row r="743" spans="1:9" s="2" customFormat="1" x14ac:dyDescent="0.25">
      <c r="A743" s="35"/>
      <c r="E743" s="16"/>
      <c r="G743" s="20"/>
      <c r="H743" s="20"/>
      <c r="I743" s="35"/>
    </row>
    <row r="744" spans="1:9" s="2" customFormat="1" x14ac:dyDescent="0.25">
      <c r="A744" s="35"/>
      <c r="E744" s="16"/>
      <c r="G744" s="20"/>
      <c r="H744" s="20"/>
      <c r="I744" s="35"/>
    </row>
    <row r="745" spans="1:9" s="2" customFormat="1" x14ac:dyDescent="0.25">
      <c r="A745" s="35"/>
      <c r="E745" s="16"/>
      <c r="G745" s="20"/>
      <c r="H745" s="20"/>
      <c r="I745" s="35"/>
    </row>
    <row r="746" spans="1:9" s="2" customFormat="1" x14ac:dyDescent="0.25">
      <c r="A746" s="35"/>
      <c r="E746" s="16"/>
      <c r="G746" s="20"/>
      <c r="H746" s="20"/>
      <c r="I746" s="35"/>
    </row>
    <row r="747" spans="1:9" s="2" customFormat="1" x14ac:dyDescent="0.25">
      <c r="A747" s="35"/>
      <c r="E747" s="16"/>
      <c r="G747" s="20"/>
      <c r="H747" s="20"/>
      <c r="I747" s="35"/>
    </row>
    <row r="748" spans="1:9" s="2" customFormat="1" x14ac:dyDescent="0.25">
      <c r="A748" s="35"/>
      <c r="E748" s="16"/>
      <c r="G748" s="20"/>
      <c r="H748" s="20"/>
      <c r="I748" s="35"/>
    </row>
    <row r="749" spans="1:9" s="2" customFormat="1" x14ac:dyDescent="0.25">
      <c r="A749" s="35"/>
      <c r="E749" s="16"/>
      <c r="G749" s="20"/>
      <c r="H749" s="20"/>
      <c r="I749" s="35"/>
    </row>
    <row r="750" spans="1:9" s="2" customFormat="1" x14ac:dyDescent="0.25">
      <c r="A750" s="35"/>
      <c r="E750" s="16"/>
      <c r="G750" s="20"/>
      <c r="H750" s="20"/>
      <c r="I750" s="35"/>
    </row>
    <row r="751" spans="1:9" s="2" customFormat="1" x14ac:dyDescent="0.25">
      <c r="A751" s="35"/>
      <c r="E751" s="16"/>
      <c r="G751" s="20"/>
      <c r="H751" s="20"/>
      <c r="I751" s="35"/>
    </row>
    <row r="752" spans="1:9" s="2" customFormat="1" x14ac:dyDescent="0.25">
      <c r="A752" s="35"/>
      <c r="E752" s="16"/>
      <c r="G752" s="20"/>
      <c r="H752" s="20"/>
      <c r="I752" s="35"/>
    </row>
    <row r="753" spans="1:9" s="2" customFormat="1" x14ac:dyDescent="0.25">
      <c r="A753" s="35"/>
      <c r="E753" s="16"/>
      <c r="G753" s="20"/>
      <c r="H753" s="20"/>
      <c r="I753" s="35"/>
    </row>
    <row r="754" spans="1:9" s="2" customFormat="1" x14ac:dyDescent="0.25">
      <c r="A754" s="35"/>
      <c r="E754" s="16"/>
      <c r="G754" s="20"/>
      <c r="H754" s="20"/>
      <c r="I754" s="35"/>
    </row>
    <row r="755" spans="1:9" s="2" customFormat="1" x14ac:dyDescent="0.25">
      <c r="A755" s="35"/>
      <c r="E755" s="16"/>
      <c r="G755" s="20"/>
      <c r="H755" s="20"/>
      <c r="I755" s="35"/>
    </row>
    <row r="756" spans="1:9" s="2" customFormat="1" x14ac:dyDescent="0.25">
      <c r="A756" s="35"/>
      <c r="E756" s="16"/>
      <c r="G756" s="20"/>
      <c r="H756" s="20"/>
      <c r="I756" s="35"/>
    </row>
    <row r="757" spans="1:9" s="2" customFormat="1" x14ac:dyDescent="0.25">
      <c r="A757" s="35"/>
      <c r="E757" s="16"/>
      <c r="G757" s="20"/>
      <c r="H757" s="20"/>
      <c r="I757" s="35"/>
    </row>
    <row r="758" spans="1:9" s="2" customFormat="1" x14ac:dyDescent="0.25">
      <c r="A758" s="35"/>
      <c r="E758" s="16"/>
      <c r="G758" s="20"/>
      <c r="H758" s="20"/>
      <c r="I758" s="35"/>
    </row>
    <row r="759" spans="1:9" s="2" customFormat="1" x14ac:dyDescent="0.25">
      <c r="A759" s="35"/>
      <c r="E759" s="16"/>
      <c r="G759" s="20"/>
      <c r="H759" s="20"/>
      <c r="I759" s="35"/>
    </row>
    <row r="760" spans="1:9" s="2" customFormat="1" x14ac:dyDescent="0.25">
      <c r="A760" s="35"/>
      <c r="E760" s="16"/>
      <c r="G760" s="20"/>
      <c r="H760" s="20"/>
      <c r="I760" s="35"/>
    </row>
    <row r="761" spans="1:9" s="2" customFormat="1" x14ac:dyDescent="0.25">
      <c r="A761" s="35"/>
      <c r="E761" s="16"/>
      <c r="G761" s="20"/>
      <c r="H761" s="20"/>
      <c r="I761" s="35"/>
    </row>
    <row r="762" spans="1:9" s="2" customFormat="1" x14ac:dyDescent="0.25">
      <c r="A762" s="35"/>
      <c r="E762" s="16"/>
      <c r="G762" s="20"/>
      <c r="H762" s="20"/>
      <c r="I762" s="35"/>
    </row>
    <row r="763" spans="1:9" s="2" customFormat="1" x14ac:dyDescent="0.25">
      <c r="A763" s="35"/>
      <c r="E763" s="16"/>
      <c r="G763" s="20"/>
      <c r="H763" s="20"/>
      <c r="I763" s="35"/>
    </row>
    <row r="764" spans="1:9" s="2" customFormat="1" x14ac:dyDescent="0.25">
      <c r="A764" s="35"/>
      <c r="E764" s="16"/>
      <c r="G764" s="20"/>
      <c r="H764" s="20"/>
      <c r="I764" s="35"/>
    </row>
    <row r="765" spans="1:9" s="2" customFormat="1" x14ac:dyDescent="0.25">
      <c r="A765" s="35"/>
      <c r="E765" s="16"/>
      <c r="G765" s="20"/>
      <c r="H765" s="20"/>
      <c r="I765" s="35"/>
    </row>
    <row r="766" spans="1:9" s="2" customFormat="1" x14ac:dyDescent="0.25">
      <c r="A766" s="35"/>
      <c r="E766" s="16"/>
      <c r="G766" s="20"/>
      <c r="H766" s="20"/>
      <c r="I766" s="35"/>
    </row>
    <row r="767" spans="1:9" s="2" customFormat="1" x14ac:dyDescent="0.25">
      <c r="A767" s="35"/>
      <c r="E767" s="16"/>
      <c r="G767" s="20"/>
      <c r="H767" s="20"/>
      <c r="I767" s="35"/>
    </row>
    <row r="768" spans="1:9" s="2" customFormat="1" x14ac:dyDescent="0.25">
      <c r="A768" s="35"/>
      <c r="E768" s="16"/>
      <c r="G768" s="20"/>
      <c r="H768" s="20"/>
      <c r="I768" s="35"/>
    </row>
    <row r="769" spans="1:9" s="2" customFormat="1" x14ac:dyDescent="0.25">
      <c r="A769" s="35"/>
      <c r="E769" s="16"/>
      <c r="G769" s="20"/>
      <c r="H769" s="20"/>
      <c r="I769" s="35"/>
    </row>
    <row r="770" spans="1:9" s="2" customFormat="1" x14ac:dyDescent="0.25">
      <c r="A770" s="35"/>
      <c r="E770" s="16"/>
      <c r="G770" s="20"/>
      <c r="H770" s="20"/>
      <c r="I770" s="35"/>
    </row>
    <row r="771" spans="1:9" s="2" customFormat="1" x14ac:dyDescent="0.25">
      <c r="A771" s="35"/>
      <c r="E771" s="16"/>
      <c r="G771" s="20"/>
      <c r="H771" s="20"/>
      <c r="I771" s="35"/>
    </row>
    <row r="772" spans="1:9" s="2" customFormat="1" x14ac:dyDescent="0.25">
      <c r="A772" s="35"/>
      <c r="E772" s="16"/>
      <c r="G772" s="20"/>
      <c r="H772" s="20"/>
      <c r="I772" s="35"/>
    </row>
    <row r="773" spans="1:9" s="2" customFormat="1" x14ac:dyDescent="0.25">
      <c r="A773" s="35"/>
      <c r="E773" s="16"/>
      <c r="G773" s="20"/>
      <c r="H773" s="20"/>
      <c r="I773" s="35"/>
    </row>
    <row r="774" spans="1:9" s="2" customFormat="1" x14ac:dyDescent="0.25">
      <c r="A774" s="35"/>
      <c r="E774" s="16"/>
      <c r="G774" s="20"/>
      <c r="H774" s="20"/>
      <c r="I774" s="35"/>
    </row>
    <row r="775" spans="1:9" s="2" customFormat="1" x14ac:dyDescent="0.25">
      <c r="A775" s="35"/>
      <c r="E775" s="16"/>
      <c r="G775" s="20"/>
      <c r="H775" s="20"/>
      <c r="I775" s="35"/>
    </row>
    <row r="776" spans="1:9" s="2" customFormat="1" x14ac:dyDescent="0.25">
      <c r="A776" s="35"/>
      <c r="E776" s="16"/>
      <c r="G776" s="20"/>
      <c r="H776" s="20"/>
      <c r="I776" s="35"/>
    </row>
    <row r="777" spans="1:9" s="2" customFormat="1" x14ac:dyDescent="0.25">
      <c r="A777" s="35"/>
      <c r="E777" s="16"/>
      <c r="G777" s="20"/>
      <c r="H777" s="20"/>
      <c r="I777" s="35"/>
    </row>
    <row r="778" spans="1:9" s="2" customFormat="1" x14ac:dyDescent="0.25">
      <c r="A778" s="35"/>
      <c r="E778" s="16"/>
      <c r="G778" s="20"/>
      <c r="H778" s="20"/>
      <c r="I778" s="35"/>
    </row>
    <row r="779" spans="1:9" s="2" customFormat="1" x14ac:dyDescent="0.25">
      <c r="A779" s="35"/>
      <c r="E779" s="16"/>
      <c r="G779" s="20"/>
      <c r="H779" s="20"/>
      <c r="I779" s="35"/>
    </row>
    <row r="780" spans="1:9" s="2" customFormat="1" x14ac:dyDescent="0.25">
      <c r="A780" s="35"/>
      <c r="E780" s="16"/>
      <c r="G780" s="20"/>
      <c r="H780" s="20"/>
      <c r="I780" s="35"/>
    </row>
    <row r="781" spans="1:9" s="2" customFormat="1" x14ac:dyDescent="0.25">
      <c r="A781" s="35"/>
      <c r="E781" s="16"/>
      <c r="G781" s="20"/>
      <c r="H781" s="20"/>
      <c r="I781" s="35"/>
    </row>
    <row r="782" spans="1:9" s="2" customFormat="1" x14ac:dyDescent="0.25">
      <c r="A782" s="35"/>
      <c r="E782" s="16"/>
      <c r="G782" s="20"/>
      <c r="H782" s="20"/>
      <c r="I782" s="35"/>
    </row>
    <row r="783" spans="1:9" s="2" customFormat="1" x14ac:dyDescent="0.25">
      <c r="A783" s="35"/>
      <c r="E783" s="16"/>
      <c r="G783" s="20"/>
      <c r="H783" s="20"/>
      <c r="I783" s="35"/>
    </row>
    <row r="784" spans="1:9" s="2" customFormat="1" x14ac:dyDescent="0.25">
      <c r="A784" s="35"/>
      <c r="E784" s="16"/>
      <c r="G784" s="20"/>
      <c r="H784" s="20"/>
      <c r="I784" s="35"/>
    </row>
    <row r="785" spans="1:9" s="2" customFormat="1" x14ac:dyDescent="0.25">
      <c r="A785" s="35"/>
      <c r="E785" s="16"/>
      <c r="G785" s="20"/>
      <c r="H785" s="20"/>
      <c r="I785" s="35"/>
    </row>
    <row r="786" spans="1:9" s="2" customFormat="1" x14ac:dyDescent="0.25">
      <c r="A786" s="35"/>
      <c r="E786" s="16"/>
      <c r="G786" s="20"/>
      <c r="H786" s="20"/>
      <c r="I786" s="35"/>
    </row>
    <row r="787" spans="1:9" s="2" customFormat="1" x14ac:dyDescent="0.25">
      <c r="A787" s="35"/>
      <c r="E787" s="16"/>
      <c r="G787" s="20"/>
      <c r="H787" s="20"/>
      <c r="I787" s="35"/>
    </row>
    <row r="788" spans="1:9" s="2" customFormat="1" x14ac:dyDescent="0.25">
      <c r="A788" s="35"/>
      <c r="E788" s="16"/>
      <c r="G788" s="20"/>
      <c r="H788" s="20"/>
      <c r="I788" s="35"/>
    </row>
    <row r="789" spans="1:9" s="2" customFormat="1" x14ac:dyDescent="0.25">
      <c r="A789" s="35"/>
      <c r="E789" s="16"/>
      <c r="G789" s="20"/>
      <c r="H789" s="20"/>
      <c r="I789" s="35"/>
    </row>
    <row r="790" spans="1:9" s="2" customFormat="1" x14ac:dyDescent="0.25">
      <c r="A790" s="35"/>
      <c r="E790" s="16"/>
      <c r="G790" s="20"/>
      <c r="H790" s="20"/>
      <c r="I790" s="35"/>
    </row>
    <row r="791" spans="1:9" s="2" customFormat="1" x14ac:dyDescent="0.25">
      <c r="A791" s="35"/>
      <c r="E791" s="16"/>
      <c r="G791" s="20"/>
      <c r="H791" s="20"/>
      <c r="I791" s="35"/>
    </row>
    <row r="792" spans="1:9" s="2" customFormat="1" x14ac:dyDescent="0.25">
      <c r="A792" s="35"/>
      <c r="E792" s="16"/>
      <c r="G792" s="20"/>
      <c r="H792" s="20"/>
      <c r="I792" s="35"/>
    </row>
    <row r="793" spans="1:9" s="2" customFormat="1" x14ac:dyDescent="0.25">
      <c r="A793" s="35"/>
      <c r="E793" s="16"/>
      <c r="G793" s="20"/>
      <c r="H793" s="20"/>
      <c r="I793" s="35"/>
    </row>
    <row r="794" spans="1:9" s="2" customFormat="1" x14ac:dyDescent="0.25">
      <c r="A794" s="35"/>
      <c r="E794" s="16"/>
      <c r="G794" s="20"/>
      <c r="H794" s="20"/>
      <c r="I794" s="35"/>
    </row>
    <row r="795" spans="1:9" s="2" customFormat="1" x14ac:dyDescent="0.25">
      <c r="A795" s="35"/>
      <c r="E795" s="16"/>
      <c r="G795" s="20"/>
      <c r="H795" s="20"/>
      <c r="I795" s="35"/>
    </row>
    <row r="796" spans="1:9" s="2" customFormat="1" x14ac:dyDescent="0.25">
      <c r="A796" s="35"/>
      <c r="E796" s="16"/>
      <c r="G796" s="20"/>
      <c r="H796" s="20"/>
      <c r="I796" s="35"/>
    </row>
    <row r="797" spans="1:9" s="2" customFormat="1" x14ac:dyDescent="0.25">
      <c r="A797" s="35"/>
      <c r="E797" s="16"/>
      <c r="G797" s="20"/>
      <c r="H797" s="20"/>
      <c r="I797" s="35"/>
    </row>
    <row r="798" spans="1:9" s="2" customFormat="1" x14ac:dyDescent="0.25">
      <c r="A798" s="35"/>
      <c r="E798" s="16"/>
      <c r="G798" s="20"/>
      <c r="H798" s="20"/>
      <c r="I798" s="35"/>
    </row>
    <row r="799" spans="1:9" s="2" customFormat="1" x14ac:dyDescent="0.25">
      <c r="A799" s="35"/>
      <c r="E799" s="16"/>
      <c r="G799" s="20"/>
      <c r="H799" s="20"/>
      <c r="I799" s="35"/>
    </row>
    <row r="800" spans="1:9" s="2" customFormat="1" x14ac:dyDescent="0.25">
      <c r="A800" s="35"/>
      <c r="E800" s="16"/>
      <c r="G800" s="20"/>
      <c r="H800" s="20"/>
      <c r="I800" s="35"/>
    </row>
    <row r="801" spans="1:9" s="2" customFormat="1" x14ac:dyDescent="0.25">
      <c r="A801" s="35"/>
      <c r="E801" s="16"/>
      <c r="G801" s="20"/>
      <c r="H801" s="20"/>
      <c r="I801" s="35"/>
    </row>
    <row r="802" spans="1:9" s="2" customFormat="1" x14ac:dyDescent="0.25">
      <c r="A802" s="35"/>
      <c r="E802" s="16"/>
      <c r="G802" s="20"/>
      <c r="H802" s="20"/>
      <c r="I802" s="35"/>
    </row>
    <row r="803" spans="1:9" s="2" customFormat="1" x14ac:dyDescent="0.25">
      <c r="A803" s="35"/>
      <c r="E803" s="16"/>
      <c r="G803" s="20"/>
      <c r="H803" s="20"/>
      <c r="I803" s="35"/>
    </row>
    <row r="804" spans="1:9" s="2" customFormat="1" x14ac:dyDescent="0.25">
      <c r="A804" s="35"/>
      <c r="E804" s="16"/>
      <c r="G804" s="20"/>
      <c r="H804" s="20"/>
      <c r="I804" s="35"/>
    </row>
    <row r="805" spans="1:9" s="2" customFormat="1" x14ac:dyDescent="0.25">
      <c r="A805" s="35"/>
      <c r="E805" s="16"/>
      <c r="G805" s="20"/>
      <c r="H805" s="20"/>
      <c r="I805" s="35"/>
    </row>
    <row r="806" spans="1:9" s="2" customFormat="1" x14ac:dyDescent="0.25">
      <c r="A806" s="35"/>
      <c r="E806" s="16"/>
      <c r="G806" s="20"/>
      <c r="H806" s="20"/>
      <c r="I806" s="35"/>
    </row>
    <row r="807" spans="1:9" s="2" customFormat="1" x14ac:dyDescent="0.25">
      <c r="A807" s="35"/>
      <c r="E807" s="16"/>
      <c r="G807" s="20"/>
      <c r="H807" s="20"/>
      <c r="I807" s="35"/>
    </row>
    <row r="808" spans="1:9" s="2" customFormat="1" x14ac:dyDescent="0.25">
      <c r="A808" s="35"/>
      <c r="E808" s="16"/>
      <c r="G808" s="20"/>
      <c r="H808" s="20"/>
      <c r="I808" s="35"/>
    </row>
    <row r="809" spans="1:9" s="2" customFormat="1" x14ac:dyDescent="0.25">
      <c r="A809" s="35"/>
      <c r="E809" s="16"/>
      <c r="G809" s="20"/>
      <c r="H809" s="20"/>
      <c r="I809" s="35"/>
    </row>
    <row r="810" spans="1:9" s="2" customFormat="1" x14ac:dyDescent="0.25">
      <c r="A810" s="35"/>
      <c r="E810" s="16"/>
      <c r="G810" s="20"/>
      <c r="H810" s="20"/>
      <c r="I810" s="35"/>
    </row>
    <row r="811" spans="1:9" s="2" customFormat="1" x14ac:dyDescent="0.25">
      <c r="A811" s="35"/>
      <c r="E811" s="16"/>
      <c r="G811" s="20"/>
      <c r="H811" s="20"/>
      <c r="I811" s="35"/>
    </row>
    <row r="812" spans="1:9" s="2" customFormat="1" x14ac:dyDescent="0.25">
      <c r="A812" s="35"/>
      <c r="E812" s="16"/>
      <c r="G812" s="20"/>
      <c r="H812" s="20"/>
      <c r="I812" s="35"/>
    </row>
    <row r="813" spans="1:9" s="2" customFormat="1" x14ac:dyDescent="0.25">
      <c r="A813" s="35"/>
      <c r="E813" s="16"/>
      <c r="G813" s="20"/>
      <c r="H813" s="20"/>
      <c r="I813" s="35"/>
    </row>
    <row r="814" spans="1:9" s="2" customFormat="1" x14ac:dyDescent="0.25">
      <c r="A814" s="35"/>
      <c r="E814" s="16"/>
      <c r="G814" s="20"/>
      <c r="H814" s="20"/>
      <c r="I814" s="35"/>
    </row>
    <row r="815" spans="1:9" s="2" customFormat="1" x14ac:dyDescent="0.25">
      <c r="A815" s="35"/>
      <c r="E815" s="16"/>
      <c r="G815" s="20"/>
      <c r="H815" s="20"/>
      <c r="I815" s="35"/>
    </row>
    <row r="816" spans="1:9" s="2" customFormat="1" x14ac:dyDescent="0.25">
      <c r="A816" s="35"/>
      <c r="E816" s="16"/>
      <c r="G816" s="20"/>
      <c r="H816" s="20"/>
      <c r="I816" s="35"/>
    </row>
    <row r="817" spans="1:9" s="2" customFormat="1" x14ac:dyDescent="0.25">
      <c r="A817" s="35"/>
      <c r="E817" s="16"/>
      <c r="G817" s="20"/>
      <c r="H817" s="20"/>
      <c r="I817" s="35"/>
    </row>
    <row r="818" spans="1:9" s="2" customFormat="1" x14ac:dyDescent="0.25">
      <c r="A818" s="35"/>
      <c r="E818" s="16"/>
      <c r="G818" s="20"/>
      <c r="H818" s="20"/>
      <c r="I818" s="35"/>
    </row>
    <row r="819" spans="1:9" s="2" customFormat="1" x14ac:dyDescent="0.25">
      <c r="A819" s="35"/>
      <c r="E819" s="16"/>
      <c r="G819" s="20"/>
      <c r="H819" s="20"/>
      <c r="I819" s="35"/>
    </row>
    <row r="820" spans="1:9" s="2" customFormat="1" x14ac:dyDescent="0.25">
      <c r="A820" s="35"/>
      <c r="E820" s="16"/>
      <c r="G820" s="20"/>
      <c r="H820" s="20"/>
      <c r="I820" s="35"/>
    </row>
    <row r="821" spans="1:9" s="2" customFormat="1" x14ac:dyDescent="0.25">
      <c r="A821" s="35"/>
      <c r="E821" s="16"/>
      <c r="G821" s="20"/>
      <c r="H821" s="20"/>
      <c r="I821" s="35"/>
    </row>
    <row r="822" spans="1:9" s="2" customFormat="1" x14ac:dyDescent="0.25">
      <c r="A822" s="35"/>
      <c r="E822" s="16"/>
      <c r="G822" s="20"/>
      <c r="H822" s="20"/>
      <c r="I822" s="35"/>
    </row>
    <row r="823" spans="1:9" s="2" customFormat="1" x14ac:dyDescent="0.25">
      <c r="A823" s="35"/>
      <c r="E823" s="16"/>
      <c r="G823" s="20"/>
      <c r="H823" s="20"/>
      <c r="I823" s="35"/>
    </row>
    <row r="824" spans="1:9" s="2" customFormat="1" x14ac:dyDescent="0.25">
      <c r="A824" s="35"/>
      <c r="E824" s="16"/>
      <c r="G824" s="20"/>
      <c r="H824" s="20"/>
      <c r="I824" s="35"/>
    </row>
    <row r="825" spans="1:9" s="2" customFormat="1" x14ac:dyDescent="0.25">
      <c r="A825" s="35"/>
      <c r="E825" s="16"/>
      <c r="G825" s="20"/>
      <c r="H825" s="20"/>
      <c r="I825" s="35"/>
    </row>
    <row r="826" spans="1:9" s="2" customFormat="1" x14ac:dyDescent="0.25">
      <c r="A826" s="35"/>
      <c r="E826" s="16"/>
      <c r="G826" s="20"/>
      <c r="H826" s="20"/>
      <c r="I826" s="35"/>
    </row>
    <row r="827" spans="1:9" s="2" customFormat="1" x14ac:dyDescent="0.25">
      <c r="A827" s="35"/>
      <c r="E827" s="16"/>
      <c r="G827" s="20"/>
      <c r="H827" s="20"/>
      <c r="I827" s="35"/>
    </row>
    <row r="828" spans="1:9" s="2" customFormat="1" x14ac:dyDescent="0.25">
      <c r="A828" s="35"/>
      <c r="E828" s="16"/>
      <c r="G828" s="20"/>
      <c r="H828" s="20"/>
      <c r="I828" s="35"/>
    </row>
    <row r="829" spans="1:9" s="2" customFormat="1" x14ac:dyDescent="0.25">
      <c r="A829" s="35"/>
      <c r="E829" s="16"/>
      <c r="G829" s="20"/>
      <c r="H829" s="20"/>
      <c r="I829" s="35"/>
    </row>
    <row r="830" spans="1:9" s="2" customFormat="1" x14ac:dyDescent="0.25">
      <c r="A830" s="35"/>
      <c r="E830" s="16"/>
      <c r="G830" s="20"/>
      <c r="H830" s="20"/>
      <c r="I830" s="35"/>
    </row>
    <row r="831" spans="1:9" s="2" customFormat="1" x14ac:dyDescent="0.25">
      <c r="A831" s="35"/>
      <c r="E831" s="16"/>
      <c r="G831" s="20"/>
      <c r="H831" s="20"/>
      <c r="I831" s="35"/>
    </row>
    <row r="832" spans="1:9" s="2" customFormat="1" x14ac:dyDescent="0.25">
      <c r="A832" s="35"/>
      <c r="E832" s="16"/>
      <c r="G832" s="20"/>
      <c r="H832" s="20"/>
      <c r="I832" s="35"/>
    </row>
    <row r="833" spans="1:9" s="2" customFormat="1" x14ac:dyDescent="0.25">
      <c r="A833" s="35"/>
      <c r="E833" s="16"/>
      <c r="G833" s="20"/>
      <c r="H833" s="20"/>
      <c r="I833" s="35"/>
    </row>
    <row r="834" spans="1:9" s="2" customFormat="1" x14ac:dyDescent="0.25">
      <c r="A834" s="35"/>
      <c r="E834" s="16"/>
      <c r="G834" s="20"/>
      <c r="H834" s="20"/>
      <c r="I834" s="35"/>
    </row>
    <row r="835" spans="1:9" s="2" customFormat="1" x14ac:dyDescent="0.25">
      <c r="A835" s="35"/>
      <c r="E835" s="16"/>
      <c r="G835" s="20"/>
      <c r="H835" s="20"/>
      <c r="I835" s="35"/>
    </row>
    <row r="836" spans="1:9" s="2" customFormat="1" x14ac:dyDescent="0.25">
      <c r="A836" s="35"/>
      <c r="E836" s="16"/>
      <c r="G836" s="20"/>
      <c r="H836" s="20"/>
      <c r="I836" s="35"/>
    </row>
    <row r="837" spans="1:9" s="2" customFormat="1" x14ac:dyDescent="0.25">
      <c r="A837" s="35"/>
      <c r="E837" s="16"/>
      <c r="G837" s="20"/>
      <c r="H837" s="20"/>
      <c r="I837" s="35"/>
    </row>
    <row r="838" spans="1:9" s="2" customFormat="1" x14ac:dyDescent="0.25">
      <c r="A838" s="35"/>
      <c r="E838" s="16"/>
      <c r="G838" s="20"/>
      <c r="H838" s="20"/>
      <c r="I838" s="35"/>
    </row>
    <row r="839" spans="1:9" s="2" customFormat="1" x14ac:dyDescent="0.25">
      <c r="A839" s="35"/>
      <c r="E839" s="16"/>
      <c r="G839" s="20"/>
      <c r="H839" s="20"/>
      <c r="I839" s="35"/>
    </row>
    <row r="840" spans="1:9" s="2" customFormat="1" x14ac:dyDescent="0.25">
      <c r="A840" s="35"/>
      <c r="E840" s="16"/>
      <c r="G840" s="20"/>
      <c r="H840" s="20"/>
      <c r="I840" s="35"/>
    </row>
    <row r="841" spans="1:9" s="2" customFormat="1" x14ac:dyDescent="0.25">
      <c r="A841" s="35"/>
      <c r="E841" s="16"/>
      <c r="G841" s="20"/>
      <c r="H841" s="20"/>
      <c r="I841" s="35"/>
    </row>
    <row r="842" spans="1:9" s="2" customFormat="1" x14ac:dyDescent="0.25">
      <c r="A842" s="35"/>
      <c r="E842" s="16"/>
      <c r="G842" s="20"/>
      <c r="H842" s="20"/>
      <c r="I842" s="35"/>
    </row>
    <row r="843" spans="1:9" s="2" customFormat="1" x14ac:dyDescent="0.25">
      <c r="A843" s="35"/>
      <c r="E843" s="16"/>
      <c r="G843" s="20"/>
      <c r="H843" s="20"/>
      <c r="I843" s="35"/>
    </row>
    <row r="844" spans="1:9" s="2" customFormat="1" x14ac:dyDescent="0.25">
      <c r="A844" s="35"/>
      <c r="E844" s="16"/>
      <c r="G844" s="20"/>
      <c r="H844" s="20"/>
      <c r="I844" s="35"/>
    </row>
    <row r="845" spans="1:9" s="2" customFormat="1" x14ac:dyDescent="0.25">
      <c r="A845" s="35"/>
      <c r="E845" s="16"/>
      <c r="G845" s="20"/>
      <c r="H845" s="20"/>
      <c r="I845" s="35"/>
    </row>
    <row r="846" spans="1:9" s="2" customFormat="1" x14ac:dyDescent="0.25">
      <c r="A846" s="35"/>
      <c r="E846" s="16"/>
      <c r="G846" s="20"/>
      <c r="H846" s="20"/>
      <c r="I846" s="35"/>
    </row>
    <row r="847" spans="1:9" s="2" customFormat="1" x14ac:dyDescent="0.25">
      <c r="A847" s="35"/>
      <c r="E847" s="16"/>
      <c r="G847" s="20"/>
      <c r="H847" s="20"/>
      <c r="I847" s="35"/>
    </row>
    <row r="848" spans="1:9" s="2" customFormat="1" x14ac:dyDescent="0.25">
      <c r="A848" s="35"/>
      <c r="E848" s="16"/>
      <c r="G848" s="20"/>
      <c r="H848" s="20"/>
      <c r="I848" s="35"/>
    </row>
    <row r="849" spans="1:9" s="2" customFormat="1" x14ac:dyDescent="0.25">
      <c r="A849" s="35"/>
      <c r="E849" s="16"/>
      <c r="G849" s="20"/>
      <c r="H849" s="20"/>
      <c r="I849" s="35"/>
    </row>
    <row r="850" spans="1:9" s="2" customFormat="1" x14ac:dyDescent="0.25">
      <c r="A850" s="35"/>
      <c r="E850" s="16"/>
      <c r="G850" s="20"/>
      <c r="H850" s="20"/>
      <c r="I850" s="35"/>
    </row>
    <row r="851" spans="1:9" s="2" customFormat="1" x14ac:dyDescent="0.25">
      <c r="A851" s="35"/>
      <c r="E851" s="16"/>
      <c r="G851" s="20"/>
      <c r="H851" s="20"/>
      <c r="I851" s="35"/>
    </row>
    <row r="852" spans="1:9" s="2" customFormat="1" x14ac:dyDescent="0.25">
      <c r="A852" s="35"/>
      <c r="E852" s="16"/>
      <c r="G852" s="20"/>
      <c r="H852" s="20"/>
      <c r="I852" s="35"/>
    </row>
    <row r="853" spans="1:9" s="2" customFormat="1" x14ac:dyDescent="0.25">
      <c r="A853" s="35"/>
      <c r="E853" s="16"/>
      <c r="G853" s="20"/>
      <c r="H853" s="20"/>
      <c r="I853" s="35"/>
    </row>
    <row r="854" spans="1:9" s="2" customFormat="1" x14ac:dyDescent="0.25">
      <c r="A854" s="35"/>
      <c r="E854" s="16"/>
      <c r="G854" s="20"/>
      <c r="H854" s="20"/>
      <c r="I854" s="35"/>
    </row>
    <row r="855" spans="1:9" s="2" customFormat="1" x14ac:dyDescent="0.25">
      <c r="A855" s="35"/>
      <c r="E855" s="16"/>
      <c r="G855" s="20"/>
      <c r="H855" s="20"/>
      <c r="I855" s="35"/>
    </row>
    <row r="856" spans="1:9" s="2" customFormat="1" x14ac:dyDescent="0.25">
      <c r="A856" s="35"/>
      <c r="E856" s="16"/>
      <c r="G856" s="20"/>
      <c r="H856" s="20"/>
      <c r="I856" s="35"/>
    </row>
    <row r="857" spans="1:9" s="2" customFormat="1" x14ac:dyDescent="0.25">
      <c r="A857" s="35"/>
      <c r="E857" s="16"/>
      <c r="G857" s="20"/>
      <c r="H857" s="20"/>
      <c r="I857" s="35"/>
    </row>
    <row r="858" spans="1:9" s="2" customFormat="1" x14ac:dyDescent="0.25">
      <c r="A858" s="35"/>
      <c r="E858" s="16"/>
      <c r="G858" s="20"/>
      <c r="H858" s="20"/>
      <c r="I858" s="35"/>
    </row>
    <row r="859" spans="1:9" s="2" customFormat="1" x14ac:dyDescent="0.25">
      <c r="A859" s="35"/>
      <c r="E859" s="16"/>
      <c r="G859" s="20"/>
      <c r="H859" s="20"/>
      <c r="I859" s="35"/>
    </row>
    <row r="860" spans="1:9" s="2" customFormat="1" x14ac:dyDescent="0.25">
      <c r="A860" s="35"/>
      <c r="E860" s="16"/>
      <c r="G860" s="20"/>
      <c r="H860" s="20"/>
      <c r="I860" s="35"/>
    </row>
    <row r="861" spans="1:9" s="2" customFormat="1" x14ac:dyDescent="0.25">
      <c r="A861" s="35"/>
      <c r="E861" s="16"/>
      <c r="G861" s="20"/>
      <c r="H861" s="20"/>
      <c r="I861" s="35"/>
    </row>
    <row r="862" spans="1:9" s="2" customFormat="1" x14ac:dyDescent="0.25">
      <c r="A862" s="35"/>
      <c r="E862" s="16"/>
      <c r="G862" s="20"/>
      <c r="H862" s="20"/>
      <c r="I862" s="35"/>
    </row>
    <row r="863" spans="1:9" s="2" customFormat="1" x14ac:dyDescent="0.25">
      <c r="A863" s="35"/>
      <c r="E863" s="16"/>
      <c r="G863" s="20"/>
      <c r="H863" s="20"/>
      <c r="I863" s="35"/>
    </row>
    <row r="864" spans="1:9" s="2" customFormat="1" x14ac:dyDescent="0.25">
      <c r="A864" s="35"/>
      <c r="E864" s="16"/>
      <c r="G864" s="20"/>
      <c r="H864" s="20"/>
      <c r="I864" s="35"/>
    </row>
    <row r="865" spans="1:9" s="2" customFormat="1" x14ac:dyDescent="0.25">
      <c r="A865" s="35"/>
      <c r="E865" s="16"/>
      <c r="G865" s="20"/>
      <c r="H865" s="20"/>
      <c r="I865" s="35"/>
    </row>
    <row r="866" spans="1:9" s="2" customFormat="1" x14ac:dyDescent="0.25">
      <c r="A866" s="35"/>
      <c r="E866" s="16"/>
      <c r="G866" s="20"/>
      <c r="H866" s="20"/>
      <c r="I866" s="35"/>
    </row>
    <row r="867" spans="1:9" s="2" customFormat="1" x14ac:dyDescent="0.25">
      <c r="A867" s="35"/>
      <c r="E867" s="16"/>
      <c r="G867" s="20"/>
      <c r="H867" s="20"/>
      <c r="I867" s="35"/>
    </row>
    <row r="868" spans="1:9" s="2" customFormat="1" x14ac:dyDescent="0.25">
      <c r="A868" s="35"/>
      <c r="E868" s="16"/>
      <c r="G868" s="20"/>
      <c r="H868" s="20"/>
      <c r="I868" s="35"/>
    </row>
    <row r="869" spans="1:9" s="2" customFormat="1" x14ac:dyDescent="0.25">
      <c r="A869" s="35"/>
      <c r="E869" s="16"/>
      <c r="G869" s="20"/>
      <c r="H869" s="20"/>
      <c r="I869" s="35"/>
    </row>
    <row r="870" spans="1:9" s="2" customFormat="1" x14ac:dyDescent="0.25">
      <c r="A870" s="35"/>
      <c r="E870" s="16"/>
      <c r="G870" s="20"/>
      <c r="H870" s="20"/>
      <c r="I870" s="35"/>
    </row>
    <row r="871" spans="1:9" s="2" customFormat="1" x14ac:dyDescent="0.25">
      <c r="A871" s="35"/>
      <c r="E871" s="16"/>
      <c r="G871" s="20"/>
      <c r="H871" s="20"/>
      <c r="I871" s="35"/>
    </row>
    <row r="872" spans="1:9" s="2" customFormat="1" x14ac:dyDescent="0.25">
      <c r="A872" s="35"/>
      <c r="E872" s="16"/>
      <c r="G872" s="20"/>
      <c r="H872" s="20"/>
      <c r="I872" s="35"/>
    </row>
    <row r="873" spans="1:9" s="2" customFormat="1" x14ac:dyDescent="0.25">
      <c r="A873" s="35"/>
      <c r="E873" s="16"/>
      <c r="G873" s="20"/>
      <c r="H873" s="20"/>
      <c r="I873" s="35"/>
    </row>
    <row r="874" spans="1:9" s="2" customFormat="1" x14ac:dyDescent="0.25">
      <c r="A874" s="35"/>
      <c r="E874" s="16"/>
      <c r="G874" s="20"/>
      <c r="H874" s="20"/>
      <c r="I874" s="35"/>
    </row>
    <row r="875" spans="1:9" s="2" customFormat="1" x14ac:dyDescent="0.25">
      <c r="A875" s="35"/>
      <c r="E875" s="16"/>
      <c r="G875" s="20"/>
      <c r="H875" s="20"/>
      <c r="I875" s="35"/>
    </row>
    <row r="876" spans="1:9" s="2" customFormat="1" x14ac:dyDescent="0.25">
      <c r="A876" s="35"/>
      <c r="E876" s="16"/>
      <c r="G876" s="20"/>
      <c r="H876" s="20"/>
      <c r="I876" s="35"/>
    </row>
    <row r="877" spans="1:9" s="2" customFormat="1" x14ac:dyDescent="0.25">
      <c r="A877" s="35"/>
      <c r="E877" s="16"/>
      <c r="G877" s="20"/>
      <c r="H877" s="20"/>
      <c r="I877" s="35"/>
    </row>
    <row r="878" spans="1:9" s="2" customFormat="1" x14ac:dyDescent="0.25">
      <c r="A878" s="35"/>
      <c r="E878" s="16"/>
      <c r="G878" s="20"/>
      <c r="H878" s="20"/>
      <c r="I878" s="35"/>
    </row>
    <row r="879" spans="1:9" s="2" customFormat="1" x14ac:dyDescent="0.25">
      <c r="A879" s="35"/>
      <c r="E879" s="16"/>
      <c r="G879" s="20"/>
      <c r="H879" s="20"/>
      <c r="I879" s="35"/>
    </row>
    <row r="880" spans="1:9" s="2" customFormat="1" x14ac:dyDescent="0.25">
      <c r="A880" s="35"/>
      <c r="E880" s="16"/>
      <c r="G880" s="20"/>
      <c r="H880" s="20"/>
      <c r="I880" s="35"/>
    </row>
    <row r="881" spans="1:9" s="2" customFormat="1" x14ac:dyDescent="0.25">
      <c r="A881" s="35"/>
      <c r="E881" s="16"/>
      <c r="G881" s="20"/>
      <c r="H881" s="20"/>
      <c r="I881" s="35"/>
    </row>
    <row r="882" spans="1:9" s="2" customFormat="1" x14ac:dyDescent="0.25">
      <c r="A882" s="35"/>
      <c r="E882" s="16"/>
      <c r="G882" s="20"/>
      <c r="H882" s="20"/>
      <c r="I882" s="35"/>
    </row>
    <row r="883" spans="1:9" s="2" customFormat="1" x14ac:dyDescent="0.25">
      <c r="A883" s="35"/>
      <c r="E883" s="16"/>
      <c r="G883" s="20"/>
      <c r="H883" s="20"/>
      <c r="I883" s="35"/>
    </row>
    <row r="884" spans="1:9" s="2" customFormat="1" x14ac:dyDescent="0.25">
      <c r="A884" s="35"/>
      <c r="E884" s="16"/>
      <c r="G884" s="20"/>
      <c r="H884" s="20"/>
      <c r="I884" s="35"/>
    </row>
    <row r="885" spans="1:9" s="2" customFormat="1" x14ac:dyDescent="0.25">
      <c r="A885" s="35"/>
      <c r="E885" s="16"/>
      <c r="G885" s="20"/>
      <c r="H885" s="20"/>
      <c r="I885" s="35"/>
    </row>
    <row r="886" spans="1:9" s="2" customFormat="1" x14ac:dyDescent="0.25">
      <c r="A886" s="35"/>
      <c r="E886" s="16"/>
      <c r="G886" s="20"/>
      <c r="H886" s="20"/>
      <c r="I886" s="35"/>
    </row>
    <row r="887" spans="1:9" s="2" customFormat="1" x14ac:dyDescent="0.25">
      <c r="A887" s="35"/>
      <c r="E887" s="16"/>
      <c r="G887" s="20"/>
      <c r="H887" s="20"/>
      <c r="I887" s="35"/>
    </row>
    <row r="888" spans="1:9" s="2" customFormat="1" x14ac:dyDescent="0.25">
      <c r="A888" s="35"/>
      <c r="E888" s="16"/>
      <c r="G888" s="20"/>
      <c r="H888" s="20"/>
      <c r="I888" s="35"/>
    </row>
    <row r="889" spans="1:9" s="2" customFormat="1" x14ac:dyDescent="0.25">
      <c r="A889" s="35"/>
      <c r="E889" s="16"/>
      <c r="G889" s="20"/>
      <c r="H889" s="20"/>
      <c r="I889" s="35"/>
    </row>
    <row r="890" spans="1:9" s="2" customFormat="1" x14ac:dyDescent="0.25">
      <c r="A890" s="35"/>
      <c r="E890" s="16"/>
      <c r="G890" s="20"/>
      <c r="H890" s="20"/>
      <c r="I890" s="35"/>
    </row>
    <row r="891" spans="1:9" s="2" customFormat="1" x14ac:dyDescent="0.25">
      <c r="A891" s="35"/>
      <c r="E891" s="16"/>
      <c r="G891" s="20"/>
      <c r="H891" s="20"/>
      <c r="I891" s="35"/>
    </row>
    <row r="892" spans="1:9" s="2" customFormat="1" x14ac:dyDescent="0.25">
      <c r="A892" s="35"/>
      <c r="E892" s="16"/>
      <c r="G892" s="20"/>
      <c r="H892" s="20"/>
      <c r="I892" s="35"/>
    </row>
    <row r="893" spans="1:9" s="2" customFormat="1" x14ac:dyDescent="0.25">
      <c r="A893" s="35"/>
      <c r="E893" s="16"/>
      <c r="G893" s="20"/>
      <c r="H893" s="20"/>
      <c r="I893" s="35"/>
    </row>
    <row r="894" spans="1:9" s="2" customFormat="1" x14ac:dyDescent="0.25">
      <c r="A894" s="35"/>
      <c r="E894" s="16"/>
      <c r="G894" s="20"/>
      <c r="H894" s="20"/>
      <c r="I894" s="35"/>
    </row>
    <row r="895" spans="1:9" s="2" customFormat="1" x14ac:dyDescent="0.25">
      <c r="A895" s="35"/>
      <c r="E895" s="16"/>
      <c r="G895" s="20"/>
      <c r="H895" s="20"/>
      <c r="I895" s="35"/>
    </row>
    <row r="896" spans="1:9" s="2" customFormat="1" x14ac:dyDescent="0.25">
      <c r="A896" s="35"/>
      <c r="E896" s="16"/>
      <c r="G896" s="20"/>
      <c r="H896" s="20"/>
      <c r="I896" s="35"/>
    </row>
    <row r="897" spans="1:9" s="2" customFormat="1" x14ac:dyDescent="0.25">
      <c r="A897" s="35"/>
      <c r="E897" s="16"/>
      <c r="G897" s="20"/>
      <c r="H897" s="20"/>
      <c r="I897" s="35"/>
    </row>
    <row r="898" spans="1:9" s="2" customFormat="1" x14ac:dyDescent="0.25">
      <c r="A898" s="35"/>
      <c r="E898" s="16"/>
      <c r="G898" s="20"/>
      <c r="H898" s="20"/>
      <c r="I898" s="35"/>
    </row>
    <row r="899" spans="1:9" s="2" customFormat="1" x14ac:dyDescent="0.25">
      <c r="A899" s="35"/>
      <c r="E899" s="16"/>
      <c r="G899" s="20"/>
      <c r="H899" s="20"/>
      <c r="I899" s="35"/>
    </row>
    <row r="900" spans="1:9" s="2" customFormat="1" x14ac:dyDescent="0.25">
      <c r="A900" s="35"/>
      <c r="E900" s="16"/>
      <c r="G900" s="20"/>
      <c r="H900" s="20"/>
      <c r="I900" s="35"/>
    </row>
    <row r="901" spans="1:9" s="2" customFormat="1" x14ac:dyDescent="0.25">
      <c r="A901" s="35"/>
      <c r="E901" s="16"/>
      <c r="G901" s="20"/>
      <c r="H901" s="20"/>
      <c r="I901" s="35"/>
    </row>
    <row r="902" spans="1:9" s="2" customFormat="1" x14ac:dyDescent="0.25">
      <c r="A902" s="35"/>
      <c r="E902" s="16"/>
      <c r="G902" s="20"/>
      <c r="H902" s="20"/>
      <c r="I902" s="35"/>
    </row>
    <row r="903" spans="1:9" s="2" customFormat="1" x14ac:dyDescent="0.25">
      <c r="A903" s="35"/>
      <c r="E903" s="16"/>
      <c r="G903" s="20"/>
      <c r="H903" s="20"/>
      <c r="I903" s="35"/>
    </row>
    <row r="904" spans="1:9" s="2" customFormat="1" x14ac:dyDescent="0.25">
      <c r="A904" s="35"/>
      <c r="E904" s="16"/>
      <c r="G904" s="20"/>
      <c r="H904" s="20"/>
      <c r="I904" s="35"/>
    </row>
    <row r="905" spans="1:9" s="2" customFormat="1" x14ac:dyDescent="0.25">
      <c r="A905" s="35"/>
      <c r="E905" s="16"/>
      <c r="G905" s="20"/>
      <c r="H905" s="20"/>
      <c r="I905" s="35"/>
    </row>
    <row r="906" spans="1:9" s="2" customFormat="1" x14ac:dyDescent="0.25">
      <c r="A906" s="35"/>
      <c r="E906" s="16"/>
      <c r="G906" s="20"/>
      <c r="H906" s="20"/>
      <c r="I906" s="35"/>
    </row>
    <row r="907" spans="1:9" s="2" customFormat="1" x14ac:dyDescent="0.25">
      <c r="A907" s="35"/>
      <c r="E907" s="16"/>
      <c r="G907" s="20"/>
      <c r="H907" s="20"/>
      <c r="I907" s="35"/>
    </row>
    <row r="908" spans="1:9" s="2" customFormat="1" x14ac:dyDescent="0.25">
      <c r="A908" s="35"/>
      <c r="E908" s="16"/>
      <c r="G908" s="20"/>
      <c r="H908" s="20"/>
      <c r="I908" s="35"/>
    </row>
    <row r="909" spans="1:9" s="2" customFormat="1" x14ac:dyDescent="0.25">
      <c r="A909" s="35"/>
      <c r="E909" s="16"/>
      <c r="G909" s="20"/>
      <c r="H909" s="20"/>
      <c r="I909" s="35"/>
    </row>
    <row r="910" spans="1:9" s="2" customFormat="1" x14ac:dyDescent="0.25">
      <c r="A910" s="35"/>
      <c r="E910" s="16"/>
      <c r="G910" s="20"/>
      <c r="H910" s="20"/>
      <c r="I910" s="35"/>
    </row>
    <row r="911" spans="1:9" s="2" customFormat="1" x14ac:dyDescent="0.25">
      <c r="A911" s="35"/>
      <c r="E911" s="16"/>
      <c r="G911" s="20"/>
      <c r="H911" s="20"/>
      <c r="I911" s="35"/>
    </row>
    <row r="912" spans="1:9" s="2" customFormat="1" x14ac:dyDescent="0.25">
      <c r="A912" s="35"/>
      <c r="E912" s="16"/>
      <c r="G912" s="20"/>
      <c r="H912" s="20"/>
      <c r="I912" s="35"/>
    </row>
    <row r="913" spans="1:9" s="2" customFormat="1" x14ac:dyDescent="0.25">
      <c r="A913" s="35"/>
      <c r="E913" s="16"/>
      <c r="G913" s="20"/>
      <c r="H913" s="20"/>
      <c r="I913" s="35"/>
    </row>
    <row r="914" spans="1:9" s="2" customFormat="1" x14ac:dyDescent="0.25">
      <c r="A914" s="35"/>
      <c r="E914" s="16"/>
      <c r="G914" s="20"/>
      <c r="H914" s="20"/>
      <c r="I914" s="35"/>
    </row>
    <row r="915" spans="1:9" s="2" customFormat="1" x14ac:dyDescent="0.25">
      <c r="A915" s="35"/>
      <c r="E915" s="16"/>
      <c r="G915" s="20"/>
      <c r="H915" s="20"/>
      <c r="I915" s="35"/>
    </row>
    <row r="916" spans="1:9" s="2" customFormat="1" x14ac:dyDescent="0.25">
      <c r="A916" s="35"/>
      <c r="E916" s="16"/>
      <c r="G916" s="20"/>
      <c r="H916" s="20"/>
      <c r="I916" s="35"/>
    </row>
    <row r="917" spans="1:9" s="2" customFormat="1" x14ac:dyDescent="0.25">
      <c r="A917" s="35"/>
      <c r="E917" s="16"/>
      <c r="G917" s="20"/>
      <c r="H917" s="20"/>
      <c r="I917" s="35"/>
    </row>
    <row r="918" spans="1:9" s="2" customFormat="1" x14ac:dyDescent="0.25">
      <c r="A918" s="35"/>
      <c r="E918" s="16"/>
      <c r="G918" s="20"/>
      <c r="H918" s="20"/>
      <c r="I918" s="35"/>
    </row>
    <row r="919" spans="1:9" s="2" customFormat="1" x14ac:dyDescent="0.25">
      <c r="A919" s="35"/>
      <c r="E919" s="16"/>
      <c r="G919" s="20"/>
      <c r="H919" s="20"/>
      <c r="I919" s="35"/>
    </row>
    <row r="920" spans="1:9" s="2" customFormat="1" x14ac:dyDescent="0.25">
      <c r="A920" s="35"/>
      <c r="E920" s="16"/>
      <c r="G920" s="20"/>
      <c r="H920" s="20"/>
      <c r="I920" s="35"/>
    </row>
    <row r="921" spans="1:9" s="2" customFormat="1" x14ac:dyDescent="0.25">
      <c r="A921" s="35"/>
      <c r="E921" s="16"/>
      <c r="G921" s="20"/>
      <c r="H921" s="20"/>
      <c r="I921" s="35"/>
    </row>
    <row r="922" spans="1:9" s="2" customFormat="1" x14ac:dyDescent="0.25">
      <c r="A922" s="35"/>
      <c r="E922" s="16"/>
      <c r="G922" s="20"/>
      <c r="H922" s="20"/>
      <c r="I922" s="35"/>
    </row>
    <row r="923" spans="1:9" s="2" customFormat="1" x14ac:dyDescent="0.25">
      <c r="A923" s="35"/>
      <c r="E923" s="16"/>
      <c r="G923" s="20"/>
      <c r="H923" s="20"/>
      <c r="I923" s="35"/>
    </row>
    <row r="924" spans="1:9" s="2" customFormat="1" x14ac:dyDescent="0.25">
      <c r="A924" s="35"/>
      <c r="E924" s="16"/>
      <c r="G924" s="20"/>
      <c r="H924" s="20"/>
      <c r="I924" s="35"/>
    </row>
    <row r="925" spans="1:9" s="2" customFormat="1" x14ac:dyDescent="0.25">
      <c r="A925" s="35"/>
      <c r="E925" s="16"/>
      <c r="G925" s="20"/>
      <c r="H925" s="20"/>
      <c r="I925" s="35"/>
    </row>
    <row r="926" spans="1:9" s="2" customFormat="1" x14ac:dyDescent="0.25">
      <c r="A926" s="35"/>
      <c r="E926" s="16"/>
      <c r="G926" s="20"/>
      <c r="H926" s="20"/>
      <c r="I926" s="35"/>
    </row>
    <row r="927" spans="1:9" s="2" customFormat="1" x14ac:dyDescent="0.25">
      <c r="A927" s="35"/>
      <c r="E927" s="16"/>
      <c r="G927" s="20"/>
      <c r="H927" s="20"/>
      <c r="I927" s="35"/>
    </row>
    <row r="928" spans="1:9" s="2" customFormat="1" x14ac:dyDescent="0.25">
      <c r="A928" s="35"/>
      <c r="E928" s="16"/>
      <c r="G928" s="20"/>
      <c r="H928" s="20"/>
      <c r="I928" s="35"/>
    </row>
    <row r="929" spans="1:9" s="2" customFormat="1" x14ac:dyDescent="0.25">
      <c r="A929" s="35"/>
      <c r="E929" s="16"/>
      <c r="G929" s="20"/>
      <c r="H929" s="20"/>
      <c r="I929" s="35"/>
    </row>
    <row r="930" spans="1:9" s="2" customFormat="1" x14ac:dyDescent="0.25">
      <c r="A930" s="35"/>
      <c r="E930" s="16"/>
      <c r="G930" s="20"/>
      <c r="H930" s="20"/>
      <c r="I930" s="35"/>
    </row>
    <row r="931" spans="1:9" s="2" customFormat="1" x14ac:dyDescent="0.25">
      <c r="A931" s="35"/>
      <c r="E931" s="16"/>
      <c r="G931" s="20"/>
      <c r="H931" s="20"/>
      <c r="I931" s="35"/>
    </row>
    <row r="932" spans="1:9" s="2" customFormat="1" x14ac:dyDescent="0.25">
      <c r="A932" s="35"/>
      <c r="E932" s="16"/>
      <c r="G932" s="20"/>
      <c r="H932" s="20"/>
      <c r="I932" s="35"/>
    </row>
    <row r="933" spans="1:9" s="2" customFormat="1" x14ac:dyDescent="0.25">
      <c r="A933" s="35"/>
      <c r="E933" s="16"/>
      <c r="G933" s="20"/>
      <c r="H933" s="20"/>
      <c r="I933" s="35"/>
    </row>
    <row r="934" spans="1:9" s="2" customFormat="1" x14ac:dyDescent="0.25">
      <c r="A934" s="35"/>
      <c r="E934" s="16"/>
      <c r="G934" s="20"/>
      <c r="H934" s="20"/>
      <c r="I934" s="35"/>
    </row>
    <row r="935" spans="1:9" s="2" customFormat="1" x14ac:dyDescent="0.25">
      <c r="A935" s="35"/>
      <c r="E935" s="16"/>
      <c r="G935" s="20"/>
      <c r="H935" s="20"/>
      <c r="I935" s="35"/>
    </row>
    <row r="936" spans="1:9" s="2" customFormat="1" x14ac:dyDescent="0.25">
      <c r="A936" s="35"/>
      <c r="E936" s="16"/>
      <c r="G936" s="20"/>
      <c r="H936" s="20"/>
      <c r="I936" s="35"/>
    </row>
    <row r="937" spans="1:9" s="2" customFormat="1" x14ac:dyDescent="0.25">
      <c r="A937" s="35"/>
      <c r="E937" s="16"/>
      <c r="G937" s="20"/>
      <c r="H937" s="20"/>
      <c r="I937" s="35"/>
    </row>
    <row r="938" spans="1:9" s="2" customFormat="1" x14ac:dyDescent="0.25">
      <c r="A938" s="35"/>
      <c r="E938" s="16"/>
      <c r="G938" s="20"/>
      <c r="H938" s="20"/>
      <c r="I938" s="35"/>
    </row>
    <row r="939" spans="1:9" s="2" customFormat="1" x14ac:dyDescent="0.25">
      <c r="A939" s="35"/>
      <c r="E939" s="16"/>
      <c r="G939" s="20"/>
      <c r="H939" s="20"/>
      <c r="I939" s="35"/>
    </row>
    <row r="940" spans="1:9" s="2" customFormat="1" x14ac:dyDescent="0.25">
      <c r="A940" s="35"/>
      <c r="E940" s="16"/>
      <c r="G940" s="20"/>
      <c r="H940" s="20"/>
      <c r="I940" s="35"/>
    </row>
    <row r="941" spans="1:9" s="2" customFormat="1" x14ac:dyDescent="0.25">
      <c r="A941" s="35"/>
      <c r="E941" s="16"/>
      <c r="G941" s="20"/>
      <c r="H941" s="20"/>
      <c r="I941" s="35"/>
    </row>
    <row r="942" spans="1:9" s="2" customFormat="1" x14ac:dyDescent="0.25">
      <c r="A942" s="35"/>
      <c r="E942" s="16"/>
      <c r="G942" s="20"/>
      <c r="H942" s="20"/>
      <c r="I942" s="35"/>
    </row>
    <row r="943" spans="1:9" s="2" customFormat="1" x14ac:dyDescent="0.25">
      <c r="A943" s="35"/>
      <c r="E943" s="16"/>
      <c r="G943" s="20"/>
      <c r="H943" s="20"/>
      <c r="I943" s="35"/>
    </row>
    <row r="944" spans="1:9" s="2" customFormat="1" x14ac:dyDescent="0.25">
      <c r="A944" s="35"/>
      <c r="E944" s="16"/>
      <c r="G944" s="20"/>
      <c r="H944" s="20"/>
      <c r="I944" s="35"/>
    </row>
    <row r="945" spans="1:9" s="2" customFormat="1" x14ac:dyDescent="0.25">
      <c r="A945" s="35"/>
      <c r="E945" s="16"/>
      <c r="G945" s="20"/>
      <c r="H945" s="20"/>
      <c r="I945" s="35"/>
    </row>
    <row r="946" spans="1:9" s="2" customFormat="1" x14ac:dyDescent="0.25">
      <c r="A946" s="35"/>
      <c r="E946" s="16"/>
      <c r="G946" s="20"/>
      <c r="H946" s="20"/>
      <c r="I946" s="35"/>
    </row>
    <row r="947" spans="1:9" s="2" customFormat="1" x14ac:dyDescent="0.25">
      <c r="A947" s="35"/>
      <c r="E947" s="16"/>
      <c r="G947" s="20"/>
      <c r="H947" s="20"/>
      <c r="I947" s="35"/>
    </row>
    <row r="948" spans="1:9" s="2" customFormat="1" x14ac:dyDescent="0.25">
      <c r="A948" s="35"/>
      <c r="E948" s="16"/>
      <c r="G948" s="20"/>
      <c r="H948" s="20"/>
      <c r="I948" s="35"/>
    </row>
    <row r="949" spans="1:9" s="2" customFormat="1" x14ac:dyDescent="0.25">
      <c r="A949" s="35"/>
      <c r="E949" s="16"/>
      <c r="G949" s="20"/>
      <c r="H949" s="20"/>
      <c r="I949" s="35"/>
    </row>
    <row r="950" spans="1:9" s="2" customFormat="1" x14ac:dyDescent="0.25">
      <c r="A950" s="35"/>
      <c r="E950" s="16"/>
      <c r="G950" s="20"/>
      <c r="H950" s="20"/>
      <c r="I950" s="35"/>
    </row>
    <row r="951" spans="1:9" s="2" customFormat="1" x14ac:dyDescent="0.25">
      <c r="A951" s="35"/>
      <c r="E951" s="16"/>
      <c r="G951" s="20"/>
      <c r="H951" s="20"/>
      <c r="I951" s="35"/>
    </row>
    <row r="952" spans="1:9" s="2" customFormat="1" x14ac:dyDescent="0.25">
      <c r="A952" s="35"/>
      <c r="E952" s="16"/>
      <c r="G952" s="20"/>
      <c r="H952" s="20"/>
      <c r="I952" s="35"/>
    </row>
    <row r="953" spans="1:9" s="2" customFormat="1" x14ac:dyDescent="0.25">
      <c r="A953" s="35"/>
      <c r="E953" s="16"/>
      <c r="G953" s="20"/>
      <c r="H953" s="20"/>
      <c r="I953" s="35"/>
    </row>
    <row r="954" spans="1:9" s="2" customFormat="1" x14ac:dyDescent="0.25">
      <c r="A954" s="35"/>
      <c r="E954" s="16"/>
      <c r="G954" s="20"/>
      <c r="H954" s="20"/>
      <c r="I954" s="35"/>
    </row>
    <row r="955" spans="1:9" s="2" customFormat="1" x14ac:dyDescent="0.25">
      <c r="A955" s="35"/>
      <c r="E955" s="16"/>
      <c r="G955" s="20"/>
      <c r="H955" s="20"/>
      <c r="I955" s="35"/>
    </row>
    <row r="956" spans="1:9" s="2" customFormat="1" x14ac:dyDescent="0.25">
      <c r="A956" s="35"/>
      <c r="E956" s="16"/>
      <c r="G956" s="20"/>
      <c r="H956" s="20"/>
      <c r="I956" s="35"/>
    </row>
    <row r="957" spans="1:9" s="2" customFormat="1" x14ac:dyDescent="0.25">
      <c r="A957" s="35"/>
      <c r="E957" s="16"/>
      <c r="G957" s="20"/>
      <c r="H957" s="20"/>
      <c r="I957" s="35"/>
    </row>
    <row r="958" spans="1:9" s="2" customFormat="1" x14ac:dyDescent="0.25">
      <c r="A958" s="35"/>
      <c r="E958" s="16"/>
      <c r="G958" s="20"/>
      <c r="H958" s="20"/>
      <c r="I958" s="35"/>
    </row>
    <row r="959" spans="1:9" s="2" customFormat="1" x14ac:dyDescent="0.25">
      <c r="A959" s="35"/>
      <c r="E959" s="16"/>
      <c r="G959" s="20"/>
      <c r="H959" s="20"/>
      <c r="I959" s="35"/>
    </row>
    <row r="960" spans="1:9" s="2" customFormat="1" x14ac:dyDescent="0.25">
      <c r="A960" s="35"/>
      <c r="E960" s="16"/>
      <c r="G960" s="20"/>
      <c r="H960" s="20"/>
      <c r="I960" s="35"/>
    </row>
    <row r="961" spans="1:9" s="2" customFormat="1" x14ac:dyDescent="0.25">
      <c r="A961" s="35"/>
      <c r="E961" s="16"/>
      <c r="G961" s="20"/>
      <c r="H961" s="20"/>
      <c r="I961" s="35"/>
    </row>
    <row r="962" spans="1:9" s="2" customFormat="1" x14ac:dyDescent="0.25">
      <c r="A962" s="35"/>
      <c r="E962" s="16"/>
      <c r="G962" s="20"/>
      <c r="H962" s="20"/>
      <c r="I962" s="35"/>
    </row>
    <row r="963" spans="1:9" s="2" customFormat="1" x14ac:dyDescent="0.25">
      <c r="A963" s="35"/>
      <c r="E963" s="16"/>
      <c r="G963" s="20"/>
      <c r="H963" s="20"/>
      <c r="I963" s="35"/>
    </row>
    <row r="964" spans="1:9" s="2" customFormat="1" x14ac:dyDescent="0.25">
      <c r="A964" s="35"/>
      <c r="E964" s="16"/>
      <c r="G964" s="20"/>
      <c r="H964" s="20"/>
      <c r="I964" s="35"/>
    </row>
    <row r="965" spans="1:9" s="2" customFormat="1" x14ac:dyDescent="0.25">
      <c r="A965" s="35"/>
      <c r="E965" s="16"/>
      <c r="G965" s="20"/>
      <c r="H965" s="20"/>
      <c r="I965" s="35"/>
    </row>
    <row r="966" spans="1:9" s="2" customFormat="1" x14ac:dyDescent="0.25">
      <c r="A966" s="35"/>
      <c r="E966" s="16"/>
      <c r="G966" s="20"/>
      <c r="H966" s="20"/>
      <c r="I966" s="35"/>
    </row>
    <row r="967" spans="1:9" s="2" customFormat="1" x14ac:dyDescent="0.25">
      <c r="A967" s="35"/>
      <c r="E967" s="16"/>
      <c r="G967" s="20"/>
      <c r="H967" s="20"/>
      <c r="I967" s="35"/>
    </row>
    <row r="968" spans="1:9" s="2" customFormat="1" x14ac:dyDescent="0.25">
      <c r="A968" s="35"/>
      <c r="E968" s="16"/>
      <c r="G968" s="20"/>
      <c r="H968" s="20"/>
      <c r="I968" s="35"/>
    </row>
    <row r="969" spans="1:9" s="2" customFormat="1" x14ac:dyDescent="0.25">
      <c r="A969" s="35"/>
      <c r="E969" s="16"/>
      <c r="G969" s="20"/>
      <c r="H969" s="20"/>
      <c r="I969" s="35"/>
    </row>
    <row r="970" spans="1:9" s="2" customFormat="1" x14ac:dyDescent="0.25">
      <c r="A970" s="35"/>
      <c r="E970" s="16"/>
      <c r="G970" s="20"/>
      <c r="H970" s="20"/>
      <c r="I970" s="35"/>
    </row>
    <row r="971" spans="1:9" s="2" customFormat="1" x14ac:dyDescent="0.25">
      <c r="A971" s="35"/>
      <c r="E971" s="16"/>
      <c r="G971" s="20"/>
      <c r="H971" s="20"/>
      <c r="I971" s="35"/>
    </row>
    <row r="972" spans="1:9" s="2" customFormat="1" x14ac:dyDescent="0.25">
      <c r="A972" s="35"/>
      <c r="E972" s="16"/>
      <c r="G972" s="20"/>
      <c r="H972" s="20"/>
      <c r="I972" s="35"/>
    </row>
    <row r="973" spans="1:9" s="2" customFormat="1" x14ac:dyDescent="0.25">
      <c r="A973" s="35"/>
      <c r="E973" s="16"/>
      <c r="G973" s="20"/>
      <c r="H973" s="20"/>
      <c r="I973" s="35"/>
    </row>
    <row r="974" spans="1:9" s="2" customFormat="1" x14ac:dyDescent="0.25">
      <c r="A974" s="35"/>
      <c r="E974" s="16"/>
      <c r="G974" s="20"/>
      <c r="H974" s="20"/>
      <c r="I974" s="35"/>
    </row>
    <row r="975" spans="1:9" s="2" customFormat="1" x14ac:dyDescent="0.25">
      <c r="A975" s="35"/>
      <c r="E975" s="16"/>
      <c r="G975" s="20"/>
      <c r="H975" s="20"/>
      <c r="I975" s="35"/>
    </row>
    <row r="976" spans="1:9" s="2" customFormat="1" x14ac:dyDescent="0.25">
      <c r="A976" s="35"/>
      <c r="E976" s="16"/>
      <c r="G976" s="20"/>
      <c r="H976" s="20"/>
      <c r="I976" s="35"/>
    </row>
    <row r="977" spans="1:9" s="2" customFormat="1" x14ac:dyDescent="0.25">
      <c r="A977" s="35"/>
      <c r="E977" s="16"/>
      <c r="G977" s="20"/>
      <c r="H977" s="20"/>
      <c r="I977" s="35"/>
    </row>
    <row r="978" spans="1:9" s="2" customFormat="1" x14ac:dyDescent="0.25">
      <c r="A978" s="35"/>
      <c r="E978" s="16"/>
      <c r="G978" s="20"/>
      <c r="H978" s="20"/>
      <c r="I978" s="35"/>
    </row>
    <row r="979" spans="1:9" s="2" customFormat="1" x14ac:dyDescent="0.25">
      <c r="A979" s="35"/>
      <c r="E979" s="16"/>
      <c r="G979" s="20"/>
      <c r="H979" s="20"/>
      <c r="I979" s="35"/>
    </row>
    <row r="980" spans="1:9" s="2" customFormat="1" x14ac:dyDescent="0.25">
      <c r="A980" s="35"/>
      <c r="E980" s="16"/>
      <c r="G980" s="20"/>
      <c r="H980" s="20"/>
      <c r="I980" s="35"/>
    </row>
    <row r="981" spans="1:9" s="2" customFormat="1" x14ac:dyDescent="0.25">
      <c r="A981" s="35"/>
      <c r="E981" s="16"/>
      <c r="G981" s="20"/>
      <c r="H981" s="20"/>
      <c r="I981" s="35"/>
    </row>
    <row r="982" spans="1:9" s="2" customFormat="1" x14ac:dyDescent="0.25">
      <c r="A982" s="35"/>
      <c r="E982" s="16"/>
      <c r="G982" s="20"/>
      <c r="H982" s="20"/>
      <c r="I982" s="35"/>
    </row>
    <row r="983" spans="1:9" s="2" customFormat="1" x14ac:dyDescent="0.25">
      <c r="A983" s="35"/>
      <c r="E983" s="16"/>
      <c r="G983" s="20"/>
      <c r="H983" s="20"/>
      <c r="I983" s="35"/>
    </row>
    <row r="984" spans="1:9" s="2" customFormat="1" x14ac:dyDescent="0.25">
      <c r="A984" s="35"/>
      <c r="E984" s="16"/>
      <c r="G984" s="20"/>
      <c r="H984" s="20"/>
      <c r="I984" s="35"/>
    </row>
    <row r="985" spans="1:9" s="2" customFormat="1" x14ac:dyDescent="0.25">
      <c r="A985" s="35"/>
      <c r="E985" s="16"/>
      <c r="G985" s="20"/>
      <c r="H985" s="20"/>
      <c r="I985" s="35"/>
    </row>
    <row r="986" spans="1:9" s="2" customFormat="1" x14ac:dyDescent="0.25">
      <c r="A986" s="35"/>
      <c r="E986" s="16"/>
      <c r="G986" s="20"/>
      <c r="H986" s="20"/>
      <c r="I986" s="35"/>
    </row>
    <row r="987" spans="1:9" s="2" customFormat="1" x14ac:dyDescent="0.25">
      <c r="A987" s="35"/>
      <c r="E987" s="16"/>
      <c r="G987" s="20"/>
      <c r="H987" s="20"/>
      <c r="I987" s="35"/>
    </row>
    <row r="988" spans="1:9" s="2" customFormat="1" x14ac:dyDescent="0.25">
      <c r="A988" s="35"/>
      <c r="E988" s="16"/>
      <c r="G988" s="20"/>
      <c r="H988" s="20"/>
      <c r="I988" s="35"/>
    </row>
    <row r="989" spans="1:9" s="2" customFormat="1" x14ac:dyDescent="0.25">
      <c r="A989" s="35"/>
      <c r="E989" s="16"/>
      <c r="G989" s="20"/>
      <c r="H989" s="20"/>
      <c r="I989" s="35"/>
    </row>
    <row r="990" spans="1:9" s="2" customFormat="1" x14ac:dyDescent="0.25">
      <c r="A990" s="35"/>
      <c r="E990" s="16"/>
      <c r="G990" s="20"/>
      <c r="H990" s="20"/>
      <c r="I990" s="35"/>
    </row>
    <row r="991" spans="1:9" s="2" customFormat="1" x14ac:dyDescent="0.25">
      <c r="A991" s="35"/>
      <c r="E991" s="16"/>
      <c r="G991" s="20"/>
      <c r="H991" s="20"/>
      <c r="I991" s="35"/>
    </row>
    <row r="992" spans="1:9" s="2" customFormat="1" x14ac:dyDescent="0.25">
      <c r="A992" s="35"/>
      <c r="E992" s="16"/>
      <c r="G992" s="20"/>
      <c r="H992" s="20"/>
      <c r="I992" s="35"/>
    </row>
    <row r="993" spans="1:9" s="2" customFormat="1" x14ac:dyDescent="0.25">
      <c r="A993" s="35"/>
      <c r="E993" s="16"/>
      <c r="G993" s="20"/>
      <c r="H993" s="20"/>
      <c r="I993" s="35"/>
    </row>
    <row r="994" spans="1:9" s="2" customFormat="1" x14ac:dyDescent="0.25">
      <c r="A994" s="35"/>
      <c r="E994" s="16"/>
      <c r="G994" s="20"/>
      <c r="H994" s="20"/>
      <c r="I994" s="35"/>
    </row>
    <row r="995" spans="1:9" s="2" customFormat="1" x14ac:dyDescent="0.25">
      <c r="A995" s="35"/>
      <c r="E995" s="16"/>
      <c r="G995" s="20"/>
      <c r="H995" s="20"/>
      <c r="I995" s="35"/>
    </row>
    <row r="996" spans="1:9" s="2" customFormat="1" x14ac:dyDescent="0.25">
      <c r="A996" s="35"/>
      <c r="E996" s="16"/>
      <c r="G996" s="20"/>
      <c r="H996" s="20"/>
      <c r="I996" s="35"/>
    </row>
    <row r="997" spans="1:9" s="2" customFormat="1" x14ac:dyDescent="0.25">
      <c r="A997" s="35"/>
      <c r="E997" s="16"/>
      <c r="G997" s="20"/>
      <c r="H997" s="20"/>
      <c r="I997" s="35"/>
    </row>
    <row r="998" spans="1:9" s="2" customFormat="1" x14ac:dyDescent="0.25">
      <c r="A998" s="35"/>
      <c r="E998" s="16"/>
      <c r="G998" s="20"/>
      <c r="H998" s="20"/>
      <c r="I998" s="35"/>
    </row>
    <row r="999" spans="1:9" s="2" customFormat="1" x14ac:dyDescent="0.25">
      <c r="A999" s="35"/>
      <c r="E999" s="16"/>
      <c r="G999" s="20"/>
      <c r="H999" s="20"/>
      <c r="I999" s="35"/>
    </row>
    <row r="1000" spans="1:9" s="2" customFormat="1" x14ac:dyDescent="0.25">
      <c r="A1000" s="35"/>
      <c r="E1000" s="16"/>
      <c r="G1000" s="20"/>
      <c r="H1000" s="20"/>
      <c r="I1000" s="35"/>
    </row>
    <row r="1001" spans="1:9" s="2" customFormat="1" x14ac:dyDescent="0.25">
      <c r="A1001" s="35"/>
      <c r="E1001" s="16"/>
      <c r="G1001" s="20"/>
      <c r="H1001" s="20"/>
      <c r="I1001" s="35"/>
    </row>
    <row r="1002" spans="1:9" s="2" customFormat="1" x14ac:dyDescent="0.25">
      <c r="A1002" s="35"/>
      <c r="E1002" s="16"/>
      <c r="G1002" s="20"/>
      <c r="H1002" s="20"/>
      <c r="I1002" s="35"/>
    </row>
    <row r="1003" spans="1:9" s="2" customFormat="1" x14ac:dyDescent="0.25">
      <c r="A1003" s="35"/>
      <c r="E1003" s="16"/>
      <c r="G1003" s="20"/>
      <c r="H1003" s="20"/>
      <c r="I1003" s="35"/>
    </row>
    <row r="1004" spans="1:9" s="2" customFormat="1" x14ac:dyDescent="0.25">
      <c r="A1004" s="35"/>
      <c r="E1004" s="16"/>
      <c r="G1004" s="20"/>
      <c r="H1004" s="20"/>
      <c r="I1004" s="35"/>
    </row>
    <row r="1005" spans="1:9" s="2" customFormat="1" x14ac:dyDescent="0.25">
      <c r="A1005" s="35"/>
      <c r="E1005" s="16"/>
      <c r="G1005" s="20"/>
      <c r="H1005" s="20"/>
      <c r="I1005" s="35"/>
    </row>
    <row r="1006" spans="1:9" s="2" customFormat="1" x14ac:dyDescent="0.25">
      <c r="A1006" s="35"/>
      <c r="E1006" s="16"/>
      <c r="G1006" s="20"/>
      <c r="H1006" s="20"/>
      <c r="I1006" s="35"/>
    </row>
    <row r="1007" spans="1:9" s="2" customFormat="1" x14ac:dyDescent="0.25">
      <c r="A1007" s="35"/>
      <c r="E1007" s="16"/>
      <c r="G1007" s="20"/>
      <c r="H1007" s="20"/>
      <c r="I1007" s="35"/>
    </row>
    <row r="1008" spans="1:9" s="2" customFormat="1" x14ac:dyDescent="0.25">
      <c r="A1008" s="35"/>
      <c r="E1008" s="16"/>
      <c r="G1008" s="20"/>
      <c r="H1008" s="20"/>
      <c r="I1008" s="35"/>
    </row>
    <row r="1009" spans="1:9" s="2" customFormat="1" x14ac:dyDescent="0.25">
      <c r="A1009" s="35"/>
      <c r="E1009" s="16"/>
      <c r="G1009" s="20"/>
      <c r="H1009" s="20"/>
      <c r="I1009" s="35"/>
    </row>
    <row r="1010" spans="1:9" s="2" customFormat="1" x14ac:dyDescent="0.25">
      <c r="A1010" s="35"/>
      <c r="E1010" s="16"/>
      <c r="G1010" s="20"/>
      <c r="H1010" s="20"/>
      <c r="I1010" s="35"/>
    </row>
    <row r="1011" spans="1:9" s="2" customFormat="1" x14ac:dyDescent="0.25">
      <c r="A1011" s="35"/>
      <c r="E1011" s="16"/>
      <c r="G1011" s="20"/>
      <c r="H1011" s="20"/>
      <c r="I1011" s="35"/>
    </row>
    <row r="1012" spans="1:9" s="2" customFormat="1" x14ac:dyDescent="0.25">
      <c r="A1012" s="35"/>
      <c r="E1012" s="16"/>
      <c r="G1012" s="20"/>
      <c r="H1012" s="20"/>
      <c r="I1012" s="35"/>
    </row>
    <row r="1013" spans="1:9" s="2" customFormat="1" x14ac:dyDescent="0.25">
      <c r="A1013" s="35"/>
      <c r="E1013" s="16"/>
      <c r="G1013" s="20"/>
      <c r="H1013" s="20"/>
      <c r="I1013" s="35"/>
    </row>
    <row r="1014" spans="1:9" s="2" customFormat="1" x14ac:dyDescent="0.25">
      <c r="A1014" s="35"/>
      <c r="E1014" s="16"/>
      <c r="G1014" s="20"/>
      <c r="H1014" s="20"/>
      <c r="I1014" s="35"/>
    </row>
    <row r="1015" spans="1:9" s="2" customFormat="1" x14ac:dyDescent="0.25">
      <c r="A1015" s="35"/>
      <c r="E1015" s="16"/>
      <c r="G1015" s="20"/>
      <c r="H1015" s="20"/>
      <c r="I1015" s="35"/>
    </row>
    <row r="1016" spans="1:9" s="2" customFormat="1" x14ac:dyDescent="0.25">
      <c r="A1016" s="35"/>
      <c r="E1016" s="16"/>
      <c r="G1016" s="20"/>
      <c r="H1016" s="20"/>
      <c r="I1016" s="35"/>
    </row>
    <row r="1017" spans="1:9" s="2" customFormat="1" x14ac:dyDescent="0.25">
      <c r="A1017" s="35"/>
      <c r="E1017" s="16"/>
      <c r="G1017" s="20"/>
      <c r="H1017" s="20"/>
      <c r="I1017" s="35"/>
    </row>
    <row r="1018" spans="1:9" s="2" customFormat="1" x14ac:dyDescent="0.25">
      <c r="A1018" s="35"/>
      <c r="E1018" s="16"/>
      <c r="G1018" s="20"/>
      <c r="H1018" s="20"/>
      <c r="I1018" s="35"/>
    </row>
    <row r="1019" spans="1:9" s="2" customFormat="1" x14ac:dyDescent="0.25">
      <c r="A1019" s="35"/>
      <c r="E1019" s="16"/>
      <c r="G1019" s="20"/>
      <c r="H1019" s="20"/>
      <c r="I1019" s="35"/>
    </row>
    <row r="1020" spans="1:9" s="2" customFormat="1" x14ac:dyDescent="0.25">
      <c r="A1020" s="35"/>
      <c r="E1020" s="16"/>
      <c r="G1020" s="20"/>
      <c r="H1020" s="20"/>
      <c r="I1020" s="35"/>
    </row>
    <row r="1021" spans="1:9" s="2" customFormat="1" x14ac:dyDescent="0.25">
      <c r="A1021" s="35"/>
      <c r="E1021" s="16"/>
      <c r="G1021" s="20"/>
      <c r="H1021" s="20"/>
      <c r="I1021" s="35"/>
    </row>
    <row r="1022" spans="1:9" s="2" customFormat="1" x14ac:dyDescent="0.25">
      <c r="A1022" s="35"/>
      <c r="E1022" s="16"/>
      <c r="G1022" s="20"/>
      <c r="H1022" s="20"/>
      <c r="I1022" s="35"/>
    </row>
    <row r="1023" spans="1:9" s="2" customFormat="1" x14ac:dyDescent="0.25">
      <c r="A1023" s="35"/>
      <c r="E1023" s="16"/>
      <c r="G1023" s="20"/>
      <c r="H1023" s="20"/>
      <c r="I1023" s="35"/>
    </row>
    <row r="1024" spans="1:9" s="2" customFormat="1" x14ac:dyDescent="0.25">
      <c r="A1024" s="35"/>
      <c r="E1024" s="16"/>
      <c r="G1024" s="20"/>
      <c r="H1024" s="20"/>
      <c r="I1024" s="35"/>
    </row>
    <row r="1025" spans="1:9" s="2" customFormat="1" x14ac:dyDescent="0.25">
      <c r="A1025" s="35"/>
      <c r="E1025" s="16"/>
      <c r="G1025" s="20"/>
      <c r="H1025" s="20"/>
      <c r="I1025" s="35"/>
    </row>
    <row r="1026" spans="1:9" s="2" customFormat="1" x14ac:dyDescent="0.25">
      <c r="A1026" s="35"/>
      <c r="E1026" s="16"/>
      <c r="G1026" s="20"/>
      <c r="H1026" s="20"/>
      <c r="I1026" s="35"/>
    </row>
    <row r="1027" spans="1:9" s="2" customFormat="1" x14ac:dyDescent="0.25">
      <c r="A1027" s="35"/>
      <c r="E1027" s="16"/>
      <c r="G1027" s="20"/>
      <c r="H1027" s="20"/>
      <c r="I1027" s="35"/>
    </row>
    <row r="1028" spans="1:9" s="2" customFormat="1" x14ac:dyDescent="0.25">
      <c r="A1028" s="35"/>
      <c r="E1028" s="16"/>
      <c r="G1028" s="20"/>
      <c r="H1028" s="20"/>
      <c r="I1028" s="35"/>
    </row>
    <row r="1029" spans="1:9" s="2" customFormat="1" x14ac:dyDescent="0.25">
      <c r="A1029" s="35"/>
      <c r="E1029" s="16"/>
      <c r="G1029" s="20"/>
      <c r="H1029" s="20"/>
      <c r="I1029" s="35"/>
    </row>
    <row r="1030" spans="1:9" s="2" customFormat="1" x14ac:dyDescent="0.25">
      <c r="A1030" s="35"/>
      <c r="E1030" s="16"/>
      <c r="G1030" s="20"/>
      <c r="H1030" s="20"/>
      <c r="I1030" s="35"/>
    </row>
    <row r="1031" spans="1:9" s="2" customFormat="1" x14ac:dyDescent="0.25">
      <c r="A1031" s="35"/>
      <c r="E1031" s="16"/>
      <c r="G1031" s="20"/>
      <c r="H1031" s="20"/>
      <c r="I1031" s="35"/>
    </row>
    <row r="1032" spans="1:9" s="2" customFormat="1" x14ac:dyDescent="0.25">
      <c r="A1032" s="35"/>
      <c r="E1032" s="16"/>
      <c r="G1032" s="20"/>
      <c r="H1032" s="20"/>
      <c r="I1032" s="35"/>
    </row>
    <row r="1033" spans="1:9" s="2" customFormat="1" x14ac:dyDescent="0.25">
      <c r="A1033" s="35"/>
      <c r="E1033" s="16"/>
      <c r="G1033" s="20"/>
      <c r="H1033" s="20"/>
      <c r="I1033" s="35"/>
    </row>
    <row r="1034" spans="1:9" s="2" customFormat="1" x14ac:dyDescent="0.25">
      <c r="A1034" s="35"/>
      <c r="E1034" s="16"/>
      <c r="G1034" s="20"/>
      <c r="H1034" s="20"/>
      <c r="I1034" s="35"/>
    </row>
    <row r="1035" spans="1:9" s="2" customFormat="1" x14ac:dyDescent="0.25">
      <c r="A1035" s="35"/>
      <c r="E1035" s="16"/>
      <c r="G1035" s="20"/>
      <c r="H1035" s="20"/>
      <c r="I1035" s="35"/>
    </row>
    <row r="1036" spans="1:9" s="2" customFormat="1" x14ac:dyDescent="0.25">
      <c r="A1036" s="35"/>
      <c r="E1036" s="16"/>
      <c r="G1036" s="20"/>
      <c r="H1036" s="20"/>
      <c r="I1036" s="35"/>
    </row>
    <row r="1037" spans="1:9" s="2" customFormat="1" x14ac:dyDescent="0.25">
      <c r="A1037" s="35"/>
      <c r="E1037" s="16"/>
      <c r="G1037" s="20"/>
      <c r="H1037" s="20"/>
      <c r="I1037" s="35"/>
    </row>
    <row r="1038" spans="1:9" s="2" customFormat="1" x14ac:dyDescent="0.25">
      <c r="A1038" s="35"/>
      <c r="E1038" s="16"/>
      <c r="G1038" s="20"/>
      <c r="H1038" s="20"/>
      <c r="I1038" s="35"/>
    </row>
    <row r="1039" spans="1:9" s="2" customFormat="1" x14ac:dyDescent="0.25">
      <c r="A1039" s="35"/>
      <c r="E1039" s="16"/>
      <c r="G1039" s="20"/>
      <c r="H1039" s="20"/>
      <c r="I1039" s="35"/>
    </row>
    <row r="1040" spans="1:9" s="2" customFormat="1" x14ac:dyDescent="0.25">
      <c r="A1040" s="35"/>
      <c r="E1040" s="16"/>
      <c r="G1040" s="20"/>
      <c r="H1040" s="20"/>
      <c r="I1040" s="35"/>
    </row>
    <row r="1041" spans="1:9" s="2" customFormat="1" x14ac:dyDescent="0.25">
      <c r="A1041" s="35"/>
      <c r="E1041" s="16"/>
      <c r="G1041" s="20"/>
      <c r="H1041" s="20"/>
      <c r="I1041" s="35"/>
    </row>
    <row r="1042" spans="1:9" s="2" customFormat="1" x14ac:dyDescent="0.25">
      <c r="A1042" s="35"/>
      <c r="E1042" s="16"/>
      <c r="G1042" s="20"/>
      <c r="H1042" s="20"/>
      <c r="I1042" s="35"/>
    </row>
    <row r="1043" spans="1:9" s="2" customFormat="1" x14ac:dyDescent="0.25">
      <c r="A1043" s="35"/>
      <c r="E1043" s="16"/>
      <c r="G1043" s="20"/>
      <c r="H1043" s="20"/>
      <c r="I1043" s="35"/>
    </row>
    <row r="1044" spans="1:9" s="2" customFormat="1" x14ac:dyDescent="0.25">
      <c r="A1044" s="35"/>
      <c r="E1044" s="16"/>
      <c r="G1044" s="20"/>
      <c r="H1044" s="20"/>
      <c r="I1044" s="35"/>
    </row>
    <row r="1045" spans="1:9" s="2" customFormat="1" x14ac:dyDescent="0.25">
      <c r="A1045" s="35"/>
      <c r="E1045" s="16"/>
      <c r="G1045" s="20"/>
      <c r="H1045" s="20"/>
      <c r="I1045" s="35"/>
    </row>
    <row r="1046" spans="1:9" s="2" customFormat="1" x14ac:dyDescent="0.25">
      <c r="A1046" s="35"/>
      <c r="E1046" s="16"/>
      <c r="G1046" s="20"/>
      <c r="H1046" s="20"/>
      <c r="I1046" s="35"/>
    </row>
    <row r="1047" spans="1:9" s="2" customFormat="1" x14ac:dyDescent="0.25">
      <c r="A1047" s="35"/>
      <c r="E1047" s="16"/>
      <c r="G1047" s="20"/>
      <c r="H1047" s="20"/>
      <c r="I1047" s="35"/>
    </row>
    <row r="1048" spans="1:9" s="2" customFormat="1" x14ac:dyDescent="0.25">
      <c r="A1048" s="35"/>
      <c r="E1048" s="16"/>
      <c r="G1048" s="20"/>
      <c r="H1048" s="20"/>
      <c r="I1048" s="35"/>
    </row>
    <row r="1049" spans="1:9" s="2" customFormat="1" x14ac:dyDescent="0.25">
      <c r="A1049" s="35"/>
      <c r="E1049" s="16"/>
      <c r="G1049" s="20"/>
      <c r="H1049" s="20"/>
      <c r="I1049" s="35"/>
    </row>
    <row r="1050" spans="1:9" s="2" customFormat="1" x14ac:dyDescent="0.25">
      <c r="A1050" s="35"/>
      <c r="E1050" s="16"/>
      <c r="G1050" s="20"/>
      <c r="H1050" s="20"/>
      <c r="I1050" s="35"/>
    </row>
    <row r="1051" spans="1:9" s="2" customFormat="1" x14ac:dyDescent="0.25">
      <c r="A1051" s="35"/>
      <c r="E1051" s="16"/>
      <c r="G1051" s="20"/>
      <c r="H1051" s="20"/>
      <c r="I1051" s="35"/>
    </row>
    <row r="1052" spans="1:9" s="2" customFormat="1" x14ac:dyDescent="0.25">
      <c r="A1052" s="35"/>
      <c r="E1052" s="16"/>
      <c r="G1052" s="20"/>
      <c r="H1052" s="20"/>
      <c r="I1052" s="35"/>
    </row>
    <row r="1053" spans="1:9" s="2" customFormat="1" x14ac:dyDescent="0.25">
      <c r="A1053" s="35"/>
      <c r="E1053" s="16"/>
      <c r="G1053" s="20"/>
      <c r="H1053" s="20"/>
      <c r="I1053" s="35"/>
    </row>
    <row r="1054" spans="1:9" s="2" customFormat="1" x14ac:dyDescent="0.25">
      <c r="A1054" s="35"/>
      <c r="E1054" s="16"/>
      <c r="G1054" s="20"/>
      <c r="H1054" s="20"/>
      <c r="I1054" s="35"/>
    </row>
    <row r="1055" spans="1:9" s="2" customFormat="1" x14ac:dyDescent="0.25">
      <c r="A1055" s="35"/>
      <c r="E1055" s="16"/>
      <c r="G1055" s="20"/>
      <c r="H1055" s="20"/>
      <c r="I1055" s="35"/>
    </row>
    <row r="1056" spans="1:9" s="2" customFormat="1" x14ac:dyDescent="0.25">
      <c r="A1056" s="35"/>
      <c r="E1056" s="16"/>
      <c r="G1056" s="20"/>
      <c r="H1056" s="20"/>
      <c r="I1056" s="35"/>
    </row>
    <row r="1057" spans="1:9" s="2" customFormat="1" x14ac:dyDescent="0.25">
      <c r="A1057" s="35"/>
      <c r="E1057" s="16"/>
      <c r="G1057" s="20"/>
      <c r="H1057" s="20"/>
      <c r="I1057" s="35"/>
    </row>
    <row r="1058" spans="1:9" s="2" customFormat="1" x14ac:dyDescent="0.25">
      <c r="A1058" s="35"/>
      <c r="E1058" s="16"/>
      <c r="G1058" s="20"/>
      <c r="H1058" s="20"/>
      <c r="I1058" s="35"/>
    </row>
    <row r="1059" spans="1:9" s="2" customFormat="1" x14ac:dyDescent="0.25">
      <c r="A1059" s="35"/>
      <c r="E1059" s="16"/>
      <c r="G1059" s="20"/>
      <c r="H1059" s="20"/>
      <c r="I1059" s="35"/>
    </row>
    <row r="1060" spans="1:9" s="2" customFormat="1" x14ac:dyDescent="0.25">
      <c r="A1060" s="35"/>
      <c r="E1060" s="16"/>
      <c r="G1060" s="20"/>
      <c r="H1060" s="20"/>
      <c r="I1060" s="35"/>
    </row>
    <row r="1061" spans="1:9" s="2" customFormat="1" x14ac:dyDescent="0.25">
      <c r="A1061" s="35"/>
      <c r="E1061" s="16"/>
      <c r="G1061" s="20"/>
      <c r="H1061" s="20"/>
      <c r="I1061" s="35"/>
    </row>
    <row r="1062" spans="1:9" s="2" customFormat="1" x14ac:dyDescent="0.25">
      <c r="A1062" s="35"/>
      <c r="E1062" s="16"/>
      <c r="G1062" s="20"/>
      <c r="H1062" s="20"/>
      <c r="I1062" s="35"/>
    </row>
    <row r="1063" spans="1:9" s="2" customFormat="1" x14ac:dyDescent="0.25">
      <c r="A1063" s="35"/>
      <c r="E1063" s="16"/>
      <c r="G1063" s="20"/>
      <c r="H1063" s="20"/>
      <c r="I1063" s="35"/>
    </row>
    <row r="1064" spans="1:9" s="2" customFormat="1" x14ac:dyDescent="0.25">
      <c r="A1064" s="35"/>
      <c r="E1064" s="16"/>
      <c r="G1064" s="20"/>
      <c r="H1064" s="20"/>
      <c r="I1064" s="35"/>
    </row>
    <row r="1065" spans="1:9" s="2" customFormat="1" x14ac:dyDescent="0.25">
      <c r="A1065" s="35"/>
      <c r="E1065" s="16"/>
      <c r="G1065" s="20"/>
      <c r="H1065" s="20"/>
      <c r="I1065" s="35"/>
    </row>
    <row r="1066" spans="1:9" s="2" customFormat="1" x14ac:dyDescent="0.25">
      <c r="A1066" s="35"/>
      <c r="E1066" s="16"/>
      <c r="G1066" s="20"/>
      <c r="H1066" s="20"/>
      <c r="I1066" s="35"/>
    </row>
    <row r="1067" spans="1:9" s="2" customFormat="1" x14ac:dyDescent="0.25">
      <c r="A1067" s="35"/>
      <c r="E1067" s="16"/>
      <c r="G1067" s="20"/>
      <c r="H1067" s="20"/>
      <c r="I1067" s="35"/>
    </row>
    <row r="1068" spans="1:9" s="2" customFormat="1" x14ac:dyDescent="0.25">
      <c r="A1068" s="35"/>
      <c r="E1068" s="16"/>
      <c r="G1068" s="20"/>
      <c r="H1068" s="20"/>
      <c r="I1068" s="35"/>
    </row>
    <row r="1069" spans="1:9" s="2" customFormat="1" x14ac:dyDescent="0.25">
      <c r="A1069" s="35"/>
      <c r="E1069" s="16"/>
      <c r="G1069" s="20"/>
      <c r="H1069" s="20"/>
      <c r="I1069" s="35"/>
    </row>
    <row r="1070" spans="1:9" s="2" customFormat="1" x14ac:dyDescent="0.25">
      <c r="A1070" s="35"/>
      <c r="E1070" s="16"/>
      <c r="G1070" s="20"/>
      <c r="H1070" s="20"/>
      <c r="I1070" s="35"/>
    </row>
    <row r="1071" spans="1:9" s="2" customFormat="1" x14ac:dyDescent="0.25">
      <c r="A1071" s="35"/>
      <c r="E1071" s="16"/>
      <c r="G1071" s="20"/>
      <c r="H1071" s="20"/>
      <c r="I1071" s="35"/>
    </row>
    <row r="1072" spans="1:9" s="2" customFormat="1" x14ac:dyDescent="0.25">
      <c r="A1072" s="35"/>
      <c r="E1072" s="16"/>
      <c r="G1072" s="20"/>
      <c r="H1072" s="20"/>
      <c r="I1072" s="35"/>
    </row>
    <row r="1073" spans="1:9" s="2" customFormat="1" x14ac:dyDescent="0.25">
      <c r="A1073" s="35"/>
      <c r="E1073" s="16"/>
      <c r="G1073" s="20"/>
      <c r="H1073" s="20"/>
      <c r="I1073" s="35"/>
    </row>
    <row r="1074" spans="1:9" s="2" customFormat="1" x14ac:dyDescent="0.25">
      <c r="A1074" s="35"/>
      <c r="E1074" s="16"/>
      <c r="G1074" s="20"/>
      <c r="H1074" s="20"/>
      <c r="I1074" s="35"/>
    </row>
    <row r="1075" spans="1:9" s="2" customFormat="1" x14ac:dyDescent="0.25">
      <c r="A1075" s="35"/>
      <c r="E1075" s="16"/>
      <c r="G1075" s="20"/>
      <c r="H1075" s="20"/>
      <c r="I1075" s="35"/>
    </row>
    <row r="1076" spans="1:9" s="2" customFormat="1" x14ac:dyDescent="0.25">
      <c r="A1076" s="35"/>
      <c r="E1076" s="16"/>
      <c r="G1076" s="20"/>
      <c r="H1076" s="20"/>
      <c r="I1076" s="35"/>
    </row>
    <row r="1077" spans="1:9" s="2" customFormat="1" x14ac:dyDescent="0.25">
      <c r="A1077" s="35"/>
      <c r="E1077" s="16"/>
      <c r="G1077" s="20"/>
      <c r="H1077" s="20"/>
      <c r="I1077" s="35"/>
    </row>
    <row r="1078" spans="1:9" s="2" customFormat="1" x14ac:dyDescent="0.25">
      <c r="A1078" s="35"/>
      <c r="E1078" s="16"/>
      <c r="G1078" s="20"/>
      <c r="H1078" s="20"/>
      <c r="I1078" s="35"/>
    </row>
    <row r="1079" spans="1:9" s="2" customFormat="1" x14ac:dyDescent="0.25">
      <c r="A1079" s="35"/>
      <c r="E1079" s="16"/>
      <c r="G1079" s="20"/>
      <c r="H1079" s="20"/>
      <c r="I1079" s="35"/>
    </row>
    <row r="1080" spans="1:9" s="2" customFormat="1" x14ac:dyDescent="0.25">
      <c r="A1080" s="35"/>
      <c r="E1080" s="16"/>
      <c r="G1080" s="20"/>
      <c r="H1080" s="20"/>
      <c r="I1080" s="35"/>
    </row>
    <row r="1081" spans="1:9" s="2" customFormat="1" x14ac:dyDescent="0.25">
      <c r="A1081" s="35"/>
      <c r="E1081" s="16"/>
      <c r="G1081" s="20"/>
      <c r="H1081" s="20"/>
      <c r="I1081" s="35"/>
    </row>
    <row r="1082" spans="1:9" s="2" customFormat="1" x14ac:dyDescent="0.25">
      <c r="A1082" s="35"/>
      <c r="E1082" s="16"/>
      <c r="G1082" s="20"/>
      <c r="H1082" s="20"/>
      <c r="I1082" s="35"/>
    </row>
    <row r="1083" spans="1:9" s="2" customFormat="1" x14ac:dyDescent="0.25">
      <c r="A1083" s="35"/>
      <c r="E1083" s="16"/>
      <c r="G1083" s="20"/>
      <c r="H1083" s="20"/>
      <c r="I1083" s="35"/>
    </row>
    <row r="1084" spans="1:9" s="2" customFormat="1" x14ac:dyDescent="0.25">
      <c r="A1084" s="35"/>
      <c r="E1084" s="16"/>
      <c r="G1084" s="20"/>
      <c r="H1084" s="20"/>
      <c r="I1084" s="35"/>
    </row>
    <row r="1085" spans="1:9" s="2" customFormat="1" x14ac:dyDescent="0.25">
      <c r="A1085" s="35"/>
      <c r="E1085" s="16"/>
      <c r="G1085" s="20"/>
      <c r="H1085" s="20"/>
      <c r="I1085" s="35"/>
    </row>
    <row r="1086" spans="1:9" s="2" customFormat="1" x14ac:dyDescent="0.25">
      <c r="A1086" s="35"/>
      <c r="E1086" s="16"/>
      <c r="G1086" s="20"/>
      <c r="H1086" s="20"/>
      <c r="I1086" s="35"/>
    </row>
    <row r="1087" spans="1:9" s="2" customFormat="1" x14ac:dyDescent="0.25">
      <c r="A1087" s="35"/>
      <c r="E1087" s="16"/>
      <c r="G1087" s="20"/>
      <c r="H1087" s="20"/>
      <c r="I1087" s="35"/>
    </row>
    <row r="1088" spans="1:9" s="2" customFormat="1" x14ac:dyDescent="0.25">
      <c r="A1088" s="35"/>
      <c r="E1088" s="16"/>
      <c r="G1088" s="20"/>
      <c r="H1088" s="20"/>
      <c r="I1088" s="35"/>
    </row>
    <row r="1089" spans="1:9" s="2" customFormat="1" x14ac:dyDescent="0.25">
      <c r="A1089" s="35"/>
      <c r="E1089" s="16"/>
      <c r="G1089" s="20"/>
      <c r="H1089" s="20"/>
      <c r="I1089" s="35"/>
    </row>
    <row r="1090" spans="1:9" s="2" customFormat="1" x14ac:dyDescent="0.25">
      <c r="A1090" s="35"/>
      <c r="E1090" s="16"/>
      <c r="G1090" s="20"/>
      <c r="H1090" s="20"/>
      <c r="I1090" s="35"/>
    </row>
    <row r="1091" spans="1:9" s="2" customFormat="1" x14ac:dyDescent="0.25">
      <c r="A1091" s="35"/>
      <c r="E1091" s="16"/>
      <c r="G1091" s="20"/>
      <c r="H1091" s="20"/>
      <c r="I1091" s="35"/>
    </row>
    <row r="1092" spans="1:9" s="2" customFormat="1" x14ac:dyDescent="0.25">
      <c r="A1092" s="35"/>
      <c r="E1092" s="16"/>
      <c r="G1092" s="20"/>
      <c r="H1092" s="20"/>
      <c r="I1092" s="35"/>
    </row>
    <row r="1093" spans="1:9" s="2" customFormat="1" x14ac:dyDescent="0.25">
      <c r="A1093" s="35"/>
      <c r="E1093" s="16"/>
      <c r="G1093" s="20"/>
      <c r="H1093" s="20"/>
      <c r="I1093" s="35"/>
    </row>
    <row r="1094" spans="1:9" s="2" customFormat="1" x14ac:dyDescent="0.25">
      <c r="A1094" s="35"/>
      <c r="E1094" s="16"/>
      <c r="G1094" s="20"/>
      <c r="H1094" s="20"/>
      <c r="I1094" s="35"/>
    </row>
    <row r="1095" spans="1:9" s="2" customFormat="1" x14ac:dyDescent="0.25">
      <c r="A1095" s="35"/>
      <c r="E1095" s="16"/>
      <c r="G1095" s="20"/>
      <c r="H1095" s="20"/>
      <c r="I1095" s="35"/>
    </row>
    <row r="1096" spans="1:9" s="2" customFormat="1" x14ac:dyDescent="0.25">
      <c r="A1096" s="35"/>
      <c r="E1096" s="16"/>
      <c r="G1096" s="20"/>
      <c r="H1096" s="20"/>
      <c r="I1096" s="35"/>
    </row>
    <row r="1097" spans="1:9" s="2" customFormat="1" x14ac:dyDescent="0.25">
      <c r="A1097" s="35"/>
      <c r="E1097" s="16"/>
      <c r="G1097" s="20"/>
      <c r="H1097" s="20"/>
      <c r="I1097" s="35"/>
    </row>
    <row r="1098" spans="1:9" s="2" customFormat="1" x14ac:dyDescent="0.25">
      <c r="A1098" s="35"/>
      <c r="E1098" s="16"/>
      <c r="G1098" s="20"/>
      <c r="H1098" s="20"/>
      <c r="I1098" s="35"/>
    </row>
    <row r="1099" spans="1:9" s="2" customFormat="1" x14ac:dyDescent="0.25">
      <c r="A1099" s="35"/>
      <c r="E1099" s="16"/>
      <c r="G1099" s="20"/>
      <c r="H1099" s="20"/>
      <c r="I1099" s="35"/>
    </row>
    <row r="1100" spans="1:9" s="2" customFormat="1" x14ac:dyDescent="0.25">
      <c r="A1100" s="35"/>
      <c r="E1100" s="16"/>
      <c r="G1100" s="20"/>
      <c r="H1100" s="20"/>
      <c r="I1100" s="35"/>
    </row>
    <row r="1101" spans="1:9" s="2" customFormat="1" x14ac:dyDescent="0.25">
      <c r="A1101" s="35"/>
      <c r="E1101" s="16"/>
      <c r="G1101" s="20"/>
      <c r="H1101" s="20"/>
      <c r="I1101" s="35"/>
    </row>
    <row r="1102" spans="1:9" s="2" customFormat="1" x14ac:dyDescent="0.25">
      <c r="A1102" s="35"/>
      <c r="E1102" s="16"/>
      <c r="G1102" s="20"/>
      <c r="H1102" s="20"/>
      <c r="I1102" s="35"/>
    </row>
    <row r="1103" spans="1:9" s="2" customFormat="1" x14ac:dyDescent="0.25">
      <c r="A1103" s="35"/>
      <c r="E1103" s="16"/>
      <c r="G1103" s="20"/>
      <c r="H1103" s="20"/>
      <c r="I1103" s="35"/>
    </row>
    <row r="1104" spans="1:9" s="2" customFormat="1" x14ac:dyDescent="0.25">
      <c r="A1104" s="35"/>
      <c r="E1104" s="16"/>
      <c r="G1104" s="20"/>
      <c r="H1104" s="20"/>
      <c r="I1104" s="35"/>
    </row>
    <row r="1105" spans="1:9" s="2" customFormat="1" x14ac:dyDescent="0.25">
      <c r="A1105" s="35"/>
      <c r="E1105" s="16"/>
      <c r="G1105" s="20"/>
      <c r="H1105" s="20"/>
      <c r="I1105" s="35"/>
    </row>
    <row r="1106" spans="1:9" s="2" customFormat="1" x14ac:dyDescent="0.25">
      <c r="A1106" s="35"/>
      <c r="E1106" s="16"/>
      <c r="G1106" s="20"/>
      <c r="H1106" s="20"/>
      <c r="I1106" s="35"/>
    </row>
    <row r="1107" spans="1:9" s="2" customFormat="1" x14ac:dyDescent="0.25">
      <c r="A1107" s="35"/>
      <c r="E1107" s="16"/>
      <c r="G1107" s="20"/>
      <c r="H1107" s="20"/>
      <c r="I1107" s="35"/>
    </row>
    <row r="1108" spans="1:9" s="2" customFormat="1" x14ac:dyDescent="0.25">
      <c r="A1108" s="35"/>
      <c r="E1108" s="16"/>
      <c r="G1108" s="20"/>
      <c r="H1108" s="20"/>
      <c r="I1108" s="35"/>
    </row>
    <row r="1109" spans="1:9" s="2" customFormat="1" x14ac:dyDescent="0.25">
      <c r="A1109" s="35"/>
      <c r="E1109" s="16"/>
      <c r="G1109" s="20"/>
      <c r="H1109" s="20"/>
      <c r="I1109" s="35"/>
    </row>
    <row r="1110" spans="1:9" s="2" customFormat="1" x14ac:dyDescent="0.25">
      <c r="A1110" s="35"/>
      <c r="E1110" s="16"/>
      <c r="G1110" s="20"/>
      <c r="H1110" s="20"/>
      <c r="I1110" s="35"/>
    </row>
    <row r="1111" spans="1:9" s="2" customFormat="1" x14ac:dyDescent="0.25">
      <c r="A1111" s="35"/>
      <c r="E1111" s="16"/>
      <c r="G1111" s="20"/>
      <c r="H1111" s="20"/>
      <c r="I1111" s="35"/>
    </row>
    <row r="1112" spans="1:9" s="2" customFormat="1" x14ac:dyDescent="0.25">
      <c r="A1112" s="35"/>
      <c r="E1112" s="16"/>
      <c r="G1112" s="20"/>
      <c r="H1112" s="20"/>
      <c r="I1112" s="35"/>
    </row>
    <row r="1113" spans="1:9" s="2" customFormat="1" x14ac:dyDescent="0.25">
      <c r="A1113" s="35"/>
      <c r="E1113" s="16"/>
      <c r="G1113" s="20"/>
      <c r="H1113" s="20"/>
      <c r="I1113" s="35"/>
    </row>
    <row r="1114" spans="1:9" s="2" customFormat="1" x14ac:dyDescent="0.25">
      <c r="A1114" s="35"/>
      <c r="E1114" s="16"/>
      <c r="G1114" s="20"/>
      <c r="H1114" s="20"/>
      <c r="I1114" s="35"/>
    </row>
    <row r="1115" spans="1:9" s="2" customFormat="1" x14ac:dyDescent="0.25">
      <c r="A1115" s="35"/>
      <c r="E1115" s="16"/>
      <c r="G1115" s="20"/>
      <c r="H1115" s="20"/>
      <c r="I1115" s="35"/>
    </row>
    <row r="1116" spans="1:9" s="2" customFormat="1" x14ac:dyDescent="0.25">
      <c r="A1116" s="35"/>
      <c r="E1116" s="16"/>
      <c r="G1116" s="20"/>
      <c r="H1116" s="20"/>
      <c r="I1116" s="35"/>
    </row>
    <row r="1117" spans="1:9" s="2" customFormat="1" x14ac:dyDescent="0.25">
      <c r="A1117" s="35"/>
      <c r="E1117" s="16"/>
      <c r="G1117" s="20"/>
      <c r="H1117" s="20"/>
      <c r="I1117" s="35"/>
    </row>
    <row r="1118" spans="1:9" s="2" customFormat="1" x14ac:dyDescent="0.25">
      <c r="A1118" s="35"/>
      <c r="E1118" s="16"/>
      <c r="G1118" s="20"/>
      <c r="H1118" s="20"/>
      <c r="I1118" s="35"/>
    </row>
    <row r="1119" spans="1:9" s="2" customFormat="1" x14ac:dyDescent="0.25">
      <c r="A1119" s="35"/>
      <c r="E1119" s="16"/>
      <c r="G1119" s="20"/>
      <c r="H1119" s="20"/>
      <c r="I1119" s="35"/>
    </row>
    <row r="1120" spans="1:9" s="2" customFormat="1" x14ac:dyDescent="0.25">
      <c r="A1120" s="35"/>
      <c r="E1120" s="16"/>
      <c r="G1120" s="20"/>
      <c r="H1120" s="20"/>
      <c r="I1120" s="35"/>
    </row>
    <row r="1121" spans="1:9" s="2" customFormat="1" x14ac:dyDescent="0.25">
      <c r="A1121" s="35"/>
      <c r="E1121" s="16"/>
      <c r="G1121" s="20"/>
      <c r="H1121" s="20"/>
      <c r="I1121" s="35"/>
    </row>
    <row r="1122" spans="1:9" s="2" customFormat="1" x14ac:dyDescent="0.25">
      <c r="A1122" s="35"/>
      <c r="E1122" s="16"/>
      <c r="G1122" s="20"/>
      <c r="H1122" s="20"/>
      <c r="I1122" s="35"/>
    </row>
    <row r="1123" spans="1:9" s="2" customFormat="1" x14ac:dyDescent="0.25">
      <c r="A1123" s="35"/>
      <c r="E1123" s="16"/>
      <c r="G1123" s="20"/>
      <c r="H1123" s="20"/>
      <c r="I1123" s="35"/>
    </row>
    <row r="1124" spans="1:9" s="2" customFormat="1" x14ac:dyDescent="0.25">
      <c r="A1124" s="35"/>
      <c r="E1124" s="16"/>
      <c r="G1124" s="20"/>
      <c r="H1124" s="20"/>
      <c r="I1124" s="35"/>
    </row>
    <row r="1125" spans="1:9" s="2" customFormat="1" x14ac:dyDescent="0.25">
      <c r="A1125" s="35"/>
      <c r="E1125" s="16"/>
      <c r="G1125" s="20"/>
      <c r="H1125" s="20"/>
      <c r="I1125" s="35"/>
    </row>
    <row r="1126" spans="1:9" s="2" customFormat="1" x14ac:dyDescent="0.25">
      <c r="A1126" s="35"/>
      <c r="E1126" s="16"/>
      <c r="G1126" s="20"/>
      <c r="H1126" s="20"/>
      <c r="I1126" s="35"/>
    </row>
    <row r="1127" spans="1:9" s="2" customFormat="1" x14ac:dyDescent="0.25">
      <c r="A1127" s="35"/>
      <c r="E1127" s="16"/>
      <c r="G1127" s="20"/>
      <c r="H1127" s="20"/>
      <c r="I1127" s="35"/>
    </row>
    <row r="1128" spans="1:9" s="2" customFormat="1" x14ac:dyDescent="0.25">
      <c r="A1128" s="35"/>
      <c r="E1128" s="16"/>
      <c r="G1128" s="20"/>
      <c r="H1128" s="20"/>
      <c r="I1128" s="35"/>
    </row>
    <row r="1129" spans="1:9" s="2" customFormat="1" x14ac:dyDescent="0.25">
      <c r="A1129" s="35"/>
      <c r="E1129" s="16"/>
      <c r="G1129" s="20"/>
      <c r="H1129" s="20"/>
      <c r="I1129" s="35"/>
    </row>
    <row r="1130" spans="1:9" s="2" customFormat="1" x14ac:dyDescent="0.25">
      <c r="A1130" s="35"/>
      <c r="E1130" s="16"/>
      <c r="G1130" s="20"/>
      <c r="H1130" s="20"/>
      <c r="I1130" s="35"/>
    </row>
    <row r="1131" spans="1:9" s="2" customFormat="1" x14ac:dyDescent="0.25">
      <c r="A1131" s="35"/>
      <c r="E1131" s="16"/>
      <c r="G1131" s="20"/>
      <c r="H1131" s="20"/>
      <c r="I1131" s="35"/>
    </row>
    <row r="1132" spans="1:9" s="2" customFormat="1" x14ac:dyDescent="0.25">
      <c r="A1132" s="35"/>
      <c r="E1132" s="16"/>
      <c r="G1132" s="20"/>
      <c r="H1132" s="20"/>
      <c r="I1132" s="35"/>
    </row>
    <row r="1133" spans="1:9" s="2" customFormat="1" x14ac:dyDescent="0.25">
      <c r="A1133" s="35"/>
      <c r="E1133" s="16"/>
      <c r="G1133" s="20"/>
      <c r="H1133" s="20"/>
      <c r="I1133" s="35"/>
    </row>
    <row r="1134" spans="1:9" s="2" customFormat="1" x14ac:dyDescent="0.25">
      <c r="A1134" s="35"/>
      <c r="E1134" s="16"/>
      <c r="G1134" s="20"/>
      <c r="H1134" s="20"/>
      <c r="I1134" s="35"/>
    </row>
    <row r="1135" spans="1:9" s="2" customFormat="1" x14ac:dyDescent="0.25">
      <c r="A1135" s="35"/>
      <c r="E1135" s="16"/>
      <c r="G1135" s="20"/>
      <c r="H1135" s="20"/>
      <c r="I1135" s="35"/>
    </row>
    <row r="1136" spans="1:9" s="2" customFormat="1" x14ac:dyDescent="0.25">
      <c r="A1136" s="35"/>
      <c r="E1136" s="16"/>
      <c r="G1136" s="20"/>
      <c r="H1136" s="20"/>
      <c r="I1136" s="35"/>
    </row>
    <row r="1137" spans="1:9" s="2" customFormat="1" x14ac:dyDescent="0.25">
      <c r="A1137" s="35"/>
      <c r="E1137" s="16"/>
      <c r="G1137" s="20"/>
      <c r="H1137" s="20"/>
      <c r="I1137" s="35"/>
    </row>
    <row r="1138" spans="1:9" s="2" customFormat="1" x14ac:dyDescent="0.25">
      <c r="A1138" s="35"/>
      <c r="E1138" s="16"/>
      <c r="G1138" s="20"/>
      <c r="H1138" s="20"/>
      <c r="I1138" s="35"/>
    </row>
    <row r="1139" spans="1:9" s="2" customFormat="1" x14ac:dyDescent="0.25">
      <c r="A1139" s="35"/>
      <c r="E1139" s="16"/>
      <c r="G1139" s="20"/>
      <c r="H1139" s="20"/>
      <c r="I1139" s="35"/>
    </row>
    <row r="1140" spans="1:9" s="2" customFormat="1" x14ac:dyDescent="0.25">
      <c r="A1140" s="35"/>
      <c r="E1140" s="16"/>
      <c r="G1140" s="20"/>
      <c r="H1140" s="20"/>
      <c r="I1140" s="35"/>
    </row>
    <row r="1141" spans="1:9" s="2" customFormat="1" x14ac:dyDescent="0.25">
      <c r="A1141" s="35"/>
      <c r="E1141" s="16"/>
      <c r="G1141" s="20"/>
      <c r="H1141" s="20"/>
      <c r="I1141" s="35"/>
    </row>
    <row r="1142" spans="1:9" s="2" customFormat="1" x14ac:dyDescent="0.25">
      <c r="A1142" s="35"/>
      <c r="E1142" s="16"/>
      <c r="G1142" s="20"/>
      <c r="H1142" s="20"/>
      <c r="I1142" s="35"/>
    </row>
    <row r="1143" spans="1:9" s="2" customFormat="1" x14ac:dyDescent="0.25">
      <c r="A1143" s="35"/>
      <c r="E1143" s="16"/>
      <c r="G1143" s="20"/>
      <c r="H1143" s="20"/>
      <c r="I1143" s="35"/>
    </row>
    <row r="1144" spans="1:9" s="2" customFormat="1" x14ac:dyDescent="0.25">
      <c r="A1144" s="35"/>
      <c r="E1144" s="16"/>
      <c r="G1144" s="20"/>
      <c r="H1144" s="20"/>
      <c r="I1144" s="35"/>
    </row>
    <row r="1145" spans="1:9" s="2" customFormat="1" x14ac:dyDescent="0.25">
      <c r="A1145" s="35"/>
      <c r="E1145" s="16"/>
      <c r="G1145" s="20"/>
      <c r="H1145" s="20"/>
      <c r="I1145" s="35"/>
    </row>
    <row r="1146" spans="1:9" s="2" customFormat="1" x14ac:dyDescent="0.25">
      <c r="A1146" s="35"/>
      <c r="E1146" s="16"/>
      <c r="G1146" s="20"/>
      <c r="H1146" s="20"/>
      <c r="I1146" s="35"/>
    </row>
    <row r="1147" spans="1:9" s="2" customFormat="1" x14ac:dyDescent="0.25">
      <c r="A1147" s="35"/>
      <c r="E1147" s="16"/>
      <c r="G1147" s="20"/>
      <c r="H1147" s="20"/>
      <c r="I1147" s="35"/>
    </row>
    <row r="1148" spans="1:9" s="2" customFormat="1" x14ac:dyDescent="0.25">
      <c r="A1148" s="35"/>
      <c r="E1148" s="16"/>
      <c r="G1148" s="20"/>
      <c r="H1148" s="20"/>
      <c r="I1148" s="35"/>
    </row>
    <row r="1149" spans="1:9" s="2" customFormat="1" x14ac:dyDescent="0.25">
      <c r="A1149" s="35"/>
      <c r="E1149" s="16"/>
      <c r="G1149" s="20"/>
      <c r="H1149" s="20"/>
      <c r="I1149" s="35"/>
    </row>
    <row r="1150" spans="1:9" s="2" customFormat="1" x14ac:dyDescent="0.25">
      <c r="A1150" s="35"/>
      <c r="E1150" s="16"/>
      <c r="G1150" s="20"/>
      <c r="H1150" s="20"/>
      <c r="I1150" s="35"/>
    </row>
    <row r="1151" spans="1:9" s="2" customFormat="1" x14ac:dyDescent="0.25">
      <c r="A1151" s="35"/>
      <c r="E1151" s="16"/>
      <c r="G1151" s="20"/>
      <c r="H1151" s="20"/>
      <c r="I1151" s="35"/>
    </row>
    <row r="1152" spans="1:9" s="2" customFormat="1" x14ac:dyDescent="0.25">
      <c r="A1152" s="35"/>
      <c r="E1152" s="16"/>
      <c r="G1152" s="20"/>
      <c r="H1152" s="20"/>
      <c r="I1152" s="35"/>
    </row>
    <row r="1153" spans="1:9" s="2" customFormat="1" x14ac:dyDescent="0.25">
      <c r="A1153" s="35"/>
      <c r="E1153" s="16"/>
      <c r="G1153" s="20"/>
      <c r="H1153" s="20"/>
      <c r="I1153" s="35"/>
    </row>
    <row r="1154" spans="1:9" s="2" customFormat="1" x14ac:dyDescent="0.25">
      <c r="A1154" s="35"/>
      <c r="E1154" s="16"/>
      <c r="G1154" s="20"/>
      <c r="H1154" s="20"/>
      <c r="I1154" s="35"/>
    </row>
    <row r="1155" spans="1:9" s="2" customFormat="1" x14ac:dyDescent="0.25">
      <c r="A1155" s="35"/>
      <c r="E1155" s="16"/>
      <c r="G1155" s="20"/>
      <c r="H1155" s="20"/>
      <c r="I1155" s="35"/>
    </row>
    <row r="1156" spans="1:9" s="2" customFormat="1" x14ac:dyDescent="0.25">
      <c r="A1156" s="35"/>
      <c r="E1156" s="16"/>
      <c r="G1156" s="20"/>
      <c r="H1156" s="20"/>
      <c r="I1156" s="35"/>
    </row>
    <row r="1157" spans="1:9" s="2" customFormat="1" x14ac:dyDescent="0.25">
      <c r="A1157" s="35"/>
      <c r="E1157" s="16"/>
      <c r="G1157" s="20"/>
      <c r="H1157" s="20"/>
      <c r="I1157" s="35"/>
    </row>
    <row r="1158" spans="1:9" s="2" customFormat="1" x14ac:dyDescent="0.25">
      <c r="A1158" s="35"/>
      <c r="E1158" s="16"/>
      <c r="G1158" s="20"/>
      <c r="H1158" s="20"/>
      <c r="I1158" s="35"/>
    </row>
    <row r="1159" spans="1:9" s="2" customFormat="1" x14ac:dyDescent="0.25">
      <c r="A1159" s="35"/>
      <c r="E1159" s="16"/>
      <c r="G1159" s="20"/>
      <c r="H1159" s="20"/>
      <c r="I1159" s="35"/>
    </row>
    <row r="1160" spans="1:9" s="2" customFormat="1" x14ac:dyDescent="0.25">
      <c r="A1160" s="35"/>
      <c r="E1160" s="16"/>
      <c r="G1160" s="20"/>
      <c r="H1160" s="20"/>
      <c r="I1160" s="35"/>
    </row>
    <row r="1161" spans="1:9" s="2" customFormat="1" x14ac:dyDescent="0.25">
      <c r="A1161" s="35"/>
      <c r="E1161" s="16"/>
      <c r="G1161" s="20"/>
      <c r="H1161" s="20"/>
      <c r="I1161" s="35"/>
    </row>
    <row r="1162" spans="1:9" s="2" customFormat="1" x14ac:dyDescent="0.25">
      <c r="A1162" s="35"/>
      <c r="E1162" s="16"/>
      <c r="G1162" s="20"/>
      <c r="H1162" s="20"/>
      <c r="I1162" s="35"/>
    </row>
    <row r="1163" spans="1:9" s="2" customFormat="1" x14ac:dyDescent="0.25">
      <c r="A1163" s="35"/>
      <c r="E1163" s="16"/>
      <c r="G1163" s="20"/>
      <c r="H1163" s="20"/>
      <c r="I1163" s="35"/>
    </row>
    <row r="1164" spans="1:9" s="2" customFormat="1" x14ac:dyDescent="0.25">
      <c r="A1164" s="35"/>
      <c r="E1164" s="16"/>
      <c r="G1164" s="20"/>
      <c r="H1164" s="20"/>
      <c r="I1164" s="35"/>
    </row>
    <row r="1165" spans="1:9" s="2" customFormat="1" x14ac:dyDescent="0.25">
      <c r="A1165" s="35"/>
      <c r="E1165" s="16"/>
      <c r="G1165" s="20"/>
      <c r="H1165" s="20"/>
      <c r="I1165" s="35"/>
    </row>
    <row r="1166" spans="1:9" s="2" customFormat="1" x14ac:dyDescent="0.25">
      <c r="A1166" s="35"/>
      <c r="E1166" s="16"/>
      <c r="G1166" s="20"/>
      <c r="H1166" s="20"/>
      <c r="I1166" s="35"/>
    </row>
    <row r="1167" spans="1:9" s="2" customFormat="1" x14ac:dyDescent="0.25">
      <c r="A1167" s="35"/>
      <c r="E1167" s="16"/>
      <c r="G1167" s="20"/>
      <c r="H1167" s="20"/>
      <c r="I1167" s="35"/>
    </row>
    <row r="1168" spans="1:9" s="2" customFormat="1" x14ac:dyDescent="0.25">
      <c r="A1168" s="35"/>
      <c r="E1168" s="16"/>
      <c r="G1168" s="20"/>
      <c r="H1168" s="20"/>
      <c r="I1168" s="35"/>
    </row>
    <row r="1169" spans="1:9" s="2" customFormat="1" x14ac:dyDescent="0.25">
      <c r="A1169" s="35"/>
      <c r="E1169" s="16"/>
      <c r="G1169" s="20"/>
      <c r="H1169" s="20"/>
      <c r="I1169" s="35"/>
    </row>
    <row r="1170" spans="1:9" s="2" customFormat="1" x14ac:dyDescent="0.25">
      <c r="A1170" s="35"/>
      <c r="E1170" s="16"/>
      <c r="G1170" s="20"/>
      <c r="H1170" s="20"/>
      <c r="I1170" s="35"/>
    </row>
    <row r="1171" spans="1:9" s="2" customFormat="1" x14ac:dyDescent="0.25">
      <c r="A1171" s="35"/>
      <c r="E1171" s="16"/>
      <c r="G1171" s="20"/>
      <c r="H1171" s="20"/>
      <c r="I1171" s="35"/>
    </row>
    <row r="1172" spans="1:9" s="2" customFormat="1" x14ac:dyDescent="0.25">
      <c r="A1172" s="35"/>
      <c r="E1172" s="16"/>
      <c r="G1172" s="20"/>
      <c r="H1172" s="20"/>
      <c r="I1172" s="35"/>
    </row>
    <row r="1173" spans="1:9" s="2" customFormat="1" x14ac:dyDescent="0.25">
      <c r="A1173" s="35"/>
      <c r="E1173" s="16"/>
      <c r="G1173" s="20"/>
      <c r="H1173" s="20"/>
      <c r="I1173" s="35"/>
    </row>
    <row r="1174" spans="1:9" s="2" customFormat="1" x14ac:dyDescent="0.25">
      <c r="A1174" s="35"/>
      <c r="E1174" s="16"/>
      <c r="G1174" s="20"/>
      <c r="H1174" s="20"/>
      <c r="I1174" s="35"/>
    </row>
    <row r="1175" spans="1:9" s="2" customFormat="1" x14ac:dyDescent="0.25">
      <c r="A1175" s="35"/>
      <c r="E1175" s="16"/>
      <c r="G1175" s="20"/>
      <c r="H1175" s="20"/>
      <c r="I1175" s="35"/>
    </row>
    <row r="1176" spans="1:9" s="2" customFormat="1" x14ac:dyDescent="0.25">
      <c r="A1176" s="35"/>
      <c r="E1176" s="16"/>
      <c r="G1176" s="20"/>
      <c r="H1176" s="20"/>
      <c r="I1176" s="35"/>
    </row>
    <row r="1177" spans="1:9" s="2" customFormat="1" x14ac:dyDescent="0.25">
      <c r="A1177" s="35"/>
      <c r="E1177" s="16"/>
      <c r="G1177" s="20"/>
      <c r="H1177" s="20"/>
      <c r="I1177" s="35"/>
    </row>
    <row r="1178" spans="1:9" s="2" customFormat="1" x14ac:dyDescent="0.25">
      <c r="A1178" s="35"/>
      <c r="E1178" s="16"/>
      <c r="G1178" s="20"/>
      <c r="H1178" s="20"/>
      <c r="I1178" s="35"/>
    </row>
    <row r="1179" spans="1:9" s="2" customFormat="1" x14ac:dyDescent="0.25">
      <c r="A1179" s="35"/>
      <c r="E1179" s="16"/>
      <c r="G1179" s="20"/>
      <c r="H1179" s="20"/>
      <c r="I1179" s="35"/>
    </row>
    <row r="1180" spans="1:9" s="2" customFormat="1" x14ac:dyDescent="0.25">
      <c r="A1180" s="35"/>
      <c r="E1180" s="16"/>
      <c r="G1180" s="20"/>
      <c r="H1180" s="20"/>
      <c r="I1180" s="35"/>
    </row>
    <row r="1181" spans="1:9" s="2" customFormat="1" x14ac:dyDescent="0.25">
      <c r="A1181" s="35"/>
      <c r="E1181" s="16"/>
      <c r="G1181" s="20"/>
      <c r="H1181" s="20"/>
      <c r="I1181" s="35"/>
    </row>
    <row r="1182" spans="1:9" s="2" customFormat="1" x14ac:dyDescent="0.25">
      <c r="A1182" s="35"/>
      <c r="E1182" s="16"/>
      <c r="G1182" s="20"/>
      <c r="H1182" s="20"/>
      <c r="I1182" s="35"/>
    </row>
    <row r="1183" spans="1:9" s="2" customFormat="1" x14ac:dyDescent="0.25">
      <c r="A1183" s="35"/>
      <c r="E1183" s="16"/>
      <c r="G1183" s="20"/>
      <c r="H1183" s="20"/>
      <c r="I1183" s="35"/>
    </row>
    <row r="1184" spans="1:9" s="2" customFormat="1" x14ac:dyDescent="0.25">
      <c r="A1184" s="35"/>
      <c r="E1184" s="16"/>
      <c r="G1184" s="20"/>
      <c r="H1184" s="20"/>
      <c r="I1184" s="35"/>
    </row>
    <row r="1185" spans="1:9" s="2" customFormat="1" x14ac:dyDescent="0.25">
      <c r="A1185" s="35"/>
      <c r="E1185" s="16"/>
      <c r="G1185" s="20"/>
      <c r="H1185" s="20"/>
      <c r="I1185" s="35"/>
    </row>
    <row r="1186" spans="1:9" s="2" customFormat="1" x14ac:dyDescent="0.25">
      <c r="A1186" s="35"/>
      <c r="E1186" s="16"/>
      <c r="G1186" s="20"/>
      <c r="H1186" s="20"/>
      <c r="I1186" s="35"/>
    </row>
    <row r="1187" spans="1:9" s="2" customFormat="1" x14ac:dyDescent="0.25">
      <c r="A1187" s="35"/>
      <c r="E1187" s="16"/>
      <c r="G1187" s="20"/>
      <c r="H1187" s="20"/>
      <c r="I1187" s="35"/>
    </row>
    <row r="1188" spans="1:9" s="2" customFormat="1" x14ac:dyDescent="0.25">
      <c r="A1188" s="35"/>
      <c r="E1188" s="16"/>
      <c r="G1188" s="20"/>
      <c r="H1188" s="20"/>
      <c r="I1188" s="35"/>
    </row>
    <row r="1189" spans="1:9" s="2" customFormat="1" x14ac:dyDescent="0.25">
      <c r="A1189" s="35"/>
      <c r="E1189" s="16"/>
      <c r="G1189" s="20"/>
      <c r="H1189" s="20"/>
      <c r="I1189" s="35"/>
    </row>
    <row r="1190" spans="1:9" s="2" customFormat="1" x14ac:dyDescent="0.25">
      <c r="A1190" s="35"/>
      <c r="E1190" s="16"/>
      <c r="G1190" s="20"/>
      <c r="H1190" s="20"/>
      <c r="I1190" s="35"/>
    </row>
    <row r="1191" spans="1:9" s="2" customFormat="1" x14ac:dyDescent="0.25">
      <c r="A1191" s="35"/>
      <c r="E1191" s="16"/>
      <c r="G1191" s="20"/>
      <c r="H1191" s="20"/>
      <c r="I1191" s="35"/>
    </row>
    <row r="1192" spans="1:9" s="2" customFormat="1" x14ac:dyDescent="0.25">
      <c r="A1192" s="35"/>
      <c r="E1192" s="16"/>
      <c r="G1192" s="20"/>
      <c r="H1192" s="20"/>
      <c r="I1192" s="35"/>
    </row>
    <row r="1193" spans="1:9" s="2" customFormat="1" x14ac:dyDescent="0.25">
      <c r="A1193" s="35"/>
      <c r="E1193" s="16"/>
      <c r="G1193" s="20"/>
      <c r="H1193" s="20"/>
      <c r="I1193" s="35"/>
    </row>
    <row r="1194" spans="1:9" s="2" customFormat="1" x14ac:dyDescent="0.25">
      <c r="A1194" s="35"/>
      <c r="E1194" s="16"/>
      <c r="G1194" s="20"/>
      <c r="H1194" s="20"/>
      <c r="I1194" s="35"/>
    </row>
    <row r="1195" spans="1:9" s="2" customFormat="1" x14ac:dyDescent="0.25">
      <c r="A1195" s="35"/>
      <c r="E1195" s="16"/>
      <c r="G1195" s="20"/>
      <c r="H1195" s="20"/>
      <c r="I1195" s="35"/>
    </row>
    <row r="1196" spans="1:9" s="2" customFormat="1" x14ac:dyDescent="0.25">
      <c r="A1196" s="35"/>
      <c r="E1196" s="16"/>
      <c r="G1196" s="20"/>
      <c r="H1196" s="20"/>
      <c r="I1196" s="35"/>
    </row>
    <row r="1197" spans="1:9" s="2" customFormat="1" x14ac:dyDescent="0.25">
      <c r="A1197" s="35"/>
      <c r="E1197" s="16"/>
      <c r="G1197" s="20"/>
      <c r="H1197" s="20"/>
      <c r="I1197" s="35"/>
    </row>
    <row r="1198" spans="1:9" s="2" customFormat="1" x14ac:dyDescent="0.25">
      <c r="A1198" s="35"/>
      <c r="E1198" s="16"/>
      <c r="G1198" s="20"/>
      <c r="H1198" s="20"/>
      <c r="I1198" s="35"/>
    </row>
    <row r="1199" spans="1:9" s="2" customFormat="1" x14ac:dyDescent="0.25">
      <c r="A1199" s="35"/>
      <c r="E1199" s="16"/>
      <c r="G1199" s="20"/>
      <c r="H1199" s="20"/>
      <c r="I1199" s="35"/>
    </row>
    <row r="1200" spans="1:9" s="2" customFormat="1" x14ac:dyDescent="0.25">
      <c r="A1200" s="35"/>
      <c r="E1200" s="16"/>
      <c r="G1200" s="20"/>
      <c r="H1200" s="20"/>
      <c r="I1200" s="35"/>
    </row>
    <row r="1201" spans="1:9" s="2" customFormat="1" x14ac:dyDescent="0.25">
      <c r="A1201" s="35"/>
      <c r="E1201" s="16"/>
      <c r="G1201" s="20"/>
      <c r="H1201" s="20"/>
      <c r="I1201" s="35"/>
    </row>
    <row r="1202" spans="1:9" s="2" customFormat="1" x14ac:dyDescent="0.25">
      <c r="A1202" s="35"/>
      <c r="E1202" s="16"/>
      <c r="G1202" s="20"/>
      <c r="H1202" s="20"/>
      <c r="I1202" s="35"/>
    </row>
    <row r="1203" spans="1:9" s="2" customFormat="1" x14ac:dyDescent="0.25">
      <c r="A1203" s="35"/>
      <c r="E1203" s="16"/>
      <c r="G1203" s="20"/>
      <c r="H1203" s="20"/>
      <c r="I1203" s="35"/>
    </row>
    <row r="1204" spans="1:9" s="2" customFormat="1" x14ac:dyDescent="0.25">
      <c r="A1204" s="35"/>
      <c r="E1204" s="16"/>
      <c r="G1204" s="20"/>
      <c r="H1204" s="20"/>
      <c r="I1204" s="35"/>
    </row>
    <row r="1205" spans="1:9" s="2" customFormat="1" x14ac:dyDescent="0.25">
      <c r="A1205" s="35"/>
      <c r="E1205" s="16"/>
      <c r="G1205" s="20"/>
      <c r="H1205" s="20"/>
      <c r="I1205" s="35"/>
    </row>
    <row r="1206" spans="1:9" s="2" customFormat="1" x14ac:dyDescent="0.25">
      <c r="A1206" s="35"/>
      <c r="E1206" s="16"/>
      <c r="G1206" s="20"/>
      <c r="H1206" s="20"/>
      <c r="I1206" s="35"/>
    </row>
    <row r="1207" spans="1:9" s="2" customFormat="1" x14ac:dyDescent="0.25">
      <c r="A1207" s="35"/>
      <c r="E1207" s="16"/>
      <c r="G1207" s="20"/>
      <c r="H1207" s="20"/>
      <c r="I1207" s="35"/>
    </row>
    <row r="1208" spans="1:9" s="2" customFormat="1" x14ac:dyDescent="0.25">
      <c r="A1208" s="35"/>
      <c r="E1208" s="16"/>
      <c r="G1208" s="20"/>
      <c r="H1208" s="20"/>
      <c r="I1208" s="35"/>
    </row>
    <row r="1209" spans="1:9" s="2" customFormat="1" x14ac:dyDescent="0.25">
      <c r="A1209" s="35"/>
      <c r="E1209" s="16"/>
      <c r="G1209" s="20"/>
      <c r="H1209" s="20"/>
      <c r="I1209" s="35"/>
    </row>
    <row r="1210" spans="1:9" s="2" customFormat="1" x14ac:dyDescent="0.25">
      <c r="A1210" s="35"/>
      <c r="E1210" s="16"/>
      <c r="G1210" s="20"/>
      <c r="H1210" s="20"/>
      <c r="I1210" s="35"/>
    </row>
    <row r="1211" spans="1:9" s="2" customFormat="1" x14ac:dyDescent="0.25">
      <c r="A1211" s="35"/>
      <c r="E1211" s="16"/>
      <c r="G1211" s="20"/>
      <c r="H1211" s="20"/>
      <c r="I1211" s="35"/>
    </row>
    <row r="1212" spans="1:9" s="2" customFormat="1" x14ac:dyDescent="0.25">
      <c r="A1212" s="35"/>
      <c r="E1212" s="16"/>
      <c r="G1212" s="20"/>
      <c r="H1212" s="20"/>
      <c r="I1212" s="35"/>
    </row>
    <row r="1213" spans="1:9" s="2" customFormat="1" x14ac:dyDescent="0.25">
      <c r="A1213" s="35"/>
      <c r="E1213" s="16"/>
      <c r="G1213" s="20"/>
      <c r="H1213" s="20"/>
      <c r="I1213" s="35"/>
    </row>
    <row r="1214" spans="1:9" s="2" customFormat="1" x14ac:dyDescent="0.25">
      <c r="A1214" s="35"/>
      <c r="E1214" s="16"/>
      <c r="G1214" s="20"/>
      <c r="H1214" s="20"/>
      <c r="I1214" s="35"/>
    </row>
    <row r="1215" spans="1:9" s="2" customFormat="1" x14ac:dyDescent="0.25">
      <c r="A1215" s="35"/>
      <c r="E1215" s="16"/>
      <c r="G1215" s="20"/>
      <c r="H1215" s="20"/>
      <c r="I1215" s="35"/>
    </row>
    <row r="1216" spans="1:9" s="2" customFormat="1" x14ac:dyDescent="0.25">
      <c r="A1216" s="35"/>
      <c r="E1216" s="16"/>
      <c r="G1216" s="20"/>
      <c r="H1216" s="20"/>
      <c r="I1216" s="35"/>
    </row>
    <row r="1217" spans="1:9" s="2" customFormat="1" x14ac:dyDescent="0.25">
      <c r="A1217" s="35"/>
      <c r="E1217" s="16"/>
      <c r="G1217" s="20"/>
      <c r="H1217" s="20"/>
      <c r="I1217" s="35"/>
    </row>
    <row r="1218" spans="1:9" s="2" customFormat="1" x14ac:dyDescent="0.25">
      <c r="A1218" s="35"/>
      <c r="E1218" s="16"/>
      <c r="G1218" s="20"/>
      <c r="H1218" s="20"/>
      <c r="I1218" s="35"/>
    </row>
    <row r="1219" spans="1:9" s="2" customFormat="1" x14ac:dyDescent="0.25">
      <c r="A1219" s="35"/>
      <c r="E1219" s="16"/>
      <c r="G1219" s="20"/>
      <c r="H1219" s="20"/>
      <c r="I1219" s="35"/>
    </row>
    <row r="1220" spans="1:9" s="2" customFormat="1" x14ac:dyDescent="0.25">
      <c r="A1220" s="35"/>
      <c r="E1220" s="16"/>
      <c r="G1220" s="20"/>
      <c r="H1220" s="20"/>
      <c r="I1220" s="35"/>
    </row>
    <row r="1221" spans="1:9" s="2" customFormat="1" x14ac:dyDescent="0.25">
      <c r="A1221" s="35"/>
      <c r="E1221" s="16"/>
      <c r="G1221" s="20"/>
      <c r="H1221" s="20"/>
      <c r="I1221" s="35"/>
    </row>
    <row r="1222" spans="1:9" s="2" customFormat="1" x14ac:dyDescent="0.25">
      <c r="A1222" s="35"/>
      <c r="E1222" s="16"/>
      <c r="G1222" s="20"/>
      <c r="H1222" s="20"/>
      <c r="I1222" s="35"/>
    </row>
    <row r="1223" spans="1:9" s="2" customFormat="1" x14ac:dyDescent="0.25">
      <c r="A1223" s="35"/>
      <c r="E1223" s="16"/>
      <c r="G1223" s="20"/>
      <c r="H1223" s="20"/>
      <c r="I1223" s="35"/>
    </row>
    <row r="1224" spans="1:9" s="2" customFormat="1" x14ac:dyDescent="0.25">
      <c r="A1224" s="35"/>
      <c r="E1224" s="16"/>
      <c r="G1224" s="20"/>
      <c r="H1224" s="20"/>
      <c r="I1224" s="35"/>
    </row>
    <row r="1225" spans="1:9" s="2" customFormat="1" x14ac:dyDescent="0.25">
      <c r="A1225" s="35"/>
      <c r="E1225" s="16"/>
      <c r="G1225" s="20"/>
      <c r="H1225" s="20"/>
      <c r="I1225" s="35"/>
    </row>
    <row r="1226" spans="1:9" s="2" customFormat="1" x14ac:dyDescent="0.25">
      <c r="A1226" s="35"/>
      <c r="E1226" s="16"/>
      <c r="G1226" s="20"/>
      <c r="H1226" s="20"/>
      <c r="I1226" s="35"/>
    </row>
    <row r="1227" spans="1:9" s="2" customFormat="1" x14ac:dyDescent="0.25">
      <c r="A1227" s="35"/>
      <c r="E1227" s="16"/>
      <c r="G1227" s="20"/>
      <c r="H1227" s="20"/>
      <c r="I1227" s="35"/>
    </row>
    <row r="1228" spans="1:9" s="2" customFormat="1" x14ac:dyDescent="0.25">
      <c r="A1228" s="35"/>
      <c r="E1228" s="16"/>
      <c r="G1228" s="20"/>
      <c r="H1228" s="20"/>
      <c r="I1228" s="35"/>
    </row>
    <row r="1229" spans="1:9" s="2" customFormat="1" x14ac:dyDescent="0.25">
      <c r="A1229" s="35"/>
      <c r="E1229" s="16"/>
      <c r="G1229" s="20"/>
      <c r="H1229" s="20"/>
      <c r="I1229" s="35"/>
    </row>
    <row r="1230" spans="1:9" s="2" customFormat="1" x14ac:dyDescent="0.25">
      <c r="A1230" s="35"/>
      <c r="E1230" s="16"/>
      <c r="G1230" s="20"/>
      <c r="H1230" s="20"/>
      <c r="I1230" s="35"/>
    </row>
    <row r="1231" spans="1:9" s="2" customFormat="1" x14ac:dyDescent="0.25">
      <c r="A1231" s="35"/>
      <c r="E1231" s="16"/>
      <c r="G1231" s="20"/>
      <c r="H1231" s="20"/>
      <c r="I1231" s="35"/>
    </row>
    <row r="1232" spans="1:9" s="2" customFormat="1" x14ac:dyDescent="0.25">
      <c r="A1232" s="35"/>
      <c r="E1232" s="16"/>
      <c r="G1232" s="20"/>
      <c r="H1232" s="20"/>
      <c r="I1232" s="35"/>
    </row>
    <row r="1233" spans="1:9" s="2" customFormat="1" x14ac:dyDescent="0.25">
      <c r="A1233" s="35"/>
      <c r="E1233" s="16"/>
      <c r="G1233" s="20"/>
      <c r="H1233" s="20"/>
      <c r="I1233" s="35"/>
    </row>
    <row r="1234" spans="1:9" s="2" customFormat="1" x14ac:dyDescent="0.25">
      <c r="A1234" s="35"/>
      <c r="E1234" s="16"/>
      <c r="G1234" s="20"/>
      <c r="H1234" s="20"/>
      <c r="I1234" s="35"/>
    </row>
    <row r="1235" spans="1:9" s="2" customFormat="1" x14ac:dyDescent="0.25">
      <c r="A1235" s="35"/>
      <c r="E1235" s="16"/>
      <c r="G1235" s="20"/>
      <c r="H1235" s="20"/>
      <c r="I1235" s="35"/>
    </row>
    <row r="1236" spans="1:9" s="2" customFormat="1" x14ac:dyDescent="0.25">
      <c r="A1236" s="35"/>
      <c r="E1236" s="16"/>
      <c r="G1236" s="20"/>
      <c r="H1236" s="20"/>
      <c r="I1236" s="35"/>
    </row>
    <row r="1237" spans="1:9" s="2" customFormat="1" x14ac:dyDescent="0.25">
      <c r="A1237" s="35"/>
      <c r="E1237" s="16"/>
      <c r="G1237" s="20"/>
      <c r="H1237" s="20"/>
      <c r="I1237" s="35"/>
    </row>
    <row r="1238" spans="1:9" s="2" customFormat="1" x14ac:dyDescent="0.25">
      <c r="A1238" s="35"/>
      <c r="E1238" s="16"/>
      <c r="G1238" s="20"/>
      <c r="H1238" s="20"/>
      <c r="I1238" s="35"/>
    </row>
    <row r="1239" spans="1:9" s="2" customFormat="1" x14ac:dyDescent="0.25">
      <c r="A1239" s="35"/>
      <c r="E1239" s="16"/>
      <c r="G1239" s="20"/>
      <c r="H1239" s="20"/>
      <c r="I1239" s="35"/>
    </row>
    <row r="1240" spans="1:9" s="2" customFormat="1" x14ac:dyDescent="0.25">
      <c r="A1240" s="35"/>
      <c r="E1240" s="16"/>
      <c r="G1240" s="20"/>
      <c r="H1240" s="20"/>
      <c r="I1240" s="35"/>
    </row>
    <row r="1241" spans="1:9" s="2" customFormat="1" x14ac:dyDescent="0.25">
      <c r="A1241" s="35"/>
      <c r="E1241" s="16"/>
      <c r="G1241" s="20"/>
      <c r="H1241" s="20"/>
      <c r="I1241" s="35"/>
    </row>
    <row r="1242" spans="1:9" s="2" customFormat="1" x14ac:dyDescent="0.25">
      <c r="A1242" s="35"/>
      <c r="E1242" s="16"/>
      <c r="G1242" s="20"/>
      <c r="H1242" s="20"/>
      <c r="I1242" s="35"/>
    </row>
    <row r="1243" spans="1:9" s="2" customFormat="1" x14ac:dyDescent="0.25">
      <c r="A1243" s="35"/>
      <c r="E1243" s="16"/>
      <c r="G1243" s="20"/>
      <c r="H1243" s="20"/>
      <c r="I1243" s="35"/>
    </row>
    <row r="1244" spans="1:9" s="2" customFormat="1" x14ac:dyDescent="0.25">
      <c r="A1244" s="35"/>
      <c r="E1244" s="16"/>
      <c r="G1244" s="20"/>
      <c r="H1244" s="20"/>
      <c r="I1244" s="35"/>
    </row>
    <row r="1245" spans="1:9" s="2" customFormat="1" x14ac:dyDescent="0.25">
      <c r="A1245" s="35"/>
      <c r="E1245" s="16"/>
      <c r="G1245" s="20"/>
      <c r="H1245" s="20"/>
      <c r="I1245" s="35"/>
    </row>
    <row r="1246" spans="1:9" s="2" customFormat="1" x14ac:dyDescent="0.25">
      <c r="A1246" s="35"/>
      <c r="E1246" s="16"/>
      <c r="G1246" s="20"/>
      <c r="H1246" s="20"/>
      <c r="I1246" s="35"/>
    </row>
    <row r="1247" spans="1:9" s="2" customFormat="1" x14ac:dyDescent="0.25">
      <c r="A1247" s="35"/>
      <c r="E1247" s="16"/>
      <c r="G1247" s="20"/>
      <c r="H1247" s="20"/>
      <c r="I1247" s="35"/>
    </row>
    <row r="1248" spans="1:9" s="2" customFormat="1" x14ac:dyDescent="0.25">
      <c r="A1248" s="35"/>
      <c r="E1248" s="16"/>
      <c r="G1248" s="20"/>
      <c r="H1248" s="20"/>
      <c r="I1248" s="35"/>
    </row>
    <row r="1249" spans="1:9" s="2" customFormat="1" x14ac:dyDescent="0.25">
      <c r="A1249" s="35"/>
      <c r="E1249" s="16"/>
      <c r="G1249" s="20"/>
      <c r="H1249" s="20"/>
      <c r="I1249" s="35"/>
    </row>
    <row r="1250" spans="1:9" s="2" customFormat="1" x14ac:dyDescent="0.25">
      <c r="A1250" s="35"/>
      <c r="E1250" s="16"/>
      <c r="G1250" s="20"/>
      <c r="H1250" s="20"/>
      <c r="I1250" s="35"/>
    </row>
    <row r="1251" spans="1:9" s="2" customFormat="1" x14ac:dyDescent="0.25">
      <c r="A1251" s="35"/>
      <c r="E1251" s="16"/>
      <c r="G1251" s="20"/>
      <c r="H1251" s="20"/>
      <c r="I1251" s="35"/>
    </row>
    <row r="1252" spans="1:9" s="2" customFormat="1" x14ac:dyDescent="0.25">
      <c r="A1252" s="35"/>
      <c r="E1252" s="16"/>
      <c r="G1252" s="20"/>
      <c r="H1252" s="20"/>
      <c r="I1252" s="35"/>
    </row>
    <row r="1253" spans="1:9" s="2" customFormat="1" x14ac:dyDescent="0.25">
      <c r="A1253" s="35"/>
      <c r="E1253" s="16"/>
      <c r="G1253" s="20"/>
      <c r="H1253" s="20"/>
      <c r="I1253" s="35"/>
    </row>
    <row r="1254" spans="1:9" s="2" customFormat="1" x14ac:dyDescent="0.25">
      <c r="A1254" s="35"/>
      <c r="E1254" s="16"/>
      <c r="G1254" s="20"/>
      <c r="H1254" s="20"/>
      <c r="I1254" s="35"/>
    </row>
    <row r="1255" spans="1:9" s="2" customFormat="1" x14ac:dyDescent="0.25">
      <c r="A1255" s="35"/>
      <c r="E1255" s="16"/>
      <c r="G1255" s="20"/>
      <c r="H1255" s="20"/>
      <c r="I1255" s="35"/>
    </row>
    <row r="1256" spans="1:9" s="2" customFormat="1" x14ac:dyDescent="0.25">
      <c r="A1256" s="35"/>
      <c r="E1256" s="16"/>
      <c r="G1256" s="20"/>
      <c r="H1256" s="20"/>
      <c r="I1256" s="35"/>
    </row>
    <row r="1257" spans="1:9" s="2" customFormat="1" x14ac:dyDescent="0.25">
      <c r="A1257" s="35"/>
      <c r="E1257" s="16"/>
      <c r="G1257" s="20"/>
      <c r="H1257" s="20"/>
      <c r="I1257" s="35"/>
    </row>
    <row r="1258" spans="1:9" s="2" customFormat="1" x14ac:dyDescent="0.25">
      <c r="A1258" s="35"/>
      <c r="E1258" s="16"/>
      <c r="G1258" s="20"/>
      <c r="H1258" s="20"/>
      <c r="I1258" s="35"/>
    </row>
    <row r="1259" spans="1:9" s="2" customFormat="1" x14ac:dyDescent="0.25">
      <c r="A1259" s="35"/>
      <c r="E1259" s="16"/>
      <c r="G1259" s="20"/>
      <c r="H1259" s="20"/>
      <c r="I1259" s="35"/>
    </row>
    <row r="1260" spans="1:9" s="2" customFormat="1" x14ac:dyDescent="0.25">
      <c r="A1260" s="35"/>
      <c r="E1260" s="16"/>
      <c r="G1260" s="20"/>
      <c r="H1260" s="20"/>
      <c r="I1260" s="35"/>
    </row>
    <row r="1261" spans="1:9" s="2" customFormat="1" x14ac:dyDescent="0.25">
      <c r="A1261" s="35"/>
      <c r="E1261" s="16"/>
      <c r="G1261" s="20"/>
      <c r="H1261" s="20"/>
      <c r="I1261" s="35"/>
    </row>
    <row r="1262" spans="1:9" s="2" customFormat="1" x14ac:dyDescent="0.25">
      <c r="A1262" s="35"/>
      <c r="E1262" s="16"/>
      <c r="G1262" s="20"/>
      <c r="H1262" s="20"/>
      <c r="I1262" s="35"/>
    </row>
    <row r="1263" spans="1:9" s="2" customFormat="1" x14ac:dyDescent="0.25">
      <c r="A1263" s="35"/>
      <c r="E1263" s="16"/>
      <c r="G1263" s="20"/>
      <c r="H1263" s="20"/>
      <c r="I1263" s="35"/>
    </row>
    <row r="1264" spans="1:9" s="2" customFormat="1" x14ac:dyDescent="0.25">
      <c r="A1264" s="35"/>
      <c r="E1264" s="16"/>
      <c r="G1264" s="20"/>
      <c r="H1264" s="20"/>
      <c r="I1264" s="35"/>
    </row>
    <row r="1265" spans="1:9" s="2" customFormat="1" x14ac:dyDescent="0.25">
      <c r="A1265" s="35"/>
      <c r="E1265" s="16"/>
      <c r="G1265" s="20"/>
      <c r="H1265" s="20"/>
      <c r="I1265" s="35"/>
    </row>
    <row r="1266" spans="1:9" s="2" customFormat="1" x14ac:dyDescent="0.25">
      <c r="A1266" s="35"/>
      <c r="E1266" s="16"/>
      <c r="G1266" s="20"/>
      <c r="H1266" s="20"/>
      <c r="I1266" s="35"/>
    </row>
    <row r="1267" spans="1:9" s="2" customFormat="1" x14ac:dyDescent="0.25">
      <c r="A1267" s="35"/>
      <c r="E1267" s="16"/>
      <c r="G1267" s="20"/>
      <c r="H1267" s="20"/>
      <c r="I1267" s="35"/>
    </row>
    <row r="1268" spans="1:9" s="2" customFormat="1" x14ac:dyDescent="0.25">
      <c r="A1268" s="35"/>
      <c r="E1268" s="16"/>
      <c r="G1268" s="20"/>
      <c r="H1268" s="20"/>
      <c r="I1268" s="35"/>
    </row>
    <row r="1269" spans="1:9" s="2" customFormat="1" x14ac:dyDescent="0.25">
      <c r="A1269" s="35"/>
      <c r="E1269" s="16"/>
      <c r="G1269" s="20"/>
      <c r="H1269" s="20"/>
      <c r="I1269" s="35"/>
    </row>
    <row r="1270" spans="1:9" s="2" customFormat="1" x14ac:dyDescent="0.25">
      <c r="A1270" s="35"/>
      <c r="E1270" s="16"/>
      <c r="G1270" s="20"/>
      <c r="H1270" s="20"/>
      <c r="I1270" s="35"/>
    </row>
    <row r="1271" spans="1:9" s="2" customFormat="1" x14ac:dyDescent="0.25">
      <c r="A1271" s="35"/>
      <c r="E1271" s="16"/>
      <c r="G1271" s="20"/>
      <c r="H1271" s="20"/>
      <c r="I1271" s="35"/>
    </row>
    <row r="1272" spans="1:9" s="2" customFormat="1" x14ac:dyDescent="0.25">
      <c r="A1272" s="35"/>
      <c r="E1272" s="16"/>
      <c r="G1272" s="20"/>
      <c r="H1272" s="20"/>
      <c r="I1272" s="35"/>
    </row>
    <row r="1273" spans="1:9" s="2" customFormat="1" x14ac:dyDescent="0.25">
      <c r="A1273" s="35"/>
      <c r="E1273" s="16"/>
      <c r="G1273" s="20"/>
      <c r="H1273" s="20"/>
      <c r="I1273" s="35"/>
    </row>
    <row r="1274" spans="1:9" s="2" customFormat="1" x14ac:dyDescent="0.25">
      <c r="A1274" s="35"/>
      <c r="E1274" s="16"/>
      <c r="G1274" s="20"/>
      <c r="H1274" s="20"/>
      <c r="I1274" s="35"/>
    </row>
    <row r="1275" spans="1:9" s="2" customFormat="1" x14ac:dyDescent="0.25">
      <c r="A1275" s="35"/>
      <c r="E1275" s="16"/>
      <c r="G1275" s="20"/>
      <c r="H1275" s="20"/>
      <c r="I1275" s="35"/>
    </row>
    <row r="1276" spans="1:9" s="2" customFormat="1" x14ac:dyDescent="0.25">
      <c r="A1276" s="35"/>
      <c r="E1276" s="16"/>
      <c r="G1276" s="20"/>
      <c r="H1276" s="20"/>
      <c r="I1276" s="35"/>
    </row>
    <row r="1277" spans="1:9" s="2" customFormat="1" x14ac:dyDescent="0.25">
      <c r="A1277" s="35"/>
      <c r="E1277" s="16"/>
      <c r="G1277" s="20"/>
      <c r="H1277" s="20"/>
      <c r="I1277" s="35"/>
    </row>
    <row r="1278" spans="1:9" s="2" customFormat="1" x14ac:dyDescent="0.25">
      <c r="A1278" s="35"/>
      <c r="E1278" s="16"/>
      <c r="G1278" s="20"/>
      <c r="H1278" s="20"/>
      <c r="I1278" s="35"/>
    </row>
    <row r="1279" spans="1:9" s="2" customFormat="1" x14ac:dyDescent="0.25">
      <c r="A1279" s="35"/>
      <c r="E1279" s="16"/>
      <c r="G1279" s="20"/>
      <c r="H1279" s="20"/>
      <c r="I1279" s="35"/>
    </row>
    <row r="1280" spans="1:9" s="2" customFormat="1" x14ac:dyDescent="0.25">
      <c r="A1280" s="35"/>
      <c r="E1280" s="16"/>
      <c r="G1280" s="20"/>
      <c r="H1280" s="20"/>
      <c r="I1280" s="35"/>
    </row>
    <row r="1281" spans="1:9" s="2" customFormat="1" x14ac:dyDescent="0.25">
      <c r="A1281" s="35"/>
      <c r="E1281" s="16"/>
      <c r="G1281" s="20"/>
      <c r="H1281" s="20"/>
      <c r="I1281" s="35"/>
    </row>
    <row r="1282" spans="1:9" s="2" customFormat="1" x14ac:dyDescent="0.25">
      <c r="A1282" s="35"/>
      <c r="E1282" s="16"/>
      <c r="G1282" s="20"/>
      <c r="H1282" s="20"/>
      <c r="I1282" s="35"/>
    </row>
    <row r="1283" spans="1:9" s="2" customFormat="1" x14ac:dyDescent="0.25">
      <c r="A1283" s="35"/>
      <c r="E1283" s="16"/>
      <c r="G1283" s="20"/>
      <c r="H1283" s="20"/>
      <c r="I1283" s="35"/>
    </row>
    <row r="1284" spans="1:9" s="2" customFormat="1" x14ac:dyDescent="0.25">
      <c r="A1284" s="35"/>
      <c r="E1284" s="16"/>
      <c r="G1284" s="20"/>
      <c r="H1284" s="20"/>
      <c r="I1284" s="35"/>
    </row>
    <row r="1285" spans="1:9" s="2" customFormat="1" x14ac:dyDescent="0.25">
      <c r="A1285" s="35"/>
      <c r="E1285" s="16"/>
      <c r="G1285" s="20"/>
      <c r="H1285" s="20"/>
      <c r="I1285" s="35"/>
    </row>
    <row r="1286" spans="1:9" s="2" customFormat="1" x14ac:dyDescent="0.25">
      <c r="A1286" s="35"/>
      <c r="E1286" s="16"/>
      <c r="G1286" s="20"/>
      <c r="H1286" s="20"/>
      <c r="I1286" s="35"/>
    </row>
    <row r="1287" spans="1:9" s="2" customFormat="1" x14ac:dyDescent="0.25">
      <c r="A1287" s="35"/>
      <c r="E1287" s="16"/>
      <c r="G1287" s="20"/>
      <c r="H1287" s="20"/>
      <c r="I1287" s="35"/>
    </row>
    <row r="1288" spans="1:9" s="2" customFormat="1" x14ac:dyDescent="0.25">
      <c r="A1288" s="35"/>
      <c r="E1288" s="16"/>
      <c r="G1288" s="20"/>
      <c r="H1288" s="20"/>
      <c r="I1288" s="35"/>
    </row>
    <row r="1289" spans="1:9" s="2" customFormat="1" x14ac:dyDescent="0.25">
      <c r="A1289" s="35"/>
      <c r="E1289" s="16"/>
      <c r="G1289" s="20"/>
      <c r="H1289" s="20"/>
      <c r="I1289" s="35"/>
    </row>
    <row r="1290" spans="1:9" s="2" customFormat="1" x14ac:dyDescent="0.25">
      <c r="A1290" s="35"/>
      <c r="E1290" s="16"/>
      <c r="G1290" s="20"/>
      <c r="H1290" s="20"/>
      <c r="I1290" s="35"/>
    </row>
    <row r="1291" spans="1:9" s="2" customFormat="1" x14ac:dyDescent="0.25">
      <c r="A1291" s="35"/>
      <c r="E1291" s="16"/>
      <c r="G1291" s="20"/>
      <c r="H1291" s="20"/>
      <c r="I1291" s="35"/>
    </row>
    <row r="1292" spans="1:9" s="2" customFormat="1" x14ac:dyDescent="0.25">
      <c r="A1292" s="35"/>
      <c r="E1292" s="16"/>
      <c r="G1292" s="20"/>
      <c r="H1292" s="20"/>
      <c r="I1292" s="35"/>
    </row>
    <row r="1293" spans="1:9" s="2" customFormat="1" x14ac:dyDescent="0.25">
      <c r="A1293" s="35"/>
      <c r="E1293" s="16"/>
      <c r="G1293" s="20"/>
      <c r="H1293" s="20"/>
      <c r="I1293" s="35"/>
    </row>
    <row r="1294" spans="1:9" s="2" customFormat="1" x14ac:dyDescent="0.25">
      <c r="A1294" s="35"/>
      <c r="E1294" s="16"/>
      <c r="G1294" s="20"/>
      <c r="H1294" s="20"/>
      <c r="I1294" s="35"/>
    </row>
    <row r="1295" spans="1:9" s="2" customFormat="1" x14ac:dyDescent="0.25">
      <c r="A1295" s="35"/>
      <c r="E1295" s="16"/>
      <c r="G1295" s="20"/>
      <c r="H1295" s="20"/>
      <c r="I1295" s="35"/>
    </row>
    <row r="1296" spans="1:9" s="2" customFormat="1" x14ac:dyDescent="0.25">
      <c r="A1296" s="35"/>
      <c r="E1296" s="16"/>
      <c r="G1296" s="20"/>
      <c r="H1296" s="20"/>
      <c r="I1296" s="35"/>
    </row>
    <row r="1297" spans="1:9" s="2" customFormat="1" x14ac:dyDescent="0.25">
      <c r="A1297" s="35"/>
      <c r="E1297" s="16"/>
      <c r="G1297" s="20"/>
      <c r="H1297" s="20"/>
      <c r="I1297" s="35"/>
    </row>
    <row r="1298" spans="1:9" s="2" customFormat="1" x14ac:dyDescent="0.25">
      <c r="A1298" s="35"/>
      <c r="E1298" s="16"/>
      <c r="G1298" s="20"/>
      <c r="H1298" s="20"/>
      <c r="I1298" s="35"/>
    </row>
    <row r="1299" spans="1:9" s="2" customFormat="1" x14ac:dyDescent="0.25">
      <c r="A1299" s="35"/>
      <c r="E1299" s="16"/>
      <c r="G1299" s="20"/>
      <c r="H1299" s="20"/>
      <c r="I1299" s="35"/>
    </row>
    <row r="1300" spans="1:9" s="2" customFormat="1" x14ac:dyDescent="0.25">
      <c r="A1300" s="35"/>
      <c r="E1300" s="16"/>
      <c r="G1300" s="20"/>
      <c r="H1300" s="20"/>
      <c r="I1300" s="35"/>
    </row>
    <row r="1301" spans="1:9" s="2" customFormat="1" x14ac:dyDescent="0.25">
      <c r="A1301" s="35"/>
      <c r="E1301" s="16"/>
      <c r="G1301" s="20"/>
      <c r="H1301" s="20"/>
      <c r="I1301" s="35"/>
    </row>
    <row r="1302" spans="1:9" s="2" customFormat="1" x14ac:dyDescent="0.25">
      <c r="A1302" s="35"/>
      <c r="E1302" s="16"/>
      <c r="G1302" s="20"/>
      <c r="H1302" s="20"/>
      <c r="I1302" s="35"/>
    </row>
    <row r="1303" spans="1:9" s="2" customFormat="1" x14ac:dyDescent="0.25">
      <c r="A1303" s="35"/>
      <c r="E1303" s="16"/>
      <c r="G1303" s="20"/>
      <c r="H1303" s="20"/>
      <c r="I1303" s="35"/>
    </row>
    <row r="1304" spans="1:9" s="2" customFormat="1" x14ac:dyDescent="0.25">
      <c r="A1304" s="35"/>
      <c r="E1304" s="16"/>
      <c r="G1304" s="20"/>
      <c r="H1304" s="20"/>
      <c r="I1304" s="35"/>
    </row>
    <row r="1305" spans="1:9" s="2" customFormat="1" x14ac:dyDescent="0.25">
      <c r="A1305" s="35"/>
      <c r="E1305" s="16"/>
      <c r="G1305" s="20"/>
      <c r="H1305" s="20"/>
      <c r="I1305" s="35"/>
    </row>
    <row r="1306" spans="1:9" s="2" customFormat="1" x14ac:dyDescent="0.25">
      <c r="A1306" s="35"/>
      <c r="E1306" s="16"/>
      <c r="G1306" s="20"/>
      <c r="H1306" s="20"/>
      <c r="I1306" s="35"/>
    </row>
    <row r="1307" spans="1:9" s="2" customFormat="1" x14ac:dyDescent="0.25">
      <c r="A1307" s="35"/>
      <c r="E1307" s="16"/>
      <c r="G1307" s="20"/>
      <c r="H1307" s="20"/>
      <c r="I1307" s="35"/>
    </row>
    <row r="1308" spans="1:9" s="2" customFormat="1" x14ac:dyDescent="0.25">
      <c r="A1308" s="35"/>
      <c r="E1308" s="16"/>
      <c r="G1308" s="20"/>
      <c r="H1308" s="20"/>
      <c r="I1308" s="35"/>
    </row>
    <row r="1309" spans="1:9" s="2" customFormat="1" x14ac:dyDescent="0.25">
      <c r="A1309" s="35"/>
      <c r="E1309" s="16"/>
      <c r="G1309" s="20"/>
      <c r="H1309" s="20"/>
      <c r="I1309" s="35"/>
    </row>
    <row r="1310" spans="1:9" s="2" customFormat="1" x14ac:dyDescent="0.25">
      <c r="A1310" s="35"/>
      <c r="E1310" s="16"/>
      <c r="G1310" s="20"/>
      <c r="H1310" s="20"/>
      <c r="I1310" s="35"/>
    </row>
    <row r="1311" spans="1:9" s="2" customFormat="1" x14ac:dyDescent="0.25">
      <c r="A1311" s="35"/>
      <c r="E1311" s="16"/>
      <c r="G1311" s="20"/>
      <c r="H1311" s="20"/>
      <c r="I1311" s="35"/>
    </row>
    <row r="1312" spans="1:9" s="2" customFormat="1" x14ac:dyDescent="0.25">
      <c r="A1312" s="35"/>
      <c r="E1312" s="16"/>
      <c r="G1312" s="20"/>
      <c r="H1312" s="20"/>
      <c r="I1312" s="35"/>
    </row>
    <row r="1313" spans="1:9" s="2" customFormat="1" x14ac:dyDescent="0.25">
      <c r="A1313" s="35"/>
      <c r="E1313" s="16"/>
      <c r="G1313" s="20"/>
      <c r="H1313" s="20"/>
      <c r="I1313" s="35"/>
    </row>
    <row r="1314" spans="1:9" s="2" customFormat="1" x14ac:dyDescent="0.25">
      <c r="A1314" s="35"/>
      <c r="E1314" s="16"/>
      <c r="G1314" s="20"/>
      <c r="H1314" s="20"/>
      <c r="I1314" s="35"/>
    </row>
    <row r="1315" spans="1:9" s="2" customFormat="1" x14ac:dyDescent="0.25">
      <c r="A1315" s="35"/>
      <c r="E1315" s="16"/>
      <c r="G1315" s="20"/>
      <c r="H1315" s="20"/>
      <c r="I1315" s="35"/>
    </row>
    <row r="1316" spans="1:9" s="2" customFormat="1" x14ac:dyDescent="0.25">
      <c r="A1316" s="35"/>
      <c r="E1316" s="16"/>
      <c r="G1316" s="20"/>
      <c r="H1316" s="20"/>
      <c r="I1316" s="35"/>
    </row>
    <row r="1317" spans="1:9" s="2" customFormat="1" x14ac:dyDescent="0.25">
      <c r="A1317" s="35"/>
      <c r="E1317" s="16"/>
      <c r="G1317" s="20"/>
      <c r="H1317" s="20"/>
      <c r="I1317" s="35"/>
    </row>
    <row r="1318" spans="1:9" s="2" customFormat="1" x14ac:dyDescent="0.25">
      <c r="A1318" s="35"/>
      <c r="E1318" s="16"/>
      <c r="G1318" s="20"/>
      <c r="H1318" s="20"/>
      <c r="I1318" s="35"/>
    </row>
    <row r="1319" spans="1:9" s="2" customFormat="1" x14ac:dyDescent="0.25">
      <c r="A1319" s="35"/>
      <c r="E1319" s="16"/>
      <c r="G1319" s="20"/>
      <c r="H1319" s="20"/>
      <c r="I1319" s="35"/>
    </row>
    <row r="1320" spans="1:9" s="2" customFormat="1" x14ac:dyDescent="0.25">
      <c r="A1320" s="35"/>
      <c r="E1320" s="16"/>
      <c r="G1320" s="20"/>
      <c r="H1320" s="20"/>
      <c r="I1320" s="35"/>
    </row>
    <row r="1321" spans="1:9" s="2" customFormat="1" x14ac:dyDescent="0.25">
      <c r="A1321" s="35"/>
      <c r="E1321" s="16"/>
      <c r="G1321" s="20"/>
      <c r="H1321" s="20"/>
      <c r="I1321" s="35"/>
    </row>
    <row r="1322" spans="1:9" s="2" customFormat="1" x14ac:dyDescent="0.25">
      <c r="A1322" s="35"/>
      <c r="E1322" s="16"/>
      <c r="G1322" s="20"/>
      <c r="H1322" s="20"/>
      <c r="I1322" s="35"/>
    </row>
    <row r="1323" spans="1:9" s="2" customFormat="1" x14ac:dyDescent="0.25">
      <c r="A1323" s="35"/>
      <c r="E1323" s="16"/>
      <c r="G1323" s="20"/>
      <c r="H1323" s="20"/>
      <c r="I1323" s="35"/>
    </row>
    <row r="1324" spans="1:9" s="2" customFormat="1" x14ac:dyDescent="0.25">
      <c r="A1324" s="35"/>
      <c r="E1324" s="16"/>
      <c r="G1324" s="20"/>
      <c r="H1324" s="20"/>
      <c r="I1324" s="35"/>
    </row>
    <row r="1325" spans="1:9" s="2" customFormat="1" x14ac:dyDescent="0.25">
      <c r="A1325" s="35"/>
      <c r="E1325" s="16"/>
      <c r="G1325" s="20"/>
      <c r="H1325" s="20"/>
      <c r="I1325" s="35"/>
    </row>
    <row r="1326" spans="1:9" s="2" customFormat="1" x14ac:dyDescent="0.25">
      <c r="A1326" s="35"/>
      <c r="E1326" s="16"/>
      <c r="G1326" s="20"/>
      <c r="H1326" s="20"/>
      <c r="I1326" s="35"/>
    </row>
    <row r="1327" spans="1:9" s="2" customFormat="1" x14ac:dyDescent="0.25">
      <c r="A1327" s="35"/>
      <c r="E1327" s="16"/>
      <c r="G1327" s="20"/>
      <c r="H1327" s="20"/>
      <c r="I1327" s="35"/>
    </row>
    <row r="1328" spans="1:9" s="2" customFormat="1" x14ac:dyDescent="0.25">
      <c r="A1328" s="35"/>
      <c r="E1328" s="16"/>
      <c r="G1328" s="20"/>
      <c r="H1328" s="20"/>
      <c r="I1328" s="35"/>
    </row>
    <row r="1329" spans="1:9" s="2" customFormat="1" x14ac:dyDescent="0.25">
      <c r="A1329" s="35"/>
      <c r="E1329" s="16"/>
      <c r="G1329" s="20"/>
      <c r="H1329" s="20"/>
      <c r="I1329" s="35"/>
    </row>
    <row r="1330" spans="1:9" s="2" customFormat="1" x14ac:dyDescent="0.25">
      <c r="A1330" s="35"/>
      <c r="E1330" s="16"/>
      <c r="G1330" s="20"/>
      <c r="H1330" s="20"/>
      <c r="I1330" s="35"/>
    </row>
    <row r="1331" spans="1:9" s="2" customFormat="1" x14ac:dyDescent="0.25">
      <c r="A1331" s="35"/>
      <c r="E1331" s="16"/>
      <c r="G1331" s="20"/>
      <c r="H1331" s="20"/>
      <c r="I1331" s="35"/>
    </row>
    <row r="1332" spans="1:9" s="2" customFormat="1" x14ac:dyDescent="0.25">
      <c r="A1332" s="35"/>
      <c r="E1332" s="16"/>
      <c r="G1332" s="20"/>
      <c r="H1332" s="20"/>
      <c r="I1332" s="35"/>
    </row>
    <row r="1333" spans="1:9" s="2" customFormat="1" x14ac:dyDescent="0.25">
      <c r="A1333" s="35"/>
      <c r="E1333" s="16"/>
      <c r="G1333" s="20"/>
      <c r="H1333" s="20"/>
      <c r="I1333" s="35"/>
    </row>
    <row r="1334" spans="1:9" s="2" customFormat="1" x14ac:dyDescent="0.25">
      <c r="A1334" s="35"/>
      <c r="E1334" s="16"/>
      <c r="G1334" s="20"/>
      <c r="H1334" s="20"/>
      <c r="I1334" s="35"/>
    </row>
    <row r="1335" spans="1:9" s="2" customFormat="1" x14ac:dyDescent="0.25">
      <c r="A1335" s="35"/>
      <c r="E1335" s="16"/>
      <c r="G1335" s="20"/>
      <c r="H1335" s="20"/>
      <c r="I1335" s="35"/>
    </row>
    <row r="1336" spans="1:9" s="2" customFormat="1" x14ac:dyDescent="0.25">
      <c r="A1336" s="35"/>
      <c r="E1336" s="16"/>
      <c r="G1336" s="20"/>
      <c r="H1336" s="20"/>
      <c r="I1336" s="35"/>
    </row>
    <row r="1337" spans="1:9" s="2" customFormat="1" x14ac:dyDescent="0.25">
      <c r="A1337" s="35"/>
      <c r="E1337" s="16"/>
      <c r="G1337" s="20"/>
      <c r="H1337" s="20"/>
      <c r="I1337" s="35"/>
    </row>
    <row r="1338" spans="1:9" s="2" customFormat="1" x14ac:dyDescent="0.25">
      <c r="A1338" s="35"/>
      <c r="E1338" s="16"/>
      <c r="G1338" s="20"/>
      <c r="H1338" s="20"/>
      <c r="I1338" s="35"/>
    </row>
    <row r="1339" spans="1:9" s="2" customFormat="1" x14ac:dyDescent="0.25">
      <c r="A1339" s="35"/>
      <c r="E1339" s="16"/>
      <c r="G1339" s="20"/>
      <c r="H1339" s="20"/>
      <c r="I1339" s="35"/>
    </row>
    <row r="1340" spans="1:9" s="2" customFormat="1" x14ac:dyDescent="0.25">
      <c r="A1340" s="35"/>
      <c r="E1340" s="16"/>
      <c r="G1340" s="20"/>
      <c r="H1340" s="20"/>
      <c r="I1340" s="35"/>
    </row>
    <row r="1341" spans="1:9" s="2" customFormat="1" x14ac:dyDescent="0.25">
      <c r="A1341" s="35"/>
      <c r="E1341" s="16"/>
      <c r="G1341" s="20"/>
      <c r="H1341" s="20"/>
      <c r="I1341" s="35"/>
    </row>
    <row r="1342" spans="1:9" s="2" customFormat="1" x14ac:dyDescent="0.25">
      <c r="A1342" s="35"/>
      <c r="E1342" s="16"/>
      <c r="G1342" s="20"/>
      <c r="H1342" s="20"/>
      <c r="I1342" s="35"/>
    </row>
    <row r="1343" spans="1:9" s="2" customFormat="1" x14ac:dyDescent="0.25">
      <c r="A1343" s="35"/>
      <c r="E1343" s="16"/>
      <c r="G1343" s="20"/>
      <c r="H1343" s="20"/>
      <c r="I1343" s="35"/>
    </row>
    <row r="1344" spans="1:9" s="2" customFormat="1" x14ac:dyDescent="0.25">
      <c r="A1344" s="35"/>
      <c r="E1344" s="16"/>
      <c r="G1344" s="20"/>
      <c r="H1344" s="20"/>
      <c r="I1344" s="35"/>
    </row>
    <row r="1345" spans="1:9" s="2" customFormat="1" x14ac:dyDescent="0.25">
      <c r="A1345" s="35"/>
      <c r="E1345" s="16"/>
      <c r="G1345" s="20"/>
      <c r="H1345" s="20"/>
      <c r="I1345" s="35"/>
    </row>
    <row r="1346" spans="1:9" s="2" customFormat="1" x14ac:dyDescent="0.25">
      <c r="A1346" s="35"/>
      <c r="E1346" s="16"/>
      <c r="G1346" s="20"/>
      <c r="H1346" s="20"/>
      <c r="I1346" s="35"/>
    </row>
    <row r="1347" spans="1:9" s="2" customFormat="1" x14ac:dyDescent="0.25">
      <c r="A1347" s="35"/>
      <c r="E1347" s="16"/>
      <c r="G1347" s="20"/>
      <c r="H1347" s="20"/>
      <c r="I1347" s="35"/>
    </row>
    <row r="1348" spans="1:9" s="2" customFormat="1" x14ac:dyDescent="0.25">
      <c r="A1348" s="35"/>
      <c r="E1348" s="16"/>
      <c r="G1348" s="20"/>
      <c r="H1348" s="20"/>
      <c r="I1348" s="35"/>
    </row>
    <row r="1349" spans="1:9" s="2" customFormat="1" x14ac:dyDescent="0.25">
      <c r="A1349" s="35"/>
      <c r="E1349" s="16"/>
      <c r="G1349" s="20"/>
      <c r="H1349" s="20"/>
      <c r="I1349" s="35"/>
    </row>
    <row r="1350" spans="1:9" s="2" customFormat="1" x14ac:dyDescent="0.25">
      <c r="A1350" s="35"/>
      <c r="E1350" s="16"/>
      <c r="G1350" s="20"/>
      <c r="H1350" s="20"/>
      <c r="I1350" s="35"/>
    </row>
    <row r="1351" spans="1:9" s="2" customFormat="1" x14ac:dyDescent="0.25">
      <c r="A1351" s="35"/>
      <c r="E1351" s="16"/>
      <c r="G1351" s="20"/>
      <c r="H1351" s="20"/>
      <c r="I1351" s="35"/>
    </row>
    <row r="1352" spans="1:9" s="2" customFormat="1" x14ac:dyDescent="0.25">
      <c r="A1352" s="35"/>
      <c r="E1352" s="16"/>
      <c r="G1352" s="20"/>
      <c r="H1352" s="20"/>
      <c r="I1352" s="35"/>
    </row>
    <row r="1353" spans="1:9" s="2" customFormat="1" x14ac:dyDescent="0.25">
      <c r="A1353" s="35"/>
      <c r="E1353" s="16"/>
      <c r="G1353" s="20"/>
      <c r="H1353" s="20"/>
      <c r="I1353" s="35"/>
    </row>
    <row r="1354" spans="1:9" s="2" customFormat="1" x14ac:dyDescent="0.25">
      <c r="A1354" s="35"/>
      <c r="E1354" s="16"/>
      <c r="G1354" s="20"/>
      <c r="H1354" s="20"/>
      <c r="I1354" s="35"/>
    </row>
    <row r="1355" spans="1:9" s="2" customFormat="1" x14ac:dyDescent="0.25">
      <c r="A1355" s="35"/>
      <c r="E1355" s="16"/>
      <c r="G1355" s="20"/>
      <c r="H1355" s="20"/>
      <c r="I1355" s="35"/>
    </row>
    <row r="1356" spans="1:9" s="2" customFormat="1" x14ac:dyDescent="0.25">
      <c r="A1356" s="35"/>
      <c r="E1356" s="16"/>
      <c r="G1356" s="20"/>
      <c r="H1356" s="20"/>
      <c r="I1356" s="35"/>
    </row>
    <row r="1357" spans="1:9" s="2" customFormat="1" x14ac:dyDescent="0.25">
      <c r="A1357" s="35"/>
      <c r="E1357" s="16"/>
      <c r="G1357" s="20"/>
      <c r="H1357" s="20"/>
      <c r="I1357" s="35"/>
    </row>
    <row r="1358" spans="1:9" s="2" customFormat="1" x14ac:dyDescent="0.25">
      <c r="A1358" s="35"/>
      <c r="E1358" s="16"/>
      <c r="G1358" s="20"/>
      <c r="H1358" s="20"/>
      <c r="I1358" s="35"/>
    </row>
    <row r="1359" spans="1:9" s="2" customFormat="1" x14ac:dyDescent="0.25">
      <c r="A1359" s="35"/>
      <c r="E1359" s="16"/>
      <c r="G1359" s="20"/>
      <c r="H1359" s="20"/>
      <c r="I1359" s="35"/>
    </row>
    <row r="1360" spans="1:9" s="2" customFormat="1" x14ac:dyDescent="0.25">
      <c r="A1360" s="35"/>
      <c r="E1360" s="16"/>
      <c r="G1360" s="20"/>
      <c r="H1360" s="20"/>
      <c r="I1360" s="35"/>
    </row>
    <row r="1361" spans="1:9" s="2" customFormat="1" x14ac:dyDescent="0.25">
      <c r="A1361" s="35"/>
      <c r="E1361" s="16"/>
      <c r="G1361" s="20"/>
      <c r="H1361" s="20"/>
      <c r="I1361" s="35"/>
    </row>
    <row r="1362" spans="1:9" s="2" customFormat="1" x14ac:dyDescent="0.25">
      <c r="A1362" s="35"/>
      <c r="E1362" s="16"/>
      <c r="G1362" s="20"/>
      <c r="H1362" s="20"/>
      <c r="I1362" s="35"/>
    </row>
    <row r="1363" spans="1:9" s="2" customFormat="1" x14ac:dyDescent="0.25">
      <c r="A1363" s="35"/>
      <c r="E1363" s="16"/>
      <c r="G1363" s="20"/>
      <c r="H1363" s="20"/>
      <c r="I1363" s="35"/>
    </row>
    <row r="1364" spans="1:9" s="2" customFormat="1" x14ac:dyDescent="0.25">
      <c r="A1364" s="35"/>
      <c r="E1364" s="16"/>
      <c r="G1364" s="20"/>
      <c r="H1364" s="20"/>
      <c r="I1364" s="35"/>
    </row>
    <row r="1365" spans="1:9" s="2" customFormat="1" x14ac:dyDescent="0.25">
      <c r="A1365" s="35"/>
      <c r="E1365" s="16"/>
      <c r="G1365" s="20"/>
      <c r="H1365" s="20"/>
      <c r="I1365" s="35"/>
    </row>
    <row r="1366" spans="1:9" s="2" customFormat="1" x14ac:dyDescent="0.25">
      <c r="A1366" s="35"/>
      <c r="E1366" s="16"/>
      <c r="G1366" s="20"/>
      <c r="H1366" s="20"/>
      <c r="I1366" s="35"/>
    </row>
    <row r="1367" spans="1:9" s="2" customFormat="1" x14ac:dyDescent="0.25">
      <c r="A1367" s="35"/>
      <c r="E1367" s="16"/>
      <c r="G1367" s="20"/>
      <c r="H1367" s="20"/>
      <c r="I1367" s="35"/>
    </row>
    <row r="1368" spans="1:9" s="2" customFormat="1" x14ac:dyDescent="0.25">
      <c r="A1368" s="35"/>
      <c r="E1368" s="16"/>
      <c r="G1368" s="20"/>
      <c r="H1368" s="20"/>
      <c r="I1368" s="35"/>
    </row>
    <row r="1369" spans="1:9" s="2" customFormat="1" x14ac:dyDescent="0.25">
      <c r="A1369" s="35"/>
      <c r="E1369" s="16"/>
      <c r="G1369" s="20"/>
      <c r="H1369" s="20"/>
      <c r="I1369" s="35"/>
    </row>
    <row r="1370" spans="1:9" s="2" customFormat="1" x14ac:dyDescent="0.25">
      <c r="A1370" s="35"/>
      <c r="E1370" s="16"/>
      <c r="G1370" s="20"/>
      <c r="H1370" s="20"/>
      <c r="I1370" s="35"/>
    </row>
    <row r="1371" spans="1:9" s="2" customFormat="1" x14ac:dyDescent="0.25">
      <c r="A1371" s="35"/>
      <c r="E1371" s="16"/>
      <c r="G1371" s="20"/>
      <c r="H1371" s="20"/>
      <c r="I1371" s="35"/>
    </row>
    <row r="1372" spans="1:9" s="2" customFormat="1" x14ac:dyDescent="0.25">
      <c r="A1372" s="35"/>
      <c r="E1372" s="16"/>
      <c r="G1372" s="20"/>
      <c r="H1372" s="20"/>
      <c r="I1372" s="35"/>
    </row>
    <row r="1373" spans="1:9" s="2" customFormat="1" x14ac:dyDescent="0.25">
      <c r="A1373" s="35"/>
      <c r="E1373" s="16"/>
      <c r="G1373" s="20"/>
      <c r="H1373" s="20"/>
      <c r="I1373" s="35"/>
    </row>
    <row r="1374" spans="1:9" s="2" customFormat="1" x14ac:dyDescent="0.25">
      <c r="A1374" s="35"/>
      <c r="E1374" s="16"/>
      <c r="G1374" s="20"/>
      <c r="H1374" s="20"/>
      <c r="I1374" s="35"/>
    </row>
    <row r="1375" spans="1:9" s="2" customFormat="1" x14ac:dyDescent="0.25">
      <c r="A1375" s="35"/>
      <c r="E1375" s="16"/>
      <c r="G1375" s="20"/>
      <c r="H1375" s="20"/>
      <c r="I1375" s="35"/>
    </row>
    <row r="1376" spans="1:9" s="2" customFormat="1" x14ac:dyDescent="0.25">
      <c r="A1376" s="35"/>
      <c r="E1376" s="16"/>
      <c r="G1376" s="20"/>
      <c r="H1376" s="20"/>
      <c r="I1376" s="35"/>
    </row>
    <row r="1377" spans="1:9" s="2" customFormat="1" x14ac:dyDescent="0.25">
      <c r="A1377" s="35"/>
      <c r="E1377" s="16"/>
      <c r="G1377" s="20"/>
      <c r="H1377" s="20"/>
      <c r="I1377" s="35"/>
    </row>
    <row r="1378" spans="1:9" s="2" customFormat="1" x14ac:dyDescent="0.25">
      <c r="A1378" s="35"/>
      <c r="E1378" s="16"/>
      <c r="G1378" s="20"/>
      <c r="H1378" s="20"/>
      <c r="I1378" s="35"/>
    </row>
    <row r="1379" spans="1:9" s="2" customFormat="1" x14ac:dyDescent="0.25">
      <c r="A1379" s="35"/>
      <c r="E1379" s="16"/>
      <c r="G1379" s="20"/>
      <c r="H1379" s="20"/>
      <c r="I1379" s="35"/>
    </row>
    <row r="1380" spans="1:9" s="2" customFormat="1" x14ac:dyDescent="0.25">
      <c r="A1380" s="35"/>
      <c r="E1380" s="16"/>
      <c r="G1380" s="20"/>
      <c r="H1380" s="20"/>
      <c r="I1380" s="35"/>
    </row>
    <row r="1381" spans="1:9" s="2" customFormat="1" x14ac:dyDescent="0.25">
      <c r="A1381" s="35"/>
      <c r="E1381" s="16"/>
      <c r="G1381" s="20"/>
      <c r="H1381" s="20"/>
      <c r="I1381" s="35"/>
    </row>
    <row r="1382" spans="1:9" s="2" customFormat="1" x14ac:dyDescent="0.25">
      <c r="A1382" s="35"/>
      <c r="E1382" s="16"/>
      <c r="G1382" s="20"/>
      <c r="H1382" s="20"/>
      <c r="I1382" s="35"/>
    </row>
    <row r="1383" spans="1:9" s="2" customFormat="1" x14ac:dyDescent="0.25">
      <c r="A1383" s="35"/>
      <c r="E1383" s="16"/>
      <c r="G1383" s="20"/>
      <c r="H1383" s="20"/>
      <c r="I1383" s="35"/>
    </row>
    <row r="1384" spans="1:9" s="2" customFormat="1" x14ac:dyDescent="0.25">
      <c r="A1384" s="35"/>
      <c r="E1384" s="16"/>
      <c r="G1384" s="20"/>
      <c r="H1384" s="20"/>
      <c r="I1384" s="35"/>
    </row>
    <row r="1385" spans="1:9" s="2" customFormat="1" x14ac:dyDescent="0.25">
      <c r="A1385" s="35"/>
      <c r="E1385" s="16"/>
      <c r="G1385" s="20"/>
      <c r="H1385" s="20"/>
      <c r="I1385" s="35"/>
    </row>
    <row r="1386" spans="1:9" s="2" customFormat="1" x14ac:dyDescent="0.25">
      <c r="A1386" s="35"/>
      <c r="E1386" s="16"/>
      <c r="G1386" s="20"/>
      <c r="H1386" s="20"/>
      <c r="I1386" s="35"/>
    </row>
    <row r="1387" spans="1:9" s="2" customFormat="1" x14ac:dyDescent="0.25">
      <c r="A1387" s="35"/>
      <c r="E1387" s="16"/>
      <c r="G1387" s="20"/>
      <c r="H1387" s="20"/>
      <c r="I1387" s="35"/>
    </row>
    <row r="1388" spans="1:9" s="2" customFormat="1" x14ac:dyDescent="0.25">
      <c r="A1388" s="35"/>
      <c r="E1388" s="16"/>
      <c r="G1388" s="20"/>
      <c r="H1388" s="20"/>
      <c r="I1388" s="35"/>
    </row>
    <row r="1389" spans="1:9" s="2" customFormat="1" x14ac:dyDescent="0.25">
      <c r="A1389" s="35"/>
      <c r="E1389" s="16"/>
      <c r="G1389" s="20"/>
      <c r="H1389" s="20"/>
      <c r="I1389" s="35"/>
    </row>
    <row r="1390" spans="1:9" s="2" customFormat="1" x14ac:dyDescent="0.25">
      <c r="A1390" s="35"/>
      <c r="E1390" s="16"/>
      <c r="G1390" s="20"/>
      <c r="H1390" s="20"/>
      <c r="I1390" s="35"/>
    </row>
    <row r="1391" spans="1:9" s="2" customFormat="1" x14ac:dyDescent="0.25">
      <c r="A1391" s="35"/>
      <c r="E1391" s="16"/>
      <c r="G1391" s="20"/>
      <c r="H1391" s="20"/>
      <c r="I1391" s="35"/>
    </row>
    <row r="1392" spans="1:9" s="2" customFormat="1" x14ac:dyDescent="0.25">
      <c r="A1392" s="35"/>
      <c r="E1392" s="16"/>
      <c r="G1392" s="20"/>
      <c r="H1392" s="20"/>
      <c r="I1392" s="35"/>
    </row>
    <row r="1393" spans="1:9" s="2" customFormat="1" x14ac:dyDescent="0.25">
      <c r="A1393" s="35"/>
      <c r="E1393" s="16"/>
      <c r="G1393" s="20"/>
      <c r="H1393" s="20"/>
      <c r="I1393" s="35"/>
    </row>
    <row r="1394" spans="1:9" s="2" customFormat="1" x14ac:dyDescent="0.25">
      <c r="A1394" s="35"/>
      <c r="E1394" s="16"/>
      <c r="G1394" s="20"/>
      <c r="H1394" s="20"/>
      <c r="I1394" s="35"/>
    </row>
    <row r="1395" spans="1:9" s="2" customFormat="1" x14ac:dyDescent="0.25">
      <c r="A1395" s="35"/>
      <c r="E1395" s="16"/>
      <c r="G1395" s="20"/>
      <c r="H1395" s="20"/>
      <c r="I1395" s="35"/>
    </row>
    <row r="1396" spans="1:9" s="2" customFormat="1" x14ac:dyDescent="0.25">
      <c r="A1396" s="35"/>
      <c r="E1396" s="16"/>
      <c r="G1396" s="20"/>
      <c r="H1396" s="20"/>
      <c r="I1396" s="35"/>
    </row>
    <row r="1397" spans="1:9" s="2" customFormat="1" x14ac:dyDescent="0.25">
      <c r="A1397" s="35"/>
      <c r="E1397" s="16"/>
      <c r="G1397" s="20"/>
      <c r="H1397" s="20"/>
      <c r="I1397" s="35"/>
    </row>
    <row r="1398" spans="1:9" s="2" customFormat="1" x14ac:dyDescent="0.25">
      <c r="A1398" s="35"/>
      <c r="E1398" s="16"/>
      <c r="G1398" s="20"/>
      <c r="H1398" s="20"/>
      <c r="I1398" s="35"/>
    </row>
    <row r="1399" spans="1:9" s="2" customFormat="1" x14ac:dyDescent="0.25">
      <c r="A1399" s="35"/>
      <c r="E1399" s="16"/>
      <c r="G1399" s="20"/>
      <c r="H1399" s="20"/>
      <c r="I1399" s="35"/>
    </row>
    <row r="1400" spans="1:9" s="2" customFormat="1" x14ac:dyDescent="0.25">
      <c r="A1400" s="35"/>
      <c r="E1400" s="16"/>
      <c r="G1400" s="20"/>
      <c r="H1400" s="20"/>
      <c r="I1400" s="35"/>
    </row>
    <row r="1401" spans="1:9" s="2" customFormat="1" x14ac:dyDescent="0.25">
      <c r="A1401" s="35"/>
      <c r="E1401" s="16"/>
      <c r="G1401" s="20"/>
      <c r="H1401" s="20"/>
      <c r="I1401" s="35"/>
    </row>
    <row r="1402" spans="1:9" s="2" customFormat="1" x14ac:dyDescent="0.25">
      <c r="A1402" s="35"/>
      <c r="E1402" s="16"/>
      <c r="G1402" s="20"/>
      <c r="H1402" s="20"/>
      <c r="I1402" s="35"/>
    </row>
    <row r="1403" spans="1:9" s="2" customFormat="1" x14ac:dyDescent="0.25">
      <c r="A1403" s="35"/>
      <c r="E1403" s="16"/>
      <c r="G1403" s="20"/>
      <c r="H1403" s="20"/>
      <c r="I1403" s="35"/>
    </row>
    <row r="1404" spans="1:9" s="2" customFormat="1" x14ac:dyDescent="0.25">
      <c r="A1404" s="35"/>
      <c r="E1404" s="16"/>
      <c r="G1404" s="20"/>
      <c r="H1404" s="20"/>
      <c r="I1404" s="35"/>
    </row>
    <row r="1405" spans="1:9" s="2" customFormat="1" x14ac:dyDescent="0.25">
      <c r="A1405" s="35"/>
      <c r="E1405" s="16"/>
      <c r="G1405" s="20"/>
      <c r="H1405" s="20"/>
      <c r="I1405" s="35"/>
    </row>
    <row r="1406" spans="1:9" s="2" customFormat="1" x14ac:dyDescent="0.25">
      <c r="A1406" s="35"/>
      <c r="E1406" s="16"/>
      <c r="G1406" s="20"/>
      <c r="H1406" s="20"/>
      <c r="I1406" s="35"/>
    </row>
    <row r="1407" spans="1:9" s="2" customFormat="1" x14ac:dyDescent="0.25">
      <c r="A1407" s="35"/>
      <c r="E1407" s="16"/>
      <c r="G1407" s="20"/>
      <c r="H1407" s="20"/>
      <c r="I1407" s="35"/>
    </row>
    <row r="1408" spans="1:9" s="2" customFormat="1" x14ac:dyDescent="0.25">
      <c r="A1408" s="35"/>
      <c r="E1408" s="16"/>
      <c r="G1408" s="20"/>
      <c r="H1408" s="20"/>
      <c r="I1408" s="35"/>
    </row>
    <row r="1409" spans="1:9" s="2" customFormat="1" x14ac:dyDescent="0.25">
      <c r="A1409" s="35"/>
      <c r="E1409" s="16"/>
      <c r="G1409" s="20"/>
      <c r="H1409" s="20"/>
      <c r="I1409" s="35"/>
    </row>
    <row r="1410" spans="1:9" s="2" customFormat="1" x14ac:dyDescent="0.25">
      <c r="A1410" s="35"/>
      <c r="E1410" s="16"/>
      <c r="G1410" s="20"/>
      <c r="H1410" s="20"/>
      <c r="I1410" s="35"/>
    </row>
    <row r="1411" spans="1:9" s="2" customFormat="1" x14ac:dyDescent="0.25">
      <c r="A1411" s="35"/>
      <c r="E1411" s="16"/>
      <c r="G1411" s="20"/>
      <c r="H1411" s="20"/>
      <c r="I1411" s="35"/>
    </row>
    <row r="1412" spans="1:9" s="2" customFormat="1" x14ac:dyDescent="0.25">
      <c r="A1412" s="35"/>
      <c r="E1412" s="16"/>
      <c r="G1412" s="20"/>
      <c r="H1412" s="20"/>
      <c r="I1412" s="35"/>
    </row>
    <row r="1413" spans="1:9" s="2" customFormat="1" x14ac:dyDescent="0.25">
      <c r="A1413" s="35"/>
      <c r="E1413" s="16"/>
      <c r="G1413" s="20"/>
      <c r="H1413" s="20"/>
      <c r="I1413" s="35"/>
    </row>
  </sheetData>
  <sortState xmlns:xlrd2="http://schemas.microsoft.com/office/spreadsheetml/2017/richdata2" ref="B11:L327">
    <sortCondition ref="B5"/>
  </sortState>
  <mergeCells count="1042">
    <mergeCell ref="J238:J240"/>
    <mergeCell ref="K238:K240"/>
    <mergeCell ref="L238:L240"/>
    <mergeCell ref="G238:G240"/>
    <mergeCell ref="F244:F245"/>
    <mergeCell ref="G244:G245"/>
    <mergeCell ref="H244:H245"/>
    <mergeCell ref="I244:I245"/>
    <mergeCell ref="J244:J245"/>
    <mergeCell ref="K244:K245"/>
    <mergeCell ref="L244:L245"/>
    <mergeCell ref="F242:F243"/>
    <mergeCell ref="G242:G243"/>
    <mergeCell ref="H242:H243"/>
    <mergeCell ref="I242:I243"/>
    <mergeCell ref="J242:J243"/>
    <mergeCell ref="K242:K243"/>
    <mergeCell ref="L242:L243"/>
    <mergeCell ref="G41:G42"/>
    <mergeCell ref="H41:H42"/>
    <mergeCell ref="J41:J42"/>
    <mergeCell ref="K41:K42"/>
    <mergeCell ref="L41:L42"/>
    <mergeCell ref="F235:F237"/>
    <mergeCell ref="G235:G237"/>
    <mergeCell ref="H235:H237"/>
    <mergeCell ref="I235:I237"/>
    <mergeCell ref="J235:J237"/>
    <mergeCell ref="K235:K237"/>
    <mergeCell ref="L235:L237"/>
    <mergeCell ref="L228:L230"/>
    <mergeCell ref="L231:L233"/>
    <mergeCell ref="K221:K222"/>
    <mergeCell ref="L221:L222"/>
    <mergeCell ref="L223:L224"/>
    <mergeCell ref="K219:K220"/>
    <mergeCell ref="L219:L220"/>
    <mergeCell ref="L209:L212"/>
    <mergeCell ref="L200:L202"/>
    <mergeCell ref="L203:L206"/>
    <mergeCell ref="L194:L196"/>
    <mergeCell ref="L197:L199"/>
    <mergeCell ref="A231:A233"/>
    <mergeCell ref="B231:B233"/>
    <mergeCell ref="C231:C233"/>
    <mergeCell ref="F231:F233"/>
    <mergeCell ref="G231:G233"/>
    <mergeCell ref="H231:H233"/>
    <mergeCell ref="I231:I233"/>
    <mergeCell ref="J231:J233"/>
    <mergeCell ref="K231:K233"/>
    <mergeCell ref="I22:I26"/>
    <mergeCell ref="B14:B19"/>
    <mergeCell ref="I14:I19"/>
    <mergeCell ref="C14:C19"/>
    <mergeCell ref="I41:I42"/>
    <mergeCell ref="L14:L19"/>
    <mergeCell ref="A14:A19"/>
    <mergeCell ref="F14:F19"/>
    <mergeCell ref="G14:G19"/>
    <mergeCell ref="H14:H19"/>
    <mergeCell ref="J14:J19"/>
    <mergeCell ref="K14:K19"/>
    <mergeCell ref="F22:F26"/>
    <mergeCell ref="G22:G26"/>
    <mergeCell ref="H22:H26"/>
    <mergeCell ref="J22:J26"/>
    <mergeCell ref="K22:K26"/>
    <mergeCell ref="L22:L26"/>
    <mergeCell ref="A41:A42"/>
    <mergeCell ref="B41:B42"/>
    <mergeCell ref="C41:C42"/>
    <mergeCell ref="F41:F42"/>
    <mergeCell ref="I28:I29"/>
    <mergeCell ref="K223:K224"/>
    <mergeCell ref="A228:A230"/>
    <mergeCell ref="L225:L227"/>
    <mergeCell ref="A225:A227"/>
    <mergeCell ref="B225:B227"/>
    <mergeCell ref="C225:C227"/>
    <mergeCell ref="F225:F227"/>
    <mergeCell ref="G225:G227"/>
    <mergeCell ref="H225:H227"/>
    <mergeCell ref="I225:I227"/>
    <mergeCell ref="J225:J227"/>
    <mergeCell ref="K225:K227"/>
    <mergeCell ref="B228:B230"/>
    <mergeCell ref="C228:C230"/>
    <mergeCell ref="F228:F230"/>
    <mergeCell ref="G228:G230"/>
    <mergeCell ref="H228:H230"/>
    <mergeCell ref="I228:I230"/>
    <mergeCell ref="J228:J230"/>
    <mergeCell ref="K228:K230"/>
    <mergeCell ref="A221:A222"/>
    <mergeCell ref="B221:B222"/>
    <mergeCell ref="C221:C222"/>
    <mergeCell ref="F221:F222"/>
    <mergeCell ref="G221:G222"/>
    <mergeCell ref="H221:H222"/>
    <mergeCell ref="I221:I222"/>
    <mergeCell ref="J221:J222"/>
    <mergeCell ref="B219:B220"/>
    <mergeCell ref="C219:C220"/>
    <mergeCell ref="F219:F220"/>
    <mergeCell ref="G219:G220"/>
    <mergeCell ref="H219:H220"/>
    <mergeCell ref="I219:I220"/>
    <mergeCell ref="J219:J220"/>
    <mergeCell ref="A219:A220"/>
    <mergeCell ref="A223:A224"/>
    <mergeCell ref="B223:B224"/>
    <mergeCell ref="C223:C224"/>
    <mergeCell ref="F223:F224"/>
    <mergeCell ref="G223:G224"/>
    <mergeCell ref="H223:H224"/>
    <mergeCell ref="I223:I224"/>
    <mergeCell ref="J223:J224"/>
    <mergeCell ref="L207:L208"/>
    <mergeCell ref="C207:C208"/>
    <mergeCell ref="C217:C218"/>
    <mergeCell ref="F217:F218"/>
    <mergeCell ref="G217:G218"/>
    <mergeCell ref="H217:H218"/>
    <mergeCell ref="I217:I218"/>
    <mergeCell ref="J217:J218"/>
    <mergeCell ref="K217:K218"/>
    <mergeCell ref="L217:L218"/>
    <mergeCell ref="A213:A216"/>
    <mergeCell ref="B213:B216"/>
    <mergeCell ref="C213:C216"/>
    <mergeCell ref="F213:F216"/>
    <mergeCell ref="G213:G216"/>
    <mergeCell ref="H213:H216"/>
    <mergeCell ref="I213:I216"/>
    <mergeCell ref="J213:J216"/>
    <mergeCell ref="K213:K216"/>
    <mergeCell ref="L213:L216"/>
    <mergeCell ref="A217:A218"/>
    <mergeCell ref="B217:B218"/>
    <mergeCell ref="A209:A212"/>
    <mergeCell ref="B209:B212"/>
    <mergeCell ref="C209:C212"/>
    <mergeCell ref="F209:F212"/>
    <mergeCell ref="G209:G212"/>
    <mergeCell ref="H209:H212"/>
    <mergeCell ref="I209:I212"/>
    <mergeCell ref="J209:J212"/>
    <mergeCell ref="K209:K212"/>
    <mergeCell ref="A207:A208"/>
    <mergeCell ref="B207:B208"/>
    <mergeCell ref="F207:F208"/>
    <mergeCell ref="G207:G208"/>
    <mergeCell ref="H207:H208"/>
    <mergeCell ref="I207:I208"/>
    <mergeCell ref="J207:J208"/>
    <mergeCell ref="K207:K208"/>
    <mergeCell ref="C200:C202"/>
    <mergeCell ref="B200:B202"/>
    <mergeCell ref="A200:A202"/>
    <mergeCell ref="F200:F202"/>
    <mergeCell ref="G200:G202"/>
    <mergeCell ref="H200:H202"/>
    <mergeCell ref="I200:I202"/>
    <mergeCell ref="J200:J202"/>
    <mergeCell ref="K200:K202"/>
    <mergeCell ref="A203:A206"/>
    <mergeCell ref="B203:B206"/>
    <mergeCell ref="C203:C206"/>
    <mergeCell ref="F203:F206"/>
    <mergeCell ref="G203:G206"/>
    <mergeCell ref="H203:H206"/>
    <mergeCell ref="I203:I206"/>
    <mergeCell ref="J203:J206"/>
    <mergeCell ref="K203:K206"/>
    <mergeCell ref="A194:A196"/>
    <mergeCell ref="B194:B196"/>
    <mergeCell ref="C194:C196"/>
    <mergeCell ref="F194:F196"/>
    <mergeCell ref="G194:G196"/>
    <mergeCell ref="H194:H196"/>
    <mergeCell ref="I194:I196"/>
    <mergeCell ref="J194:J196"/>
    <mergeCell ref="K194:K196"/>
    <mergeCell ref="A197:A199"/>
    <mergeCell ref="B197:B199"/>
    <mergeCell ref="C197:C199"/>
    <mergeCell ref="F197:F199"/>
    <mergeCell ref="G197:G199"/>
    <mergeCell ref="H197:H199"/>
    <mergeCell ref="I197:I199"/>
    <mergeCell ref="J197:J199"/>
    <mergeCell ref="K197:K199"/>
    <mergeCell ref="L190:L191"/>
    <mergeCell ref="A192:A193"/>
    <mergeCell ref="B192:B193"/>
    <mergeCell ref="C192:C193"/>
    <mergeCell ref="F192:F193"/>
    <mergeCell ref="G192:G193"/>
    <mergeCell ref="H192:H193"/>
    <mergeCell ref="I192:I193"/>
    <mergeCell ref="J192:J193"/>
    <mergeCell ref="K192:K193"/>
    <mergeCell ref="L192:L193"/>
    <mergeCell ref="C190:C191"/>
    <mergeCell ref="B190:B191"/>
    <mergeCell ref="A190:A191"/>
    <mergeCell ref="F190:F191"/>
    <mergeCell ref="G190:G191"/>
    <mergeCell ref="H190:H191"/>
    <mergeCell ref="I190:I191"/>
    <mergeCell ref="J190:J191"/>
    <mergeCell ref="K190:K191"/>
    <mergeCell ref="L181:L182"/>
    <mergeCell ref="A183:A184"/>
    <mergeCell ref="B183:B184"/>
    <mergeCell ref="C183:C184"/>
    <mergeCell ref="F183:F184"/>
    <mergeCell ref="G183:G184"/>
    <mergeCell ref="H183:H184"/>
    <mergeCell ref="I183:I184"/>
    <mergeCell ref="J183:J184"/>
    <mergeCell ref="K183:K184"/>
    <mergeCell ref="L183:L184"/>
    <mergeCell ref="C181:C182"/>
    <mergeCell ref="B181:B182"/>
    <mergeCell ref="A181:A182"/>
    <mergeCell ref="F181:F182"/>
    <mergeCell ref="G181:G182"/>
    <mergeCell ref="H181:H182"/>
    <mergeCell ref="I181:I182"/>
    <mergeCell ref="J181:J182"/>
    <mergeCell ref="K181:K182"/>
    <mergeCell ref="L174:L178"/>
    <mergeCell ref="B179:B180"/>
    <mergeCell ref="A179:A180"/>
    <mergeCell ref="C179:C180"/>
    <mergeCell ref="F179:F180"/>
    <mergeCell ref="G179:G180"/>
    <mergeCell ref="H179:H180"/>
    <mergeCell ref="I179:I180"/>
    <mergeCell ref="J179:J180"/>
    <mergeCell ref="K179:K180"/>
    <mergeCell ref="L179:L180"/>
    <mergeCell ref="A174:A178"/>
    <mergeCell ref="B174:B178"/>
    <mergeCell ref="C174:C178"/>
    <mergeCell ref="F174:F178"/>
    <mergeCell ref="G174:G178"/>
    <mergeCell ref="H174:H178"/>
    <mergeCell ref="I174:I178"/>
    <mergeCell ref="J174:J178"/>
    <mergeCell ref="K174:K178"/>
    <mergeCell ref="L167:L169"/>
    <mergeCell ref="C172:C173"/>
    <mergeCell ref="B172:B173"/>
    <mergeCell ref="A172:A173"/>
    <mergeCell ref="F172:F173"/>
    <mergeCell ref="G172:G173"/>
    <mergeCell ref="H172:H173"/>
    <mergeCell ref="I172:I173"/>
    <mergeCell ref="J172:J173"/>
    <mergeCell ref="K172:K173"/>
    <mergeCell ref="L172:L173"/>
    <mergeCell ref="A167:A169"/>
    <mergeCell ref="B167:B169"/>
    <mergeCell ref="C167:C169"/>
    <mergeCell ref="F167:F169"/>
    <mergeCell ref="G167:G169"/>
    <mergeCell ref="H167:H169"/>
    <mergeCell ref="I167:I169"/>
    <mergeCell ref="J167:J169"/>
    <mergeCell ref="K167:K169"/>
    <mergeCell ref="L159:L160"/>
    <mergeCell ref="A165:A166"/>
    <mergeCell ref="B165:B166"/>
    <mergeCell ref="C165:C166"/>
    <mergeCell ref="F165:F166"/>
    <mergeCell ref="G165:G166"/>
    <mergeCell ref="H165:H166"/>
    <mergeCell ref="I165:I166"/>
    <mergeCell ref="J165:J166"/>
    <mergeCell ref="K165:K166"/>
    <mergeCell ref="L165:L166"/>
    <mergeCell ref="A159:A160"/>
    <mergeCell ref="B159:B160"/>
    <mergeCell ref="C159:C160"/>
    <mergeCell ref="F159:F160"/>
    <mergeCell ref="G159:G160"/>
    <mergeCell ref="H159:H160"/>
    <mergeCell ref="I159:I160"/>
    <mergeCell ref="J159:J160"/>
    <mergeCell ref="K159:K160"/>
    <mergeCell ref="H110:H111"/>
    <mergeCell ref="I110:I111"/>
    <mergeCell ref="J110:J111"/>
    <mergeCell ref="K110:K111"/>
    <mergeCell ref="L110:L111"/>
    <mergeCell ref="A110:A111"/>
    <mergeCell ref="B110:B111"/>
    <mergeCell ref="C110:C111"/>
    <mergeCell ref="F110:F111"/>
    <mergeCell ref="G110:G111"/>
    <mergeCell ref="H112:H113"/>
    <mergeCell ref="I112:I113"/>
    <mergeCell ref="J112:J113"/>
    <mergeCell ref="K112:K113"/>
    <mergeCell ref="L112:L113"/>
    <mergeCell ref="A112:A113"/>
    <mergeCell ref="B112:B113"/>
    <mergeCell ref="C112:C113"/>
    <mergeCell ref="F112:F113"/>
    <mergeCell ref="G112:G113"/>
    <mergeCell ref="H106:H107"/>
    <mergeCell ref="I106:I107"/>
    <mergeCell ref="J106:J107"/>
    <mergeCell ref="K106:K107"/>
    <mergeCell ref="L106:L107"/>
    <mergeCell ref="A106:A107"/>
    <mergeCell ref="B106:B107"/>
    <mergeCell ref="C106:C107"/>
    <mergeCell ref="F106:F107"/>
    <mergeCell ref="G106:G107"/>
    <mergeCell ref="H108:H109"/>
    <mergeCell ref="I108:I109"/>
    <mergeCell ref="J108:J109"/>
    <mergeCell ref="K108:K109"/>
    <mergeCell ref="L108:L109"/>
    <mergeCell ref="A108:A109"/>
    <mergeCell ref="B108:B109"/>
    <mergeCell ref="C108:C109"/>
    <mergeCell ref="F108:F109"/>
    <mergeCell ref="G108:G109"/>
    <mergeCell ref="H94:H95"/>
    <mergeCell ref="I94:I95"/>
    <mergeCell ref="J94:J95"/>
    <mergeCell ref="K94:K95"/>
    <mergeCell ref="L94:L95"/>
    <mergeCell ref="A94:A95"/>
    <mergeCell ref="B94:B95"/>
    <mergeCell ref="C94:C95"/>
    <mergeCell ref="F94:F95"/>
    <mergeCell ref="G94:G95"/>
    <mergeCell ref="H104:H105"/>
    <mergeCell ref="I104:I105"/>
    <mergeCell ref="J104:J105"/>
    <mergeCell ref="K104:K105"/>
    <mergeCell ref="L104:L105"/>
    <mergeCell ref="A104:A105"/>
    <mergeCell ref="B104:B105"/>
    <mergeCell ref="C104:C105"/>
    <mergeCell ref="F104:F105"/>
    <mergeCell ref="G104:G105"/>
    <mergeCell ref="H88:H90"/>
    <mergeCell ref="I88:I90"/>
    <mergeCell ref="J88:J90"/>
    <mergeCell ref="K88:K90"/>
    <mergeCell ref="L88:L90"/>
    <mergeCell ref="A88:A90"/>
    <mergeCell ref="B88:B90"/>
    <mergeCell ref="C88:C90"/>
    <mergeCell ref="F88:F90"/>
    <mergeCell ref="G88:G90"/>
    <mergeCell ref="H91:H93"/>
    <mergeCell ref="I91:I93"/>
    <mergeCell ref="J91:J93"/>
    <mergeCell ref="K91:K93"/>
    <mergeCell ref="L91:L93"/>
    <mergeCell ref="A91:A93"/>
    <mergeCell ref="B91:B93"/>
    <mergeCell ref="C91:C93"/>
    <mergeCell ref="F91:F93"/>
    <mergeCell ref="G91:G93"/>
    <mergeCell ref="H82:H83"/>
    <mergeCell ref="I82:I83"/>
    <mergeCell ref="J82:J83"/>
    <mergeCell ref="K82:K83"/>
    <mergeCell ref="L82:L83"/>
    <mergeCell ref="A82:A83"/>
    <mergeCell ref="B82:B83"/>
    <mergeCell ref="C82:C83"/>
    <mergeCell ref="F82:F83"/>
    <mergeCell ref="G82:G83"/>
    <mergeCell ref="H84:H87"/>
    <mergeCell ref="I84:I87"/>
    <mergeCell ref="J84:J87"/>
    <mergeCell ref="K84:K87"/>
    <mergeCell ref="L84:L87"/>
    <mergeCell ref="A84:A87"/>
    <mergeCell ref="B84:B87"/>
    <mergeCell ref="C84:C87"/>
    <mergeCell ref="F84:F87"/>
    <mergeCell ref="G84:G87"/>
    <mergeCell ref="H75:H77"/>
    <mergeCell ref="I75:I77"/>
    <mergeCell ref="J75:J77"/>
    <mergeCell ref="K75:K77"/>
    <mergeCell ref="L75:L77"/>
    <mergeCell ref="A75:A77"/>
    <mergeCell ref="B75:B77"/>
    <mergeCell ref="C75:C77"/>
    <mergeCell ref="F75:F77"/>
    <mergeCell ref="G75:G77"/>
    <mergeCell ref="H78:H81"/>
    <mergeCell ref="I78:I81"/>
    <mergeCell ref="J78:J81"/>
    <mergeCell ref="K78:K81"/>
    <mergeCell ref="L78:L81"/>
    <mergeCell ref="A78:A81"/>
    <mergeCell ref="B78:B81"/>
    <mergeCell ref="C78:C81"/>
    <mergeCell ref="F78:F81"/>
    <mergeCell ref="G78:G81"/>
    <mergeCell ref="H71:H72"/>
    <mergeCell ref="I71:I72"/>
    <mergeCell ref="J71:J72"/>
    <mergeCell ref="K71:K72"/>
    <mergeCell ref="L71:L72"/>
    <mergeCell ref="A71:A72"/>
    <mergeCell ref="B71:B72"/>
    <mergeCell ref="C71:C72"/>
    <mergeCell ref="F71:F72"/>
    <mergeCell ref="G71:G72"/>
    <mergeCell ref="H73:H74"/>
    <mergeCell ref="I73:I74"/>
    <mergeCell ref="J73:J74"/>
    <mergeCell ref="K73:K74"/>
    <mergeCell ref="L73:L74"/>
    <mergeCell ref="A73:A74"/>
    <mergeCell ref="B73:B74"/>
    <mergeCell ref="C73:C74"/>
    <mergeCell ref="F73:F74"/>
    <mergeCell ref="G73:G74"/>
    <mergeCell ref="H67:H68"/>
    <mergeCell ref="I67:I68"/>
    <mergeCell ref="J67:J68"/>
    <mergeCell ref="K67:K68"/>
    <mergeCell ref="L67:L68"/>
    <mergeCell ref="A67:A68"/>
    <mergeCell ref="B67:B68"/>
    <mergeCell ref="C67:C68"/>
    <mergeCell ref="F67:F68"/>
    <mergeCell ref="G67:G68"/>
    <mergeCell ref="H69:H70"/>
    <mergeCell ref="I69:I70"/>
    <mergeCell ref="J69:J70"/>
    <mergeCell ref="K69:K70"/>
    <mergeCell ref="L69:L70"/>
    <mergeCell ref="A69:A70"/>
    <mergeCell ref="B69:B70"/>
    <mergeCell ref="C69:C70"/>
    <mergeCell ref="F69:F70"/>
    <mergeCell ref="G69:G70"/>
    <mergeCell ref="J63:J64"/>
    <mergeCell ref="K63:K64"/>
    <mergeCell ref="L63:L64"/>
    <mergeCell ref="A63:A64"/>
    <mergeCell ref="B63:B64"/>
    <mergeCell ref="C63:C64"/>
    <mergeCell ref="F63:F64"/>
    <mergeCell ref="G63:G64"/>
    <mergeCell ref="K65:K66"/>
    <mergeCell ref="L65:L66"/>
    <mergeCell ref="B65:B66"/>
    <mergeCell ref="C65:C66"/>
    <mergeCell ref="A65:A66"/>
    <mergeCell ref="F65:F66"/>
    <mergeCell ref="G65:G66"/>
    <mergeCell ref="H65:H66"/>
    <mergeCell ref="I65:I66"/>
    <mergeCell ref="J65:J66"/>
    <mergeCell ref="J58:J59"/>
    <mergeCell ref="K58:K59"/>
    <mergeCell ref="L58:L59"/>
    <mergeCell ref="A58:A59"/>
    <mergeCell ref="B58:B59"/>
    <mergeCell ref="C58:C59"/>
    <mergeCell ref="F58:F59"/>
    <mergeCell ref="G58:G59"/>
    <mergeCell ref="H60:H61"/>
    <mergeCell ref="I60:I61"/>
    <mergeCell ref="J60:J61"/>
    <mergeCell ref="K60:K61"/>
    <mergeCell ref="L60:L61"/>
    <mergeCell ref="A60:A61"/>
    <mergeCell ref="B60:B61"/>
    <mergeCell ref="C60:C61"/>
    <mergeCell ref="F60:F61"/>
    <mergeCell ref="G60:G61"/>
    <mergeCell ref="J53:J54"/>
    <mergeCell ref="K53:K54"/>
    <mergeCell ref="L53:L54"/>
    <mergeCell ref="A53:A54"/>
    <mergeCell ref="B53:B54"/>
    <mergeCell ref="C53:C54"/>
    <mergeCell ref="F53:F54"/>
    <mergeCell ref="G53:G54"/>
    <mergeCell ref="H55:H56"/>
    <mergeCell ref="I55:I56"/>
    <mergeCell ref="J55:J56"/>
    <mergeCell ref="K55:K56"/>
    <mergeCell ref="L55:L56"/>
    <mergeCell ref="A55:A56"/>
    <mergeCell ref="B55:B56"/>
    <mergeCell ref="C55:C56"/>
    <mergeCell ref="F55:F56"/>
    <mergeCell ref="G55:G56"/>
    <mergeCell ref="J45:J50"/>
    <mergeCell ref="K45:K50"/>
    <mergeCell ref="L45:L50"/>
    <mergeCell ref="A45:A50"/>
    <mergeCell ref="B45:B50"/>
    <mergeCell ref="C45:C50"/>
    <mergeCell ref="F45:F50"/>
    <mergeCell ref="G45:G50"/>
    <mergeCell ref="H51:H52"/>
    <mergeCell ref="I51:I52"/>
    <mergeCell ref="J51:J52"/>
    <mergeCell ref="K51:K52"/>
    <mergeCell ref="L51:L52"/>
    <mergeCell ref="A51:A52"/>
    <mergeCell ref="B51:B52"/>
    <mergeCell ref="C51:C52"/>
    <mergeCell ref="F51:F52"/>
    <mergeCell ref="G51:G52"/>
    <mergeCell ref="K28:K29"/>
    <mergeCell ref="L28:L29"/>
    <mergeCell ref="A28:A29"/>
    <mergeCell ref="B28:B29"/>
    <mergeCell ref="C28:C29"/>
    <mergeCell ref="F28:F29"/>
    <mergeCell ref="G28:G29"/>
    <mergeCell ref="A1:I1"/>
    <mergeCell ref="A3:I3"/>
    <mergeCell ref="J5:J10"/>
    <mergeCell ref="K5:K10"/>
    <mergeCell ref="L5:L10"/>
    <mergeCell ref="J12:J13"/>
    <mergeCell ref="K12:K13"/>
    <mergeCell ref="L12:L13"/>
    <mergeCell ref="K20:K21"/>
    <mergeCell ref="L20:L21"/>
    <mergeCell ref="G20:G21"/>
    <mergeCell ref="H20:H21"/>
    <mergeCell ref="J20:J21"/>
    <mergeCell ref="H28:H29"/>
    <mergeCell ref="J28:J29"/>
    <mergeCell ref="A318:I318"/>
    <mergeCell ref="B5:B10"/>
    <mergeCell ref="A5:A10"/>
    <mergeCell ref="C5:C10"/>
    <mergeCell ref="F5:F10"/>
    <mergeCell ref="G5:G10"/>
    <mergeCell ref="H5:H10"/>
    <mergeCell ref="I5:I10"/>
    <mergeCell ref="A12:A13"/>
    <mergeCell ref="B20:B21"/>
    <mergeCell ref="C20:C21"/>
    <mergeCell ref="A22:A26"/>
    <mergeCell ref="B22:B26"/>
    <mergeCell ref="C22:C26"/>
    <mergeCell ref="B12:B13"/>
    <mergeCell ref="C12:C13"/>
    <mergeCell ref="F12:F13"/>
    <mergeCell ref="G12:G13"/>
    <mergeCell ref="H12:H13"/>
    <mergeCell ref="I20:I21"/>
    <mergeCell ref="A20:A21"/>
    <mergeCell ref="B31:B32"/>
    <mergeCell ref="I12:I13"/>
    <mergeCell ref="F20:F21"/>
    <mergeCell ref="H45:H50"/>
    <mergeCell ref="I45:I50"/>
    <mergeCell ref="H53:H54"/>
    <mergeCell ref="I53:I54"/>
    <mergeCell ref="H58:H59"/>
    <mergeCell ref="I58:I59"/>
    <mergeCell ref="H63:H64"/>
    <mergeCell ref="I63:I64"/>
    <mergeCell ref="C31:C32"/>
    <mergeCell ref="F31:F32"/>
    <mergeCell ref="G31:G32"/>
    <mergeCell ref="H31:H32"/>
    <mergeCell ref="I31:I32"/>
    <mergeCell ref="A31:A32"/>
    <mergeCell ref="J31:J32"/>
    <mergeCell ref="K31:K32"/>
    <mergeCell ref="L31:L32"/>
    <mergeCell ref="I33:I34"/>
    <mergeCell ref="J33:J34"/>
    <mergeCell ref="K33:K34"/>
    <mergeCell ref="L33:L34"/>
    <mergeCell ref="A33:A34"/>
    <mergeCell ref="B33:B34"/>
    <mergeCell ref="C33:C34"/>
    <mergeCell ref="F33:F34"/>
    <mergeCell ref="G33:G34"/>
    <mergeCell ref="H33:H34"/>
    <mergeCell ref="L35:L36"/>
    <mergeCell ref="A39:A40"/>
    <mergeCell ref="B39:B40"/>
    <mergeCell ref="C39:C40"/>
    <mergeCell ref="F39:F40"/>
    <mergeCell ref="G39:G40"/>
    <mergeCell ref="H39:H40"/>
    <mergeCell ref="I39:I40"/>
    <mergeCell ref="J39:J40"/>
    <mergeCell ref="K39:K40"/>
    <mergeCell ref="L39:L40"/>
    <mergeCell ref="A35:A36"/>
    <mergeCell ref="B35:B36"/>
    <mergeCell ref="C35:C36"/>
    <mergeCell ref="F35:F36"/>
    <mergeCell ref="G35:G36"/>
    <mergeCell ref="H35:H36"/>
    <mergeCell ref="I35:I36"/>
    <mergeCell ref="J35:J36"/>
    <mergeCell ref="K35:K36"/>
    <mergeCell ref="K114:K116"/>
    <mergeCell ref="L114:L116"/>
    <mergeCell ref="A117:A119"/>
    <mergeCell ref="B117:B119"/>
    <mergeCell ref="C117:C119"/>
    <mergeCell ref="F117:F119"/>
    <mergeCell ref="G117:G119"/>
    <mergeCell ref="H117:H119"/>
    <mergeCell ref="I117:I119"/>
    <mergeCell ref="J117:J119"/>
    <mergeCell ref="K117:K119"/>
    <mergeCell ref="L117:L119"/>
    <mergeCell ref="A114:A116"/>
    <mergeCell ref="B114:B116"/>
    <mergeCell ref="C114:C116"/>
    <mergeCell ref="F114:F116"/>
    <mergeCell ref="G114:G116"/>
    <mergeCell ref="H114:H116"/>
    <mergeCell ref="I114:I116"/>
    <mergeCell ref="J114:J116"/>
    <mergeCell ref="L120:L121"/>
    <mergeCell ref="A122:A123"/>
    <mergeCell ref="B122:B123"/>
    <mergeCell ref="C122:C123"/>
    <mergeCell ref="F122:F123"/>
    <mergeCell ref="G122:G123"/>
    <mergeCell ref="H122:H123"/>
    <mergeCell ref="I122:I123"/>
    <mergeCell ref="J122:J123"/>
    <mergeCell ref="K122:K123"/>
    <mergeCell ref="L122:L123"/>
    <mergeCell ref="A120:A121"/>
    <mergeCell ref="B120:B121"/>
    <mergeCell ref="C120:C121"/>
    <mergeCell ref="F120:F121"/>
    <mergeCell ref="G120:G121"/>
    <mergeCell ref="H120:H121"/>
    <mergeCell ref="I120:I121"/>
    <mergeCell ref="J120:J121"/>
    <mergeCell ref="K120:K121"/>
    <mergeCell ref="L124:L126"/>
    <mergeCell ref="A127:A130"/>
    <mergeCell ref="B127:B130"/>
    <mergeCell ref="C127:C130"/>
    <mergeCell ref="F127:F130"/>
    <mergeCell ref="G127:G130"/>
    <mergeCell ref="H127:H130"/>
    <mergeCell ref="I127:I130"/>
    <mergeCell ref="J127:J130"/>
    <mergeCell ref="K127:K130"/>
    <mergeCell ref="L127:L130"/>
    <mergeCell ref="A124:A126"/>
    <mergeCell ref="B124:B126"/>
    <mergeCell ref="C124:C126"/>
    <mergeCell ref="F124:F126"/>
    <mergeCell ref="G124:G126"/>
    <mergeCell ref="H124:H126"/>
    <mergeCell ref="I124:I126"/>
    <mergeCell ref="J124:J126"/>
    <mergeCell ref="K124:K126"/>
    <mergeCell ref="L132:L133"/>
    <mergeCell ref="C134:C136"/>
    <mergeCell ref="A134:A136"/>
    <mergeCell ref="B134:B136"/>
    <mergeCell ref="F134:F136"/>
    <mergeCell ref="G134:G136"/>
    <mergeCell ref="H134:H136"/>
    <mergeCell ref="I134:I136"/>
    <mergeCell ref="J134:J136"/>
    <mergeCell ref="K134:K136"/>
    <mergeCell ref="L134:L136"/>
    <mergeCell ref="A132:A133"/>
    <mergeCell ref="B132:B133"/>
    <mergeCell ref="C132:C133"/>
    <mergeCell ref="F132:F133"/>
    <mergeCell ref="G132:G133"/>
    <mergeCell ref="H132:H133"/>
    <mergeCell ref="I132:I133"/>
    <mergeCell ref="J132:J133"/>
    <mergeCell ref="K132:K133"/>
    <mergeCell ref="L137:L138"/>
    <mergeCell ref="A140:A141"/>
    <mergeCell ref="B140:B141"/>
    <mergeCell ref="C140:C141"/>
    <mergeCell ref="F140:F141"/>
    <mergeCell ref="G140:G141"/>
    <mergeCell ref="H140:H141"/>
    <mergeCell ref="I140:I141"/>
    <mergeCell ref="J140:J141"/>
    <mergeCell ref="K140:K141"/>
    <mergeCell ref="L140:L141"/>
    <mergeCell ref="A137:A138"/>
    <mergeCell ref="B137:B138"/>
    <mergeCell ref="C137:C138"/>
    <mergeCell ref="F137:F138"/>
    <mergeCell ref="G137:G138"/>
    <mergeCell ref="H137:H138"/>
    <mergeCell ref="I137:I138"/>
    <mergeCell ref="J137:J138"/>
    <mergeCell ref="K137:K138"/>
    <mergeCell ref="L142:L144"/>
    <mergeCell ref="A145:A146"/>
    <mergeCell ref="B145:B146"/>
    <mergeCell ref="C145:C146"/>
    <mergeCell ref="F145:F146"/>
    <mergeCell ref="G145:G146"/>
    <mergeCell ref="H145:H146"/>
    <mergeCell ref="I145:I146"/>
    <mergeCell ref="J145:J146"/>
    <mergeCell ref="K145:K146"/>
    <mergeCell ref="L145:L146"/>
    <mergeCell ref="A142:A144"/>
    <mergeCell ref="B142:B144"/>
    <mergeCell ref="C142:C144"/>
    <mergeCell ref="F142:F144"/>
    <mergeCell ref="G142:G144"/>
    <mergeCell ref="H142:H144"/>
    <mergeCell ref="I142:I144"/>
    <mergeCell ref="J142:J144"/>
    <mergeCell ref="K142:K144"/>
    <mergeCell ref="L147:L148"/>
    <mergeCell ref="A149:A150"/>
    <mergeCell ref="B149:B150"/>
    <mergeCell ref="C149:C150"/>
    <mergeCell ref="F149:F150"/>
    <mergeCell ref="G149:G150"/>
    <mergeCell ref="H149:H150"/>
    <mergeCell ref="I149:I150"/>
    <mergeCell ref="J149:J150"/>
    <mergeCell ref="K149:K150"/>
    <mergeCell ref="L149:L150"/>
    <mergeCell ref="A147:A148"/>
    <mergeCell ref="B147:B148"/>
    <mergeCell ref="C147:C148"/>
    <mergeCell ref="F147:F148"/>
    <mergeCell ref="G147:G148"/>
    <mergeCell ref="H147:H148"/>
    <mergeCell ref="I147:I148"/>
    <mergeCell ref="J147:J148"/>
    <mergeCell ref="K147:K148"/>
    <mergeCell ref="L152:L156"/>
    <mergeCell ref="A157:A158"/>
    <mergeCell ref="B157:B158"/>
    <mergeCell ref="C157:C158"/>
    <mergeCell ref="F157:F158"/>
    <mergeCell ref="G157:G158"/>
    <mergeCell ref="H157:H158"/>
    <mergeCell ref="I157:I158"/>
    <mergeCell ref="J157:J158"/>
    <mergeCell ref="K157:K158"/>
    <mergeCell ref="L157:L158"/>
    <mergeCell ref="A152:A156"/>
    <mergeCell ref="B152:B156"/>
    <mergeCell ref="C152:C156"/>
    <mergeCell ref="F152:F156"/>
    <mergeCell ref="G152:G156"/>
    <mergeCell ref="H152:H156"/>
    <mergeCell ref="I152:I156"/>
    <mergeCell ref="J152:J156"/>
    <mergeCell ref="K152:K156"/>
    <mergeCell ref="C246:C247"/>
    <mergeCell ref="B246:B247"/>
    <mergeCell ref="A246:A247"/>
    <mergeCell ref="C249:C258"/>
    <mergeCell ref="B249:B258"/>
    <mergeCell ref="A249:A258"/>
    <mergeCell ref="F249:F258"/>
    <mergeCell ref="G249:G258"/>
    <mergeCell ref="I249:I258"/>
    <mergeCell ref="H249:H258"/>
    <mergeCell ref="A235:A237"/>
    <mergeCell ref="C235:C237"/>
    <mergeCell ref="B235:B237"/>
    <mergeCell ref="C238:C240"/>
    <mergeCell ref="B238:B240"/>
    <mergeCell ref="A238:A240"/>
    <mergeCell ref="C244:C245"/>
    <mergeCell ref="A244:A245"/>
    <mergeCell ref="B244:B245"/>
    <mergeCell ref="F238:F240"/>
    <mergeCell ref="H238:H240"/>
    <mergeCell ref="I238:I240"/>
    <mergeCell ref="L260:L261"/>
    <mergeCell ref="B262:B263"/>
    <mergeCell ref="A262:A263"/>
    <mergeCell ref="C262:C263"/>
    <mergeCell ref="F262:F263"/>
    <mergeCell ref="G262:G263"/>
    <mergeCell ref="H262:H263"/>
    <mergeCell ref="I262:I263"/>
    <mergeCell ref="J262:J263"/>
    <mergeCell ref="K262:K263"/>
    <mergeCell ref="L262:L263"/>
    <mergeCell ref="A260:A261"/>
    <mergeCell ref="B260:B261"/>
    <mergeCell ref="C260:C261"/>
    <mergeCell ref="F260:F261"/>
    <mergeCell ref="G260:G261"/>
    <mergeCell ref="H260:H261"/>
    <mergeCell ref="I260:I261"/>
    <mergeCell ref="J260:J261"/>
    <mergeCell ref="K260:K261"/>
    <mergeCell ref="L264:L265"/>
    <mergeCell ref="A267:A268"/>
    <mergeCell ref="B267:B268"/>
    <mergeCell ref="C267:C268"/>
    <mergeCell ref="F267:F268"/>
    <mergeCell ref="G267:G268"/>
    <mergeCell ref="H267:H268"/>
    <mergeCell ref="I267:I268"/>
    <mergeCell ref="J267:J268"/>
    <mergeCell ref="K267:K268"/>
    <mergeCell ref="L267:L268"/>
    <mergeCell ref="C264:C265"/>
    <mergeCell ref="B264:B265"/>
    <mergeCell ref="A264:A265"/>
    <mergeCell ref="F264:F265"/>
    <mergeCell ref="G264:G265"/>
    <mergeCell ref="H264:H265"/>
    <mergeCell ref="I264:I265"/>
    <mergeCell ref="J264:J265"/>
    <mergeCell ref="K264:K265"/>
    <mergeCell ref="L269:L270"/>
    <mergeCell ref="A272:A273"/>
    <mergeCell ref="B272:B273"/>
    <mergeCell ref="C272:C273"/>
    <mergeCell ref="F272:F273"/>
    <mergeCell ref="G272:G273"/>
    <mergeCell ref="H272:H273"/>
    <mergeCell ref="I272:I273"/>
    <mergeCell ref="J272:J273"/>
    <mergeCell ref="K272:K273"/>
    <mergeCell ref="L272:L273"/>
    <mergeCell ref="C269:C270"/>
    <mergeCell ref="B269:B270"/>
    <mergeCell ref="A269:A270"/>
    <mergeCell ref="F269:F270"/>
    <mergeCell ref="G269:G270"/>
    <mergeCell ref="H269:H270"/>
    <mergeCell ref="I269:I270"/>
    <mergeCell ref="J269:J270"/>
    <mergeCell ref="K269:K270"/>
    <mergeCell ref="L274:L275"/>
    <mergeCell ref="B276:B277"/>
    <mergeCell ref="A276:A277"/>
    <mergeCell ref="C276:C277"/>
    <mergeCell ref="F276:F277"/>
    <mergeCell ref="G276:G277"/>
    <mergeCell ref="H276:H277"/>
    <mergeCell ref="I276:I277"/>
    <mergeCell ref="J276:J277"/>
    <mergeCell ref="K276:K277"/>
    <mergeCell ref="L276:L277"/>
    <mergeCell ref="B274:B275"/>
    <mergeCell ref="A274:A275"/>
    <mergeCell ref="C274:C275"/>
    <mergeCell ref="F274:F275"/>
    <mergeCell ref="G274:G275"/>
    <mergeCell ref="H274:H275"/>
    <mergeCell ref="I274:I275"/>
    <mergeCell ref="J274:J275"/>
    <mergeCell ref="K274:K275"/>
    <mergeCell ref="B284:B286"/>
    <mergeCell ref="C284:C286"/>
    <mergeCell ref="F284:F286"/>
    <mergeCell ref="G284:G286"/>
    <mergeCell ref="H284:H286"/>
    <mergeCell ref="I284:I286"/>
    <mergeCell ref="J284:J286"/>
    <mergeCell ref="K284:K286"/>
    <mergeCell ref="L284:L286"/>
    <mergeCell ref="L278:L280"/>
    <mergeCell ref="B282:B283"/>
    <mergeCell ref="A282:A283"/>
    <mergeCell ref="C282:C283"/>
    <mergeCell ref="F282:F283"/>
    <mergeCell ref="G282:G283"/>
    <mergeCell ref="H282:H283"/>
    <mergeCell ref="I282:I283"/>
    <mergeCell ref="J282:J283"/>
    <mergeCell ref="K282:K283"/>
    <mergeCell ref="L282:L283"/>
    <mergeCell ref="A278:A280"/>
    <mergeCell ref="B278:B280"/>
    <mergeCell ref="C278:C280"/>
    <mergeCell ref="F278:F280"/>
    <mergeCell ref="G278:G280"/>
    <mergeCell ref="H278:H280"/>
    <mergeCell ref="I278:I280"/>
    <mergeCell ref="J278:J280"/>
    <mergeCell ref="K278:K280"/>
    <mergeCell ref="A284:A286"/>
    <mergeCell ref="K288:K289"/>
    <mergeCell ref="L288:L289"/>
    <mergeCell ref="C293:C294"/>
    <mergeCell ref="B293:B294"/>
    <mergeCell ref="A293:A294"/>
    <mergeCell ref="F293:F294"/>
    <mergeCell ref="G293:G294"/>
    <mergeCell ref="H293:H294"/>
    <mergeCell ref="I293:I294"/>
    <mergeCell ref="J293:J294"/>
    <mergeCell ref="K293:K294"/>
    <mergeCell ref="L293:L294"/>
    <mergeCell ref="B288:B289"/>
    <mergeCell ref="A288:A289"/>
    <mergeCell ref="C288:C289"/>
    <mergeCell ref="F288:F289"/>
    <mergeCell ref="G288:G289"/>
    <mergeCell ref="H288:H289"/>
    <mergeCell ref="I288:I289"/>
    <mergeCell ref="J288:J289"/>
    <mergeCell ref="C299:C300"/>
    <mergeCell ref="F299:F300"/>
    <mergeCell ref="G299:G300"/>
    <mergeCell ref="H299:H300"/>
    <mergeCell ref="I299:I300"/>
    <mergeCell ref="J299:J300"/>
    <mergeCell ref="K299:K300"/>
    <mergeCell ref="L299:L300"/>
    <mergeCell ref="L295:L296"/>
    <mergeCell ref="C297:C298"/>
    <mergeCell ref="B297:B298"/>
    <mergeCell ref="A297:A298"/>
    <mergeCell ref="F297:F298"/>
    <mergeCell ref="G297:G298"/>
    <mergeCell ref="H297:H298"/>
    <mergeCell ref="I297:I298"/>
    <mergeCell ref="J297:J298"/>
    <mergeCell ref="K297:K298"/>
    <mergeCell ref="L297:L298"/>
    <mergeCell ref="B295:B296"/>
    <mergeCell ref="A295:A296"/>
    <mergeCell ref="C295:C296"/>
    <mergeCell ref="F295:F296"/>
    <mergeCell ref="G295:G296"/>
    <mergeCell ref="H295:H296"/>
    <mergeCell ref="I295:I296"/>
    <mergeCell ref="J295:J296"/>
    <mergeCell ref="K295:K296"/>
    <mergeCell ref="K96:K103"/>
    <mergeCell ref="B309:B310"/>
    <mergeCell ref="A309:A310"/>
    <mergeCell ref="F309:F310"/>
    <mergeCell ref="G309:G310"/>
    <mergeCell ref="H309:H310"/>
    <mergeCell ref="I309:I310"/>
    <mergeCell ref="J309:J310"/>
    <mergeCell ref="K309:K310"/>
    <mergeCell ref="L309:L310"/>
    <mergeCell ref="C309:C310"/>
    <mergeCell ref="K302:K305"/>
    <mergeCell ref="L302:L305"/>
    <mergeCell ref="A306:A308"/>
    <mergeCell ref="B306:B308"/>
    <mergeCell ref="C306:C308"/>
    <mergeCell ref="F306:F308"/>
    <mergeCell ref="G306:G308"/>
    <mergeCell ref="H306:H308"/>
    <mergeCell ref="I306:I308"/>
    <mergeCell ref="J306:J308"/>
    <mergeCell ref="K306:K308"/>
    <mergeCell ref="L306:L308"/>
    <mergeCell ref="A302:A305"/>
    <mergeCell ref="B302:B305"/>
    <mergeCell ref="C302:C305"/>
    <mergeCell ref="F302:F305"/>
    <mergeCell ref="G302:G305"/>
    <mergeCell ref="H302:H305"/>
    <mergeCell ref="I302:I305"/>
    <mergeCell ref="J302:J305"/>
    <mergeCell ref="B299:B300"/>
    <mergeCell ref="L96:L103"/>
    <mergeCell ref="C311:C312"/>
    <mergeCell ref="A311:A312"/>
    <mergeCell ref="B311:B312"/>
    <mergeCell ref="F311:F312"/>
    <mergeCell ref="G311:G312"/>
    <mergeCell ref="H311:H312"/>
    <mergeCell ref="I311:I312"/>
    <mergeCell ref="J311:J312"/>
    <mergeCell ref="K311:K312"/>
    <mergeCell ref="L311:L312"/>
    <mergeCell ref="C290:C292"/>
    <mergeCell ref="A290:A292"/>
    <mergeCell ref="B290:B292"/>
    <mergeCell ref="F290:F292"/>
    <mergeCell ref="G290:G292"/>
    <mergeCell ref="H290:H292"/>
    <mergeCell ref="I290:I292"/>
    <mergeCell ref="J290:J292"/>
    <mergeCell ref="K290:K292"/>
    <mergeCell ref="L290:L292"/>
    <mergeCell ref="C242:C243"/>
    <mergeCell ref="B242:B243"/>
    <mergeCell ref="A242:A243"/>
    <mergeCell ref="A96:A103"/>
    <mergeCell ref="B96:B103"/>
    <mergeCell ref="C96:C103"/>
    <mergeCell ref="F96:F103"/>
    <mergeCell ref="G96:G103"/>
    <mergeCell ref="H96:H103"/>
    <mergeCell ref="I96:I103"/>
    <mergeCell ref="J96:J103"/>
    <mergeCell ref="L313:L314"/>
    <mergeCell ref="C315:C317"/>
    <mergeCell ref="A315:A317"/>
    <mergeCell ref="B315:B317"/>
    <mergeCell ref="F315:F317"/>
    <mergeCell ref="G315:G317"/>
    <mergeCell ref="H315:H317"/>
    <mergeCell ref="I315:I317"/>
    <mergeCell ref="J315:J317"/>
    <mergeCell ref="K315:K317"/>
    <mergeCell ref="L315:L317"/>
    <mergeCell ref="C313:C314"/>
    <mergeCell ref="A313:A314"/>
    <mergeCell ref="B313:B314"/>
    <mergeCell ref="F313:F314"/>
    <mergeCell ref="G313:G314"/>
    <mergeCell ref="H313:H314"/>
    <mergeCell ref="I313:I314"/>
    <mergeCell ref="J313:J314"/>
    <mergeCell ref="K313:K314"/>
  </mergeCells>
  <printOptions horizontalCentered="1"/>
  <pageMargins left="0.19685039370078741" right="0.19685039370078741" top="0.19685039370078741" bottom="0" header="0" footer="0"/>
  <pageSetup paperSize="9" scale="85" orientation="landscape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prest. contas 2020 até junho </vt:lpstr>
      <vt:lpstr>Prest Contas Franca 2019 SITE </vt:lpstr>
      <vt:lpstr>'Prest Contas Franca 2019 SITE '!Area_de_impressao</vt:lpstr>
      <vt:lpstr>'prest. contas 2020 até junho 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2020-08-10T19:35:19Z</dcterms:modified>
</cp:coreProperties>
</file>