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915" tabRatio="686"/>
  </bookViews>
  <sheets>
    <sheet name="CONFERIDOS ok" sheetId="5" r:id="rId1"/>
  </sheets>
  <definedNames>
    <definedName name="_xlnm._FilterDatabase" localSheetId="0" hidden="1">'CONFERIDOS ok'!$B$3:$H$40</definedName>
  </definedNames>
  <calcPr calcId="162913"/>
</workbook>
</file>

<file path=xl/calcChain.xml><?xml version="1.0" encoding="utf-8"?>
<calcChain xmlns="http://schemas.openxmlformats.org/spreadsheetml/2006/main">
  <c r="I42" i="5" l="1"/>
  <c r="H42" i="5"/>
  <c r="I39" i="5" l="1"/>
  <c r="I38" i="5"/>
  <c r="I37" i="5"/>
  <c r="I36" i="5"/>
  <c r="I35" i="5"/>
  <c r="I34" i="5"/>
  <c r="I33" i="5"/>
  <c r="I32" i="5"/>
  <c r="I31" i="5"/>
  <c r="I30" i="5"/>
  <c r="I29" i="5"/>
  <c r="I28" i="5"/>
  <c r="I27" i="5"/>
  <c r="I22" i="5"/>
  <c r="I20" i="5"/>
  <c r="I18" i="5"/>
  <c r="I25" i="5"/>
  <c r="I21" i="5"/>
  <c r="I24" i="5"/>
  <c r="I15" i="5"/>
  <c r="I14" i="5"/>
  <c r="I10" i="5"/>
  <c r="I9" i="5"/>
  <c r="I8" i="5"/>
  <c r="I5" i="5" l="1"/>
  <c r="H24" i="5" l="1"/>
  <c r="H23" i="5"/>
  <c r="H22" i="5"/>
  <c r="H21" i="5"/>
  <c r="H20" i="5"/>
  <c r="H19" i="5"/>
  <c r="H18" i="5"/>
  <c r="H17" i="5"/>
  <c r="H16" i="5"/>
  <c r="H15" i="5"/>
  <c r="H14" i="5"/>
  <c r="H13" i="5"/>
  <c r="H12" i="5"/>
  <c r="H11" i="5"/>
  <c r="H10" i="5"/>
  <c r="H9" i="5"/>
  <c r="H8" i="5"/>
  <c r="H7" i="5"/>
  <c r="H6" i="5"/>
  <c r="H5" i="5"/>
</calcChain>
</file>

<file path=xl/sharedStrings.xml><?xml version="1.0" encoding="utf-8"?>
<sst xmlns="http://schemas.openxmlformats.org/spreadsheetml/2006/main" count="3038" uniqueCount="496">
  <si>
    <t>Status do Contrato</t>
  </si>
  <si>
    <t>Número</t>
  </si>
  <si>
    <t>Nome do Contratado</t>
  </si>
  <si>
    <t>Data Assinatura</t>
  </si>
  <si>
    <t>Objeto</t>
  </si>
  <si>
    <t>BARONI COMERCIO DE PRODUTOS NUTRICIONAIS E HOSPITALARES EIRELI</t>
  </si>
  <si>
    <t>ROCHE DIAGNOSTICA BRASIL LTDA.</t>
  </si>
  <si>
    <t>12 MESES, a contar de 23/04/2019</t>
  </si>
  <si>
    <t>LIQUIGAS DISTRIBUIDORA S/A</t>
  </si>
  <si>
    <t>NGA JARDINOPOLIS- NUCLEO DE GERENCIAMENTO AMBIENTAL LTDA</t>
  </si>
  <si>
    <t>CRISTALIA PRODUTOS QUIMICOS E FARMACEUTICOS LTDA.</t>
  </si>
  <si>
    <t>52 / 2019</t>
  </si>
  <si>
    <t>121 / 2019</t>
  </si>
  <si>
    <t>PALOCCI CAFÉS ESPECIAIS EIRELI-ME.</t>
  </si>
  <si>
    <t>FORNECIMENTO DE 01 MÁQUINA AUTOMÁTICA DE VENDAS DE BEBIDAS, LANCHES E OUTROS ALIMENTOS A SER INSTALADA NO HOSPITAL ESTADUAL DE RIBEIRÃO PRETO.</t>
  </si>
  <si>
    <t>12 MESES, a contar de 07/03/2019</t>
  </si>
  <si>
    <t>87 / 2019</t>
  </si>
  <si>
    <t xml:space="preserve">MEGA TERCEIRIZACAO DE SERVICOS EM GERAL EIRELI </t>
  </si>
  <si>
    <t>PRESTAÇÃO DE SERVIÇOS ESPECIALIZADOS DE LIMPEZA HOSPITALAR E CONSERVAÇÃO PREDIAL, COM FORNECIMENTO DE MÃO-DE-OBRA, SANEANTES DOMISSANITÁRIOS, MATERIAIS E EQUIPAMENTOS, PARA A OBTENÇÃO DE ADEQUADAS CONDIÇÕES DE SALUBRIDADE E HIGIENE SOB A INTEIRA RESPONSABILIDADE DA CONTRATADA, EM ÁREAS DEFINIDAS PELO HOSPITAL ESTADUAL DE RIBEIRÃO PRETO "PROF. DR. CARLOS EDUARDO MARTINELLI" - HERP.</t>
  </si>
  <si>
    <t>6 MESES, a contar de 01/04/2019</t>
  </si>
  <si>
    <t>102 / 2019</t>
  </si>
  <si>
    <t>COMERCIAL CIRURGICA RIOCLARENSE LTDA.</t>
  </si>
  <si>
    <t>FORNECIMENTO DE LÂMINAS DESCARTÁVEIS, COM CESSÃO EM COMODATO DE 03 (TRÊS) TRICOTOMIZADORES ELÉTRICOS E 03 (TRÊS) CARREGADORES DE TRICOTOMIZADOR, AMBOS MARCA 3M, PARA USO DO MATERIAL NO ATENDIMENTO AOS PACIENTES DO HOSPITAL ESTADUAL DE RIBEIRÃO PRETO - HERP.</t>
  </si>
  <si>
    <t>FORNECIMENTO DE ESCOVAS PARA DEGERMAÇÃO E ANTISSEPSIA PRÉ-OPERATÓRIA DAS MÃOS PARA USO NO HOSPITAL ESTADUAL DE RIBEIRÃO PRETO - HERP</t>
  </si>
  <si>
    <t>12 MESES, a contar de 30/05/2019</t>
  </si>
  <si>
    <t>ETS COMERCIO E INSTALACAO DE AR CONDICIONADO LTDA ME</t>
  </si>
  <si>
    <t>PRESTAÇÃO DE SERVIÇOS DE MANUTENÇÃO PREVENTIVA E CORRETIVA DOS EQUIPAMENTOS DO SISTEMA DE AR CONDICIONADO, VENTILAÇÃO E EXAUSTÃO INSTALADOS NAS DEPENDÊNCIAS DO HOSPITAL ESTADUAL DE RIBEIRÃO PRETO - HERP</t>
  </si>
  <si>
    <t>157 / 2019</t>
  </si>
  <si>
    <t>THYSSENKRUPP ELEVADORES S.A</t>
  </si>
  <si>
    <t>CONSERVAÇÃO E ASSISTÊNCIA TÉCNICA DE 02 (DOIS) ELEVADORES MARCA THYSSEN SUR INSTALADOS NO HOSPITAL ESTADUAL DE RIBEIRÃO PRETO, LOCALIZADO NA AVENIDA INDEPENDÊNCIA, Nº 4.750, NA CIDADE DE RIBEIRÃO PRETO, ESTADO DE SÃO PAULO</t>
  </si>
  <si>
    <t>12 MESES, a contar de 17/06/2019</t>
  </si>
  <si>
    <t>177 / 2019</t>
  </si>
  <si>
    <t>UNIDADE DE ANATOMIA PAT CIT PROF. DR HUMBERTO QUEIROZ MENEZES SC LTDA</t>
  </si>
  <si>
    <t>PRESTAÇÃO DE SERVIÇOS ESPECIALIZADOS, PELA CONTRATADA, NA ÁREA DE ANATOMIA PATOLÓGICA, CITOLOGIA, BIOLOGIA MOLECULAR (HIBRIDIZAÇÃO) E IMUNOISTOQUÍMICA, PARA A REALIZAÇÃO DOS PROCEDIMENTOS DIAGNÓSTICOS DEMANDADOS PELO HOSPITAL ESTADUAL DE RIBEIRÃO PRETO - HERP</t>
  </si>
  <si>
    <t>199 / 2019</t>
  </si>
  <si>
    <t>Q-HEALTH TREINAMENTO EM DESENVOLVIMENTO PROFISSIONAL LTDA,</t>
  </si>
  <si>
    <t>PRESTAÇÃO DE SERVIÇOS ESPECIALIZADOS DE AUDITORIA, CONSULTORIA E TREINAMENTO PARA ACOMPANHAMENTO E ASSESSORAMENTO NO PROCESSO DE ACREDITAÇÃO DO HOSPITAL ESTADUAL DE RIBEIRÃO PRETO JUNTO A ONA.</t>
  </si>
  <si>
    <t>12 MESES, a contar de 12/08/2019</t>
  </si>
  <si>
    <t>207 / 2019</t>
  </si>
  <si>
    <t>CONSTRUSANTOS COMÉRCIO E CONSTRUÇÃO CIVIL LTDA</t>
  </si>
  <si>
    <t>EXECUÇÃO DE REFORMA DA FACHADA (SUBSTITUIÇÃO DE PLACAS ACM E REVISÃO DA ESTRUTURA AUXILIAR DE FIXAÇÃO DO ACM) DO PRÉDIO DO HOSPITAL ESTADUAL DE RIBEIRÃO PRETO, COM FORNECIMENTO DE MATERIAL E MÃO DE OBRA ESPECIALIZADA.</t>
  </si>
  <si>
    <t>60 DIAS, a contar de 04/09/2019</t>
  </si>
  <si>
    <t>210 / 2019</t>
  </si>
  <si>
    <t>FORNECIMENTO ININTERRUPTO DE GÁS LIQUEFEITO DE PETRÓLEO, COM DISPONIBILIZAÇÃO DE 02 (DOIS) VASILHAMES B190 EM REGIME DE COMODATO, INCLUINDO CONEXÕES, ACESSÓRIOS E SERVIÇOS DE ASSISTÊNCIA TÉCNICA E MANUTENÇÃO PREVENTIVA E CORRETIVA, PARA O HOSPITAL ESTADUAL DE RIBEIRÃO PRETO - HERP.</t>
  </si>
  <si>
    <t>12 MESES, a contar de 30/08/2019</t>
  </si>
  <si>
    <t>212 / 2019</t>
  </si>
  <si>
    <t>FORNECIMENTO DE DIETAS ENTERAIS COM CESSÃO, EM COMODATO, DE 09 (NOVE) BOMBAS DE INFUSÃO DE DIETA ENTERAL, MODELO APLIXX SMART 154100 - V05.1I - MARCA FRESENIUS KABI, PARA O ATENDIMENTO DOS PACIENTES DO HOSPITAL ESTADUAL DE RIBEIRÃO PRETO - HERP.</t>
  </si>
  <si>
    <t>12 MESES, a contar de 21/08/2019</t>
  </si>
  <si>
    <t>234 / 2019</t>
  </si>
  <si>
    <t xml:space="preserve">ALGAR MULTIMÍDIA S/A </t>
  </si>
  <si>
    <t>PRESTAÇÃO DE SERVIÇOS DE COMUNICAÇÃO MULTIMÍDIA COM FORNECIMENTO DE INTERNET LINK + NOC + ANTIDDOS, EM FIBRA ÓPTICA, NA VELOCIDADE DE 20 MBPS, PARA O HOSPITAL ESTADUAL DE RIBEIRÃO PRETO.</t>
  </si>
  <si>
    <t>235 / 2019</t>
  </si>
  <si>
    <t>ALGAR TELECOM  S/A</t>
  </si>
  <si>
    <t>PRESTAÇÃO DE SERVIÇOS DE TELECOMUNICAÇÕES COM VOZ TOTAL EXECUTIVO EM REDE OPTICA, 20.000 MINUTOS E VELOCIDADE DE 30 TRONCOS.</t>
  </si>
  <si>
    <t>286 / 2019</t>
  </si>
  <si>
    <t>ANA FLAVIA SCOPIN ARQUITETURA EIRELI ME</t>
  </si>
  <si>
    <t>PRESTAÇÃO DE SERVIÇOS EM ELABORAÇÃO DE PROJETO EXECUTIVO COMPLETO PARA REFORMA E AMPLIAÇÃO DE ÁREAS DO AMBULATÓRIO DO SETOR EXAMES ENDOSCOPIA, COLONOSCOPIA, CONSULTÓRIOS E LANCHONETE DO HOSPITAL ESTADUAL DE RIBEIRÃO PRETO</t>
  </si>
  <si>
    <t>120 DIAS, a contar de 29/11/2019</t>
  </si>
  <si>
    <t>295 / 2019</t>
  </si>
  <si>
    <t>PRESTAÇÃO DE SERVIÇOS DE COLETA, TRANSPORTE, TRATAMENTO E DESTINAÇÃO FINAL, PELA CONTRATADA, DOS RESÍDUOS INFECTANTES (GRUPO A), QUÍMICOS (GRUPO B) E PERFUROCORTANTE (GRUPO E), CLASSIFICADOS NA RDC 222/18 (ANVISA/MS) E RESOLUÇÃO CONAMA 358/2005 DO MINISTÉRIO DO MEIO AMBIENTE, GERADOS NO HOSPITAL ESTADUAL RIBEIRÃO PRETO, LOCALIZADO NA AV. INDEPENDÊNCIA, Nº 4750, JARDIM JOÃO ROSSI EM RIBEIRÃO PRETO/SP</t>
  </si>
  <si>
    <t>SERVTEC SERVIÇOS EMPRESARIAIS LTDA-ME.</t>
  </si>
  <si>
    <t xml:space="preserve">PRESTAÇÃO DE SERVIÇOS ESPECIALIZADOS DE LIMPEZA HOSPITALAR E CONSERVAÇÃO PREDIAL, COM FORNECIMENTO DE MÃO DE OBRA, SANEANTES DOMISSANITÁRIOS, MATERIAIS E EQUIPAMENTOS NECESSÁRIOS PARA A OBTENÇÃO DAS CONDIÇÕES DE SALUBRIDADE E HIGIENE, SOB INTEIRA RESPONSABILIDADE DA CONTRATADA, EM ÁREAS DEFINIDAS PELO HOSPITAL ESTADUAL DE RIBEIRÃO PRETO "PROF. DR. CARLOS EDUARDO MARTINELLI", COM FORNECIMENTO DE MÃO-DE-OBRA, SANEANTES DOMISSANITÁRIOS, MATERIAIS E EQUIPAMENTOS, SOB INTEIRA RESPONSABILIDADE DA CONTRATADA </t>
  </si>
  <si>
    <t>12 MESES, a contar de 01/12/2019</t>
  </si>
  <si>
    <t>ROBERTO LUIZ DE PAULA FILHO 33171892820</t>
  </si>
  <si>
    <t>SERVIÇOS DE MANUTENÇÃO E CONSERVAÇÃO DAS ÁREAS VERDES EXISTENTES NO HOSPITAL ESTADUAL DE RIBEIRÃO PRETO - HERP E NO CENTRO INTEGRADO DE REABILITAÇÃO - CIR</t>
  </si>
  <si>
    <t>LG PAVONI DE LIMA ME</t>
  </si>
  <si>
    <t>PRESTAÇÃO DE SERVIÇOS DE CÓPIAS E IMPRESSÕES REPROGRÁFICAS, MEDIANTE O FORNECIMENTO DE PEÇAS DE REPOSIÇÃO E TONERS, BEM COMO LOCAÇÃO E ASSISTÊNCIA TÉCNICA PREVENTIVA E CORRETIVA ESPECIALIZADA EM IMPRESSORAS E MULTIFUNCIONAIS INSTALADAS NO HOSPITAL ESTADUAL DE RIBEIRÃO PRETO</t>
  </si>
  <si>
    <t>MEDCONTROL COMERCIO DE MATERIAIS HOSPITALARES LTDA</t>
  </si>
  <si>
    <t>PRORROGAÇÃO DO CONTRATO 41/17 QUE TRATA DO FORNECIMENTO, PELA CONTRATADA À CONTRATANTE, DE INDICADORES BIOLÓGICOS E A CESSÃO PELA CONTRATADA, EM COMODATO, DE 01 (UMA) INCUBADORA COM IMPRESSORA, DE ACORDO COM A PROPOSTA COMERCIAL APRESENTADA PELA CONTRATADA, ARQUIVADA NO PROCESSO FAEPA Nº 1288/2016, VISANDO O ATENDIMENTO DOS PACIENTES DO HOSPITAL ESTADUAL DE RIBEIRÃO PRETO, LOCALIZADO NA AVENIDA INDEPENDÊNCIA, Nº 4750, NA CIDADE DE RIBEIRÃO PRETO-SP.</t>
  </si>
  <si>
    <t>12 MESES, a contar de 20/02/2019</t>
  </si>
  <si>
    <t>LAVEBRAS GESTÃO DE TEXTEIS S.A</t>
  </si>
  <si>
    <t>PRORROGAÇÃO DO CONTRATO 41/15, QUE TRATA DA PRESTAÇÃO DE SERVIÇOS ESPECIALIZADOS DE LAVANDERIA HOSPITALAR NAS DEPENDÊNCIAS DA CONTRATADA PARA O HOSPITAL ESTADUAL DE RIBEIRÃO PRETO - HERP.</t>
  </si>
  <si>
    <t>12 MESES, a contar de 02/03/2019</t>
  </si>
  <si>
    <t>MINER SEGURANÇA EIRELI-EPP</t>
  </si>
  <si>
    <t xml:space="preserve">PRORROGAÇÃO DO CONTRATO FAEPA Nº 44/18 QUE TEM POR OBJETO A PRESTAÇÃO DE SERVIÇOS DE VIGILÂNCIA E SEGURANÇA PATRIMONIAL PARA O HOSPITAL ESTADUAL DE RIBEIRÃO PRETO - HERP, NA AVENIDA INDEPENDÊNCIA Nº 4.750, E PARA O CENTRO INTEGRADO DE REABILITAÇÃO -CIR, NA AVENIDA ADELMO PERDIZZA, Nº 495, AMBOS NA CIDADE DE RIBEIRÃO PRETO-SP. </t>
  </si>
  <si>
    <t>12 MESES, a contar de 02/04/2019</t>
  </si>
  <si>
    <t>ADITAMENTO DO CONTRATO FAEPA Nº 106/18 QUE TEM POR OBJETO A PRESTAÇÃO DE SERVIÇOS ESPECIALIZADOS, PELA CONTRATADA, NA ÁREA DE ANATOMIA PATOLÓGICA, CITOLOGIA, BIOLOGIA MOLECULAR (HIBRIDIZAÇÃO) E IMUNOISTOQUÍMICA, PARA A REALIZAÇÃO DOS PROCEDIMENTOS DIAGNÓSTICOS DEMANDADOS PELO HOSPITAL ESTADUAL DE RIBEIRÃO PRETO - HERP</t>
  </si>
  <si>
    <t>SPECOOPANESTRP06 SERVIÇOS MÉDICOS ESPECIALIZADOS EM ANESTESIOLOGIA LTDA.</t>
  </si>
  <si>
    <t>ALTERAÇÃO E PRORROGAÇÃO DO CONTRATO FAEPA 91/18 QUE TRATA DA PRESTAÇÃO DE SERVIÇOS MÉDICO-HOSPITALARES, PELA CONTRATADA, NA ÁREA MÉDICA DE ANESTESIOLOGIA, MEDIANTE A REALIZAÇÃO DE PROCEDIMENTOS ANESTÉSICOS, CONSULTAS PRÉ-ANESTÉSICAS E PÓS-ANESTÉSICAS, COORDENAÇÃO DAS ATIVIDADES DA ÁREA DE ANESTESIOLOGIA E ATENDIMENTO DA DEMANDA ESPONTÂNEA DO HOSPITAL ESTADUAL RIBEIRÃO PRETO - HERP</t>
  </si>
  <si>
    <t>12 MESES, a contar de 05/05/2019</t>
  </si>
  <si>
    <t>PRORROGAÇÃO DO CONTRATO 106/17 QUE TRATA DO FORNECIMENTO, PELA CONTRATADA À CONTRATANTE, DE COAGUCHEK XS PT TESTE E COAGUCHEK PT CONTROLE, PARA USO DOS REAGENTES NO ATENDIMENTO AOS PACIENTES DO HOSPITAL ESTADUAL DE RIBEIRÃO PRETO - HERP, LOCALIZADO NA AV. INDEPENDÊNCIA, N° 4750, NA CIDADE DE RIBEIRÃO PRETO-SP.</t>
  </si>
  <si>
    <t>12 MESES, a contar de 22/05/2019</t>
  </si>
  <si>
    <t>SAO FRANCISCO SISTEMAS DE SAUDE SOCIEDADE EMPRESARIA LTDA</t>
  </si>
  <si>
    <t>ADITAMENTO DO CONTRATO 211/18, QUE TRATA DA PRESTAÇÃO DE SERVIÇOS EM SAÚDE OCUPACIONAL PARA A ELABORAÇÃO DE PROGRAMA DE PREVENÇÃO DE RISCOS AMBIENTAIS (PPRA), DE PROGRAMA DE CONTROLE MEDICO DE SAUDE OPERACIONAL (PCMSO), DE LAUDO TECNICO DAS CONDICÇÕES DE TRABALHO (LTCAT) DOS COLABORADORES INDICADOS PELA CONTRATANTE</t>
  </si>
  <si>
    <t>PRORROGAÇÃO DO CONTRATO 8719 QUE TRATA DA PRESTAÇÃO DE SERVIÇOS ESPECIALIZADOS DE LIMPEZA HOSPITALAR E CONSERVAÇÃO PREDIAL, COM FORNECIMENTO DE MÃO-DE-OBRA, SANEANTES DOMISSANITÁRIOS, MATERIAIS E EQUIPAMENTOS, PARA A OBTENÇÃO DE ADEQUADAS CONDIÇÕES DE SALUBRIDADE E HIGIENE SOB A INTEIRA RESPONSABILIDADE DA CONTRATADA, EM ÁREAS DEFINIDAS PELO HOSPITAL ESTADUAL DE RIBEIRÃO PRETO "PROF. DR. CARLOS EDUARDO MARTINELLI" - HERP.</t>
  </si>
  <si>
    <t>02 MESES, a contar de 01/10/2019</t>
  </si>
  <si>
    <t>WHITE MARTINS GASES INDUSTRIAIS LTDA.</t>
  </si>
  <si>
    <t>PRORROGAÇÃO DO TERMO FAEPA Nº 178/16: FORNECIMENTO CONTINUADO DE OXIGÊNIO LÍQUIDO E GASES MEDICINAIS, INCLUINDO A LOCAÇÃO DE CILINDROS E DE TANQUE CRIOGÊNICO DE ARMAZENAMENTO E ABASTECIMENTO DE OXIGÊNIO LÍQUIDO E OS SERVIÇOS DE MANUTENÇÃO PREVENTIVA E CORRETIVA PARA O HOSPITAL ESTADUAL DE RIBEIRÃO PRETO - HERP.</t>
  </si>
  <si>
    <t>Valor Pago no Exercício 2019 (R$)</t>
  </si>
  <si>
    <t>ATIVO</t>
  </si>
  <si>
    <t>ENCERRADO</t>
  </si>
  <si>
    <t>12 MESES, a contar de 01/07/2018</t>
  </si>
  <si>
    <t>12 MESES, a contar de 01/10/2018</t>
  </si>
  <si>
    <t>CNPJ</t>
  </si>
  <si>
    <t>CPF</t>
  </si>
  <si>
    <t>Nome</t>
  </si>
  <si>
    <t>17.541.904/0001-27</t>
  </si>
  <si>
    <t>114.964.578-46</t>
  </si>
  <si>
    <t>ANA PAULA BAUMANN DI STASIO PILEGGI PALOCCI</t>
  </si>
  <si>
    <t>23.466.120/0001-84</t>
  </si>
  <si>
    <t>074.532.828-88</t>
  </si>
  <si>
    <t>ZILDA TERESA RAMOS</t>
  </si>
  <si>
    <t>67.729.178/0004-91</t>
  </si>
  <si>
    <t>110.027.848-67</t>
  </si>
  <si>
    <t>ANA LUCIA BARBOSA PROCHNOW</t>
  </si>
  <si>
    <t>255.947.448-43</t>
  </si>
  <si>
    <t>GUSTAVO ALEXANDRE PROCHNOW</t>
  </si>
  <si>
    <t>218.039.068-80</t>
  </si>
  <si>
    <t>PAULO CESAR PROCHNOW</t>
  </si>
  <si>
    <t>138.498.468-59</t>
  </si>
  <si>
    <t>44.734.671/0001-51</t>
  </si>
  <si>
    <t>90.347.840/0040-24</t>
  </si>
  <si>
    <t>57.714.107/0001-19</t>
  </si>
  <si>
    <t>862.926.768-20</t>
  </si>
  <si>
    <t xml:space="preserve">PAULO ROBERTO FELIX </t>
  </si>
  <si>
    <t>370.541.568-97</t>
  </si>
  <si>
    <t>LIGIA MAGNANI CAMARERO</t>
  </si>
  <si>
    <t>833.913.128-15</t>
  </si>
  <si>
    <t>PEDRO GUIMARÃES DE ANDRADE LANDELL</t>
  </si>
  <si>
    <t>19.577.944/0001-54</t>
  </si>
  <si>
    <t>321.580.278-35</t>
  </si>
  <si>
    <t>ANNA CAROLINA MALTA OLIVEIRA</t>
  </si>
  <si>
    <t>304.087.568-02</t>
  </si>
  <si>
    <t>NESSER CRISTIANO DE PAULA OLIVEIRA</t>
  </si>
  <si>
    <t>00.230.138/0001-87</t>
  </si>
  <si>
    <t>167.488.308-00</t>
  </si>
  <si>
    <t>ELISANGELA MARIA DOS SANTOS</t>
  </si>
  <si>
    <t>255.626.728-39</t>
  </si>
  <si>
    <t>JURACI DO CARMO MACIEL DOS SANTOS</t>
  </si>
  <si>
    <t>594.528.038-00</t>
  </si>
  <si>
    <t>NELSON PEREIRA DOS SANTOS</t>
  </si>
  <si>
    <t>09.394.802/0001-06</t>
  </si>
  <si>
    <t>015.403.498-37</t>
  </si>
  <si>
    <t>NILZA RAYMUNDO DE MATTOS BARONI</t>
  </si>
  <si>
    <t>216.670.798-08</t>
  </si>
  <si>
    <t>ANA FLAVIA SCOPIN</t>
  </si>
  <si>
    <t>10.203.274/0001-31</t>
  </si>
  <si>
    <t>792.167.228-00</t>
  </si>
  <si>
    <t>LUIZ CARLOS MOREIRA</t>
  </si>
  <si>
    <t>624.349.501-91</t>
  </si>
  <si>
    <t>RODRIGO DO TOCANTINS CALADO DE SALOMA RODRIGUES</t>
  </si>
  <si>
    <t>06.272.575/0075-86</t>
  </si>
  <si>
    <t>24.252.092/0001-65</t>
  </si>
  <si>
    <t>901.351.566-53</t>
  </si>
  <si>
    <t>JOSE HUMBERTO MARCELINO LEMA</t>
  </si>
  <si>
    <t>LIGIA MAGNANI LANDELL CAMARERO</t>
  </si>
  <si>
    <t>29.606.038/0001-94</t>
  </si>
  <si>
    <t>30.280.358/0001-86</t>
  </si>
  <si>
    <t>01.613.433/0001-85</t>
  </si>
  <si>
    <t>35.820.448/0094-35</t>
  </si>
  <si>
    <t>106.596.108-17</t>
  </si>
  <si>
    <t>EMERSON ANTÔNIO FUZETTI</t>
  </si>
  <si>
    <t>276.142.348-80</t>
  </si>
  <si>
    <t>LUÍS EDUARDO NOVAES</t>
  </si>
  <si>
    <t>Vigência 2019</t>
  </si>
  <si>
    <t>Vigência 2020</t>
  </si>
  <si>
    <t>12 MESES, A CONTAR DE 07/03/2020</t>
  </si>
  <si>
    <t>Sócio 1</t>
  </si>
  <si>
    <t>Sócio 2</t>
  </si>
  <si>
    <t>Sócio 3</t>
  </si>
  <si>
    <t>Valor Pago no Exercício 2020 (R$)</t>
  </si>
  <si>
    <t xml:space="preserve">
87 / 2019</t>
  </si>
  <si>
    <t>Sócio 4</t>
  </si>
  <si>
    <t>WALTER PROCHNOW JUNIOR</t>
  </si>
  <si>
    <t>12 MESES, A CONTAR DE 30/05/2019</t>
  </si>
  <si>
    <t>12 MESES, A CONTAR DE 17/06/2020</t>
  </si>
  <si>
    <t>12 MESES, A CONTAR DE 15/07/2020</t>
  </si>
  <si>
    <t>12 MESES, A CONTAR DE 12/08/2019</t>
  </si>
  <si>
    <t>60.886.413/0060-05</t>
  </si>
  <si>
    <t>12 MESES, A CONTAR DE 30/08/2019</t>
  </si>
  <si>
    <t>12 MESES, A CONTAR DE 21/08/2019</t>
  </si>
  <si>
    <t>17.629.893/0001-31</t>
  </si>
  <si>
    <t>12 MESES, A CONTAR DE 01/12/2019</t>
  </si>
  <si>
    <t>04.590.538/0001-54</t>
  </si>
  <si>
    <t>PRAGTECH LTDA</t>
  </si>
  <si>
    <t>CONTROLE DE PRAGAS URBANAS E HIGIENIZAÇÃO DE RESERVATÓRIOS DE ÁGUA PARA O HOSPITAL ESTADUAL DE RIBEIRÃO PRETO (HERP) E CENTRO DE REABILITAÇÃO DO HOSPITAL ESTADUAL DE RIBEIRÃO PRETO.</t>
  </si>
  <si>
    <t>12 MESES, A CONTAR DE 28/12/2019</t>
  </si>
  <si>
    <t>144.523.818-71</t>
  </si>
  <si>
    <t>SILVANA APARECIDA CLEMENTE GULA</t>
  </si>
  <si>
    <t>335.442.878-38</t>
  </si>
  <si>
    <t>CAROLINE MARGARIDO CARABOLANTE</t>
  </si>
  <si>
    <t>12 MESES, A CONTAR DE 22/05/2019</t>
  </si>
  <si>
    <t>12 MESES, A CONTAR DE 02/04/2020</t>
  </si>
  <si>
    <t>12 MESES, A CONTAR DE 05/05/2020</t>
  </si>
  <si>
    <t>12 MESES, A CONTAR DE 01/10/2019</t>
  </si>
  <si>
    <t>60.255.791/0001-22</t>
  </si>
  <si>
    <t>FUNDACAO HEMOCENTRO DE RIBEIRAO PRETO FUNDHERP</t>
  </si>
  <si>
    <t>FORNECIMENTO DE SANGUE E/OU COMPONENTES, RELATIVOS AO RECRUTAMENTO DE DOADORES, COLET DE SANGUE, ANÁLISE LABORATORIAL, CLASSIFICAÇÃO E PROCESSAMENTO DO SANGUE, BEM COMO ARMAZENAMENTO DE DADOS CLINICOS E LABORATORIAIS DOS DOADORES DESTINADOS AO HERP</t>
  </si>
  <si>
    <t>12 MESES, A CONTAR DE 13/11/2019</t>
  </si>
  <si>
    <t>04.697.262/0001-08</t>
  </si>
  <si>
    <t>12 MESES, A CONTAR DE 04/06/2020</t>
  </si>
  <si>
    <t>099.996.418-65</t>
  </si>
  <si>
    <t>IRINEU EMÍLIO DOS SANTOS</t>
  </si>
  <si>
    <t>71.208.516/0001-74</t>
  </si>
  <si>
    <t>36 MESES, A CONTAR DE 10/09/2019</t>
  </si>
  <si>
    <t>36 MESES, A CONTAR DE 30/09/2019</t>
  </si>
  <si>
    <t>10.556.415/0001-08</t>
  </si>
  <si>
    <t>12 MESES, A CONTAR DE 04/11/2019</t>
  </si>
  <si>
    <t>10.915.151/0001-23</t>
  </si>
  <si>
    <t>423.023.268-30</t>
  </si>
  <si>
    <t>BIANCA DE ANDRADE ALMEIDA</t>
  </si>
  <si>
    <t>353.335.078-99</t>
  </si>
  <si>
    <t>SILVIO JOSE DIEGO ANDRADE</t>
  </si>
  <si>
    <t>17.831.257/0001-98</t>
  </si>
  <si>
    <t>12 MESES, A CONTAR DE 02/12/2019</t>
  </si>
  <si>
    <t>331.718.928-20</t>
  </si>
  <si>
    <t>ROBERTO LUIZ DE PAULA FILHO</t>
  </si>
  <si>
    <t>07.343.984/0001-52</t>
  </si>
  <si>
    <t>12 MESES, A CONTAR DE 16/12/2019</t>
  </si>
  <si>
    <t>142.026.278-57</t>
  </si>
  <si>
    <t>LUIZ GUSTAVO PAVONI DE LIMA</t>
  </si>
  <si>
    <t>66.743.683/0001-85</t>
  </si>
  <si>
    <t>CONFIANÇA HIGIENIZAÇÃO TEXTIL LTDA EPP.</t>
  </si>
  <si>
    <t>PRESTAÇÃO DE SERVIÇOS DE LAVANDERIA HOSPITALAR EXTERNA, NAS DEPENDÊNCIAS DA CONTRATADA, PARA O HOSPITAL ESTADUAL DE RIBEIRÃO PRETO.</t>
  </si>
  <si>
    <t>12 MESES, A CONTAR DE 01/03/2020</t>
  </si>
  <si>
    <t>046.515.368-24</t>
  </si>
  <si>
    <t>ANTÔNIO CARLOS AYRES</t>
  </si>
  <si>
    <t>27.916.308/0001-38</t>
  </si>
  <si>
    <t>R C DE OLIVEIRA TREINAMENTOS ME</t>
  </si>
  <si>
    <t>PRESTAÇÃO DE SERVIÇOS CRIAÇÃO E DESENVOLVIMENTO DE WEBSITE INSTITUCIONAL, ASSESSORIA E ACOMPANHAMENTO DE MÍDIAS SOCIAIS PARA O HOSPITAL ESTADUAL DE RIBEIRÃO PRETO</t>
  </si>
  <si>
    <t>12 MESES, A CONTAR DE 09/03/2020</t>
  </si>
  <si>
    <t>339.193.558-81</t>
  </si>
  <si>
    <t>RODRIGO COIMBRA DE OLIVEIRA</t>
  </si>
  <si>
    <t>15.607.934/0001-63</t>
  </si>
  <si>
    <t>JEFERSON XIMENES ALVES RADIOLOGIA - ME</t>
  </si>
  <si>
    <t>PRESTAÇÃO DE SERVIÇOS DE RADIOLOGIA E DIAGNÓSTICO POR IMAGEM, POR PLANTÕES A DISTÂNCIA OU PRESENCIAIS, A PACIENTES INDICADOS PELO HOSPITAL ESTADUAL DE RIBEIRÃO PRETO.</t>
  </si>
  <si>
    <t>12 MESES, A CONTAR DE 16/04/2020</t>
  </si>
  <si>
    <t>321.318.068-84</t>
  </si>
  <si>
    <t>JEFERSON XIMENES ALVES</t>
  </si>
  <si>
    <t>23.349.247/0001-13</t>
  </si>
  <si>
    <t>SOS ASSISTENCIA MEDICA FAMILIAR EIRELI-ME.</t>
  </si>
  <si>
    <t>PRESTAÇÃO DE SERVIÇOS DE REMOÇÃO DE PACIENTES, EM ATENDIMENTO ÀS NECESSIDADES DO HOSPITAL ESTADUAL DE RIBEIRÃO PRETO - HERP EM AMBULÂNCIAS TIPO "B" (SUPORTE BÁSICO) E TIPO "D" (SUPORTE AVANÇADO - UTI MÓVEL).</t>
  </si>
  <si>
    <t>6 MESES, A CONTAR DE 13/04/2020</t>
  </si>
  <si>
    <t>083.655.908-83</t>
  </si>
  <si>
    <t>ANIBAL LEITE CARNEIRO JÚNIOR</t>
  </si>
  <si>
    <t>14.068.428/0002-61</t>
  </si>
  <si>
    <t>TRANSPORTE DE CARGA BIOLOGICA EXPRESS LTDA</t>
  </si>
  <si>
    <t>PRESTAÇÃO DE SERVIÇOS DE TRANSPORTE DE MATERIAIS, INCLUINDO MATERIAIS BIOLÓGICOS E MEDICAMENTOS, DO HOSPITAL ESTADUAL DE RIBEIRÃO PRETO - HERP.</t>
  </si>
  <si>
    <t>12 MESES, A CONTAR DE 27/04/2020</t>
  </si>
  <si>
    <t>270.717.488-29</t>
  </si>
  <si>
    <t>SANDRA REGINA RODRIGUES DUARTE BEZERRA</t>
  </si>
  <si>
    <t>281.029.378-31</t>
  </si>
  <si>
    <t>VANESSA ROERIGUES NAVARRETTE</t>
  </si>
  <si>
    <t>58.426.628/0001-33</t>
  </si>
  <si>
    <t>SAMTRONIC INDUSTRIA E COMERCIO  LTDA</t>
  </si>
  <si>
    <t>FORNECIMENTO DE EQUIPOS SIMPLES E EQUIPOS FOTOSSENSÍVEIS, COM CESSÃO EM COMODATO DE 20 (VINTE) BOMBAS DE INFUSÃO DE EQUIPO DEDICADO, VOLUMÉTRICA PERISTÁLTICA DE ROLETES MARCA SAMTRONIC, MODELO ST550T2, PARA USO DO MATERIAL EM ATENDIMENTOS AOS PACIENTES DO HOSPITAL ESTADUAL DE RIBEIRÃO PRETO - HERP.</t>
  </si>
  <si>
    <t>12 MESES, A CONTAR DE 18/01/2020</t>
  </si>
  <si>
    <t>038.306.258-63</t>
  </si>
  <si>
    <t>ADGAR FÉLIX MULLER</t>
  </si>
  <si>
    <t>41 / 2017</t>
  </si>
  <si>
    <t>41 / 2015</t>
  </si>
  <si>
    <t>44 / 2018</t>
  </si>
  <si>
    <t>106 / 2018</t>
  </si>
  <si>
    <t>91 / 2018</t>
  </si>
  <si>
    <t>106 / 2017</t>
  </si>
  <si>
    <t>211 / 2018</t>
  </si>
  <si>
    <t>178 / 2016</t>
  </si>
  <si>
    <t xml:space="preserve"> - 9 / 2018</t>
  </si>
  <si>
    <t xml:space="preserve"> 310 / 2019</t>
  </si>
  <si>
    <t xml:space="preserve"> 316 / 2019</t>
  </si>
  <si>
    <t xml:space="preserve"> 331 / 2019</t>
  </si>
  <si>
    <t>45 / 2020</t>
  </si>
  <si>
    <t>70 / 2020</t>
  </si>
  <si>
    <t xml:space="preserve"> 107 / 2020</t>
  </si>
  <si>
    <t>101 / 2020</t>
  </si>
  <si>
    <t>110 / 2020</t>
  </si>
  <si>
    <t>18 / 2015</t>
  </si>
  <si>
    <t>140 / 2019</t>
  </si>
  <si>
    <t>279 / 2018</t>
  </si>
  <si>
    <t>107.939.238-67</t>
  </si>
  <si>
    <t xml:space="preserve">ANDREA STEVANATTO </t>
  </si>
  <si>
    <t>356.579.328-70</t>
  </si>
  <si>
    <t xml:space="preserve">FELIPE STEVANATTO SAMPAIO </t>
  </si>
  <si>
    <t>152.504.898-85</t>
  </si>
  <si>
    <t xml:space="preserve">IRIS SCUSSEL STEVANATTO </t>
  </si>
  <si>
    <t xml:space="preserve">JMS PARTICIPACOES LTDA </t>
  </si>
  <si>
    <t>221.011.758-51</t>
  </si>
  <si>
    <t xml:space="preserve">KARIME BITTAR STEVANATTO GEROLIN </t>
  </si>
  <si>
    <t>865.890.838-00</t>
  </si>
  <si>
    <t xml:space="preserve">LUIZ STEVANATTO NETO </t>
  </si>
  <si>
    <t xml:space="preserve">OCP PARTICIPACOES LTDA </t>
  </si>
  <si>
    <t>014.645.078-72</t>
  </si>
  <si>
    <t xml:space="preserve">OGARI DE CASTRO PACHECO </t>
  </si>
  <si>
    <t>158.634.408-05</t>
  </si>
  <si>
    <t xml:space="preserve">RENATA PACHECO CARVALHO SANTOS </t>
  </si>
  <si>
    <t>184.309.758-37</t>
  </si>
  <si>
    <t xml:space="preserve">RICARDO SANTOS PACHECO </t>
  </si>
  <si>
    <t>191.122.338-03</t>
  </si>
  <si>
    <t xml:space="preserve">ROGERIO SANTOS PACHECO </t>
  </si>
  <si>
    <t>346.731.198-94</t>
  </si>
  <si>
    <t>THIAGO STEVANATTO SAMPAIO</t>
  </si>
  <si>
    <t>Sócio 5</t>
  </si>
  <si>
    <t>Sócio 6</t>
  </si>
  <si>
    <t>Sócio 7</t>
  </si>
  <si>
    <t>Sócio 8</t>
  </si>
  <si>
    <t>Sócio 9</t>
  </si>
  <si>
    <t>Sócio 10</t>
  </si>
  <si>
    <t>Sócio 11</t>
  </si>
  <si>
    <t>Sócio 12</t>
  </si>
  <si>
    <t>823.707.027-53</t>
  </si>
  <si>
    <t xml:space="preserve">CELSO DA FROTA BRAGA </t>
  </si>
  <si>
    <t>408.859.680-34</t>
  </si>
  <si>
    <t xml:space="preserve">CLAIR TEREZINHA DA ROSA </t>
  </si>
  <si>
    <t>086.809.277-08</t>
  </si>
  <si>
    <t xml:space="preserve">DANIEL PEREIRA DE ALBUQUERQUE ENNES </t>
  </si>
  <si>
    <t>117.838.328-86</t>
  </si>
  <si>
    <t xml:space="preserve">EDUARDO LUIS MARTINS </t>
  </si>
  <si>
    <t>489.969.471-72</t>
  </si>
  <si>
    <t xml:space="preserve">ERIVALDO ALFREDO GOMES </t>
  </si>
  <si>
    <t>522.549.096-49</t>
  </si>
  <si>
    <t xml:space="preserve">GERALDO MAGELA DE ABREU </t>
  </si>
  <si>
    <t>236.194.737-49</t>
  </si>
  <si>
    <t xml:space="preserve">LUIZ FERNANDO MARINHO NUNES </t>
  </si>
  <si>
    <t>849.022.137-53</t>
  </si>
  <si>
    <t xml:space="preserve">MARCELO KLUJSZA </t>
  </si>
  <si>
    <t>639.388.398-72</t>
  </si>
  <si>
    <t xml:space="preserve">PLINIO OSVALDO BRESSAN </t>
  </si>
  <si>
    <t>637.139.346-49</t>
  </si>
  <si>
    <t xml:space="preserve">RODRIGO SOLHA PAZZINI DE FREITAS </t>
  </si>
  <si>
    <t>043.391.038-02</t>
  </si>
  <si>
    <t>VALMIR RIAN GAZZOLI</t>
  </si>
  <si>
    <t>240.856.158-23</t>
  </si>
  <si>
    <t>JOSE ANTONIO VERGARA MONCAYO</t>
  </si>
  <si>
    <t>234.854.528-40</t>
  </si>
  <si>
    <t>MARIA JULIANA TURCATTI PAGANINI</t>
  </si>
  <si>
    <t>ROCHE DIAGNOSTICS INTERNATIONAL AG</t>
  </si>
  <si>
    <t>ROCHE FINANCE LTD</t>
  </si>
  <si>
    <t>164.891.010-68</t>
  </si>
  <si>
    <t>ALCEU PAZ DE ALBUQUERQUE</t>
  </si>
  <si>
    <t>196.390.660-87</t>
  </si>
  <si>
    <t>FABIO LUIZ ZANON</t>
  </si>
  <si>
    <t>097.080.309-53</t>
  </si>
  <si>
    <t>LAURO GALDINO</t>
  </si>
  <si>
    <t>323.973.728-00</t>
  </si>
  <si>
    <t>LUIZ ANTONIO ZAMBRONI</t>
  </si>
  <si>
    <t>839.920.900-78</t>
  </si>
  <si>
    <t>MANUEL MARIA VENTURA VENTURA</t>
  </si>
  <si>
    <t>833.415.957-91</t>
  </si>
  <si>
    <t>PAULO HENRIQUE ESTEFAN</t>
  </si>
  <si>
    <t>512.769.849-87</t>
  </si>
  <si>
    <t>PAULO ROBERTO MANFROI</t>
  </si>
  <si>
    <t>215.277.968-17</t>
  </si>
  <si>
    <t xml:space="preserve">ALEXANDRE MAITTO CAPUOT </t>
  </si>
  <si>
    <t>974.020.106-78</t>
  </si>
  <si>
    <t xml:space="preserve">ANTONIO PEREIRA DE SOUZA FILHO </t>
  </si>
  <si>
    <t>214.787.588-05</t>
  </si>
  <si>
    <t xml:space="preserve">CASSIO DE SOUSA FREITAS </t>
  </si>
  <si>
    <t>100.991.558-42</t>
  </si>
  <si>
    <t xml:space="preserve">CLAUDIO TOLLER URSOLINO </t>
  </si>
  <si>
    <t xml:space="preserve">COOPERATIVA DOS ANESTESIOLOGISTAS DE RIBEIRAO PRETO COOPANES </t>
  </si>
  <si>
    <t>046.532.746-06</t>
  </si>
  <si>
    <t xml:space="preserve">EVERTON NUNES DE MELO MOURA </t>
  </si>
  <si>
    <t>274.616.008-00</t>
  </si>
  <si>
    <t xml:space="preserve">FAUSTO RICARDO BAUNGARTEL </t>
  </si>
  <si>
    <t>285.630.598-90</t>
  </si>
  <si>
    <t xml:space="preserve">GUILERME ZEMI </t>
  </si>
  <si>
    <t>287.193.328-66</t>
  </si>
  <si>
    <t xml:space="preserve">GUILHERME FRANCISCO GUIDUGLI CUNHA </t>
  </si>
  <si>
    <t>374.284.200-59</t>
  </si>
  <si>
    <t xml:space="preserve">LEANDRO GONCALVES </t>
  </si>
  <si>
    <t>165.482.038-52</t>
  </si>
  <si>
    <t xml:space="preserve">RODOLFO OLIVEIRA GARCIA </t>
  </si>
  <si>
    <t>023.975.149-31</t>
  </si>
  <si>
    <t>THIAGO RANDO BEZERRA</t>
  </si>
  <si>
    <t>688.408.020-53</t>
  </si>
  <si>
    <t xml:space="preserve">ALAIN BENVENUTI </t>
  </si>
  <si>
    <t>093.591.498-61</t>
  </si>
  <si>
    <t xml:space="preserve">ANDERSON TEODORO DA CUNHA </t>
  </si>
  <si>
    <t>997.554.913-68</t>
  </si>
  <si>
    <t xml:space="preserve">BRUNO CALS DE OLIVEIRA </t>
  </si>
  <si>
    <t>368.999.413-68</t>
  </si>
  <si>
    <t xml:space="preserve">CANDIDO PINHEIRO KOREN DE LIMA JUNIOR </t>
  </si>
  <si>
    <t>367.228.638-91</t>
  </si>
  <si>
    <t xml:space="preserve">CANDIDO PINHEIRO KOREN DE LIMA </t>
  </si>
  <si>
    <t>382.573.358-00</t>
  </si>
  <si>
    <t xml:space="preserve">CARMEN LEIA DE SOUZA </t>
  </si>
  <si>
    <t>691.235.518-87</t>
  </si>
  <si>
    <t xml:space="preserve">CELSO HERMINIO FERRAZ PICADO </t>
  </si>
  <si>
    <t>125.560.848-04</t>
  </si>
  <si>
    <t xml:space="preserve">CELSO JUNQUEIRA BARROS </t>
  </si>
  <si>
    <t>124.365.807-07</t>
  </si>
  <si>
    <t xml:space="preserve">ERIK JOHNSON LASSNER </t>
  </si>
  <si>
    <t>026.560.358-72</t>
  </si>
  <si>
    <t xml:space="preserve">EZIO EDWARD LUCHIARI </t>
  </si>
  <si>
    <t xml:space="preserve">FABIO EDUARDO FERREIRA MUSA </t>
  </si>
  <si>
    <t xml:space="preserve">FUNDACAO EDUCANDARIO CEL. QUITO JUNQUEIRA </t>
  </si>
  <si>
    <t xml:space="preserve">FUNDACAO WALDEMAR BARNSLEY PESSOA </t>
  </si>
  <si>
    <t xml:space="preserve">FUNDACO SINHA JUNQUEIRA </t>
  </si>
  <si>
    <t>144.388.523-15</t>
  </si>
  <si>
    <t xml:space="preserve">GERALDO LUCIANO MATTOS JUNIOR </t>
  </si>
  <si>
    <t>570.132.507-59</t>
  </si>
  <si>
    <t xml:space="preserve">GERSON LUIS DOS SANTOS </t>
  </si>
  <si>
    <t xml:space="preserve">GSFRP PARTICIPACOES S.A </t>
  </si>
  <si>
    <t>391.904.473-87</t>
  </si>
  <si>
    <t xml:space="preserve">GUSTAVO CHAVES BARROS DE OLIVEIRA </t>
  </si>
  <si>
    <t xml:space="preserve">IRMEV LTDA </t>
  </si>
  <si>
    <t>456.493.243-87</t>
  </si>
  <si>
    <t xml:space="preserve">JORGE FONTOURA PINHEIRO KOREN DE LIMA </t>
  </si>
  <si>
    <t>611.942.988-34</t>
  </si>
  <si>
    <t xml:space="preserve">JOSE CASSIANO MACHADO </t>
  </si>
  <si>
    <t>980.680.838-04</t>
  </si>
  <si>
    <t xml:space="preserve">JOSE EDUARDO BERNARDES </t>
  </si>
  <si>
    <t>591.401.868-49</t>
  </si>
  <si>
    <t xml:space="preserve">JOSE EDUARDO BRUNALDI </t>
  </si>
  <si>
    <t>019.768.808-07</t>
  </si>
  <si>
    <t xml:space="preserve">JOSE MIRANDA CRUZ NETO </t>
  </si>
  <si>
    <t>084.743.458-39</t>
  </si>
  <si>
    <t xml:space="preserve">JULIO FERRAZ BRAGA NETO </t>
  </si>
  <si>
    <t>214.487.188-48</t>
  </si>
  <si>
    <t xml:space="preserve">LICIO TAVARES ANGELO CINTRA </t>
  </si>
  <si>
    <t>159.963.128-83</t>
  </si>
  <si>
    <t xml:space="preserve">MARCELO ADRIANO MUCCI </t>
  </si>
  <si>
    <t>220.418.776-34</t>
  </si>
  <si>
    <t xml:space="preserve">MARCIO LUIZ SIMOES UTSCH </t>
  </si>
  <si>
    <t>181.148.408-54</t>
  </si>
  <si>
    <t xml:space="preserve">PAULO ROGERIO SANTINI GABRIEL </t>
  </si>
  <si>
    <t>137.768.946-87</t>
  </si>
  <si>
    <t xml:space="preserve">ROBERTO ANTONIO MENDES </t>
  </si>
  <si>
    <t>189.437.308-10</t>
  </si>
  <si>
    <t xml:space="preserve">ROBERTO CORREIA GUSMAO </t>
  </si>
  <si>
    <t>062.642.488-78</t>
  </si>
  <si>
    <t xml:space="preserve">SANDRA DE BARROS DA ROCHA PICADO </t>
  </si>
  <si>
    <t xml:space="preserve">TESOURARIA </t>
  </si>
  <si>
    <t>042.479.798-41</t>
  </si>
  <si>
    <t>WILSON CARNEVALLI FILHO</t>
  </si>
  <si>
    <t>Sócio 13</t>
  </si>
  <si>
    <t>Sócio 14</t>
  </si>
  <si>
    <t>Sócio 15</t>
  </si>
  <si>
    <t>Sócio 16</t>
  </si>
  <si>
    <t>Sócio 17</t>
  </si>
  <si>
    <t>Sócio 18</t>
  </si>
  <si>
    <t>Sócio 19</t>
  </si>
  <si>
    <t>Sócio 20</t>
  </si>
  <si>
    <t>Sócio 21</t>
  </si>
  <si>
    <t>Sócio 22</t>
  </si>
  <si>
    <t>Sócio 23</t>
  </si>
  <si>
    <t>Sócio 24</t>
  </si>
  <si>
    <t>Sócio 25</t>
  </si>
  <si>
    <t>Sócio 26</t>
  </si>
  <si>
    <t>Sócio 27</t>
  </si>
  <si>
    <t>Sócio 28</t>
  </si>
  <si>
    <t>Sócio 29</t>
  </si>
  <si>
    <t>Sócio 30</t>
  </si>
  <si>
    <t>Sócio 31</t>
  </si>
  <si>
    <t>Sócio 32</t>
  </si>
  <si>
    <t>Sócio 33</t>
  </si>
  <si>
    <t>Sócio 34</t>
  </si>
  <si>
    <t>Sócio 35</t>
  </si>
  <si>
    <t>784.999.921-53</t>
  </si>
  <si>
    <t>ALEXANDRE FERREIRA BUENO</t>
  </si>
  <si>
    <t>GEO VISION SOLUCOES AMBIENTAIS E ENERGIA S/A</t>
  </si>
  <si>
    <t>029.429.037-08</t>
  </si>
  <si>
    <t>JULIO CESAR DE SA VOLOTAO</t>
  </si>
  <si>
    <t>NGA NUCLEO DE GERENCIAMENTO AMBIENTAL LTDA</t>
  </si>
  <si>
    <t>313.538.838-76</t>
  </si>
  <si>
    <t>THIAGO FERNANDES</t>
  </si>
  <si>
    <t>-</t>
  </si>
  <si>
    <t>RELAÇÃO DE CONTRATOS - HOSPITAL ESTADUAL DE RIBEIRÃO PRETO - HERP - EXERCÍCIO 2019 E JANEIRO A JUNHO DE 2020</t>
  </si>
  <si>
    <t>07.440.149/0001-30</t>
  </si>
  <si>
    <t>07.440.155/0001-98</t>
  </si>
  <si>
    <t>Sociedade Anônima</t>
  </si>
  <si>
    <t>10.963.608/0001-75</t>
  </si>
  <si>
    <t>05.598.373/0001-20</t>
  </si>
  <si>
    <t>08.303.561/0001-71</t>
  </si>
  <si>
    <t>09.325.263/0001-45</t>
  </si>
  <si>
    <t>52.393.014-0001-16</t>
  </si>
  <si>
    <t xml:space="preserve">CLINICA CIR. CARDIOTORACICA CT LTDA </t>
  </si>
  <si>
    <t>55.998.546/0001-75</t>
  </si>
  <si>
    <t>56.893.209/0001-86</t>
  </si>
  <si>
    <t>56.014.830/0001-22</t>
  </si>
  <si>
    <t>25.176.501/0001-54</t>
  </si>
  <si>
    <t>46.939.567/0002-00</t>
  </si>
  <si>
    <t>551.217.308-10</t>
  </si>
  <si>
    <t>12 MESES, a contar de 15/07/2019</t>
  </si>
  <si>
    <t>30 DIAS, a contar de 28/03/2020</t>
  </si>
  <si>
    <t>12 MESES, A CONTAR DE 04/06/2019</t>
  </si>
  <si>
    <t>114 / 2020</t>
  </si>
  <si>
    <t>69.346.310/0001-69</t>
  </si>
  <si>
    <t>SISCONTEL TELECOMUNICAÇÕES LTDA</t>
  </si>
  <si>
    <t>FORNECIMENTO, EM REGIME DE LOCAÇÃO, DE SISTEMA DE PABX PARA O HOSPITAL ESTADUAL DE RIBEIRÃO PRETO.</t>
  </si>
  <si>
    <t>12 MESES, A CONTAR DE 30/04/2020</t>
  </si>
  <si>
    <t>419.384.604-39</t>
  </si>
  <si>
    <t>BEATRIZ MARIA PAGLIUSI MILANEZ</t>
  </si>
  <si>
    <t>092.887.216-57</t>
  </si>
  <si>
    <t>JULIENE APARECIDA FERREIRA</t>
  </si>
  <si>
    <t>011 / 2017</t>
  </si>
  <si>
    <t xml:space="preserve">PRESTAÇÃO DE SERVIÇO DE CONTROLE DE PRAGAS URBANAS NO CENTRO INTEGRADO DE REABILITAÇÃO.
</t>
  </si>
  <si>
    <t>12 MESES, A CONTAR DE 01/07/2019</t>
  </si>
  <si>
    <t>12 MESES, A CONTAR DE 01/07/2020</t>
  </si>
  <si>
    <t>272 / 2018</t>
  </si>
  <si>
    <t>27.681.434/0001-50</t>
  </si>
  <si>
    <t>DAVID HENRIQUE DA SILVA MARTINS 46496520810</t>
  </si>
  <si>
    <t>PRESTAÇÃO DE SERVIÇOS DE TRANSPORTE DE MATERIAIS BIOLÓGICOS E/ OU MATERIAIS DIVERSOS DO HOSPITAL ESTADUAL DE RIBEIRÃO PRETO - HERP.</t>
  </si>
  <si>
    <t>12 MESES, A CONTAR DE 21/01/2019</t>
  </si>
  <si>
    <t>464.965.208-10</t>
  </si>
  <si>
    <t>DAVID HENRIQUE DA SILVA MARTINS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</si>
</sst>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2">
    <font>
      <sz val="11"/>
      <color theme="1"/>
      <name val="Calibri"/>
      <family val="2"/>
      <scheme val="minor"/>
    </font>
    <font>
      <sz val="8"/>
      <color rgb="FF000000"/>
      <name val="Arial"/>
      <family val="2"/>
    </font>
    <font>
      <sz val="8"/>
      <color theme="1"/>
      <name val="Arial"/>
      <family val="2"/>
    </font>
    <font>
      <sz val="11"/>
      <color theme="1"/>
      <name val="Calibri"/>
      <family val="2"/>
      <scheme val="minor"/>
    </font>
    <font>
      <sz val="8"/>
      <name val="Arial"/>
      <family val="2"/>
    </font>
    <font>
      <sz val="8"/>
      <color indexed="8"/>
      <name val="Arial"/>
      <family val="2"/>
    </font>
    <font>
      <sz val="10"/>
      <color theme="1"/>
      <name val="Arial"/>
      <family val="2"/>
    </font>
    <font>
      <b/>
      <sz val="8"/>
      <color theme="1"/>
      <name val="Arial"/>
      <family val="2"/>
    </font>
    <font>
      <sz val="8"/>
      <color theme="1"/>
      <name val="AriL"/>
    </font>
    <font>
      <b/>
      <sz val="10"/>
      <color theme="1"/>
      <name val="Arial"/>
      <family val="2"/>
    </font>
    <font>
      <b/>
      <sz val="10"/>
      <color rgb="FF000000"/>
      <name val="Arial"/>
      <family val="2"/>
    </font>
    <font>
      <b/>
      <sz val="12"/>
      <color theme="1"/>
      <name val="Arial"/>
      <family val="2"/>
    </font>
  </fonts>
  <fills count="4">
    <fill>
      <patternFill patternType="none"/>
    </fill>
    <fill>
      <patternFill patternType="gray125"/>
    </fill>
    <fill>
      <patternFill patternType="solid">
        <fgColor rgb="FFD9D9D9"/>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54">
    <xf numFmtId="0" fontId="0" fillId="0" borderId="0" xfId="0"/>
    <xf numFmtId="0" fontId="1" fillId="0" borderId="1" xfId="0" applyFont="1" applyFill="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14" fontId="1" fillId="0" borderId="1" xfId="0" applyNumberFormat="1" applyFont="1" applyBorder="1" applyAlignment="1">
      <alignment horizontal="center" vertical="center" wrapText="1"/>
    </xf>
    <xf numFmtId="0" fontId="2" fillId="0" borderId="1" xfId="0" applyFont="1" applyFill="1" applyBorder="1" applyAlignment="1">
      <alignment vertical="center" wrapText="1"/>
    </xf>
    <xf numFmtId="43" fontId="2" fillId="0" borderId="1" xfId="1" applyFont="1" applyFill="1" applyBorder="1" applyAlignment="1">
      <alignmen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17"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3" fontId="1" fillId="0" borderId="1" xfId="1" applyFont="1" applyBorder="1" applyAlignment="1">
      <alignment vertical="center" wrapText="1"/>
    </xf>
    <xf numFmtId="43" fontId="4" fillId="0" borderId="1" xfId="1" applyFont="1" applyBorder="1" applyAlignment="1">
      <alignment vertical="center" wrapText="1"/>
    </xf>
    <xf numFmtId="43" fontId="4" fillId="0" borderId="1" xfId="1" applyFont="1" applyBorder="1" applyAlignment="1">
      <alignment horizontal="center" vertical="center" wrapText="1"/>
    </xf>
    <xf numFmtId="43" fontId="2" fillId="0" borderId="1" xfId="1" applyFont="1" applyBorder="1" applyAlignment="1">
      <alignment vertical="center" wrapText="1"/>
    </xf>
    <xf numFmtId="0" fontId="2" fillId="0" borderId="0" xfId="0" applyFont="1" applyAlignment="1">
      <alignment vertical="center" wrapText="1"/>
    </xf>
    <xf numFmtId="0" fontId="2" fillId="0" borderId="0" xfId="0" applyFont="1" applyBorder="1" applyAlignment="1">
      <alignment vertical="center" wrapText="1"/>
    </xf>
    <xf numFmtId="43" fontId="2" fillId="0" borderId="0" xfId="1" applyFont="1" applyBorder="1" applyAlignment="1">
      <alignment vertical="center" wrapText="1"/>
    </xf>
    <xf numFmtId="0" fontId="2" fillId="0" borderId="0" xfId="0" applyFont="1" applyAlignment="1">
      <alignment horizontal="center" vertical="center"/>
    </xf>
    <xf numFmtId="43" fontId="2" fillId="0" borderId="0" xfId="1" applyFont="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43" fontId="7" fillId="0" borderId="0" xfId="1" applyFont="1" applyAlignment="1">
      <alignment vertical="center"/>
    </xf>
    <xf numFmtId="0" fontId="2" fillId="0" borderId="0" xfId="0" applyFont="1" applyAlignment="1">
      <alignment vertical="center"/>
    </xf>
    <xf numFmtId="0" fontId="2" fillId="0" borderId="0" xfId="0" applyFont="1" applyFill="1" applyAlignment="1">
      <alignment vertical="center"/>
    </xf>
    <xf numFmtId="0" fontId="5" fillId="0" borderId="1" xfId="0" applyFont="1" applyFill="1" applyBorder="1" applyAlignment="1" applyProtection="1">
      <alignment horizontal="left" vertical="center" wrapText="1"/>
      <protection locked="0"/>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43" fontId="4" fillId="0" borderId="1" xfId="1" applyFont="1" applyFill="1" applyBorder="1" applyAlignment="1">
      <alignment vertical="center" wrapText="1"/>
    </xf>
    <xf numFmtId="0" fontId="6" fillId="0" borderId="0" xfId="0" applyFont="1" applyAlignment="1">
      <alignment vertical="center"/>
    </xf>
    <xf numFmtId="0" fontId="9" fillId="2"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0" applyFont="1" applyFill="1" applyBorder="1" applyAlignment="1">
      <alignment horizontal="left" vertical="center" wrapText="1"/>
    </xf>
    <xf numFmtId="17" fontId="1" fillId="0" borderId="1" xfId="0" applyNumberFormat="1" applyFont="1" applyBorder="1" applyAlignment="1">
      <alignment horizontal="center" vertical="center" wrapText="1"/>
    </xf>
    <xf numFmtId="0" fontId="5" fillId="0" borderId="1" xfId="0" applyFont="1" applyFill="1" applyBorder="1" applyAlignment="1" applyProtection="1">
      <alignment vertical="center" wrapText="1"/>
      <protection locked="0"/>
    </xf>
    <xf numFmtId="0" fontId="8" fillId="0" borderId="1" xfId="0" applyFont="1" applyFill="1" applyBorder="1" applyAlignment="1">
      <alignment vertical="center" wrapText="1"/>
    </xf>
    <xf numFmtId="43" fontId="2" fillId="0" borderId="1" xfId="1" applyFont="1" applyFill="1" applyBorder="1" applyAlignment="1">
      <alignment horizontal="center" vertical="center" wrapText="1"/>
    </xf>
    <xf numFmtId="43" fontId="2" fillId="0" borderId="1" xfId="1" applyFont="1" applyBorder="1" applyAlignment="1">
      <alignment horizontal="center" vertical="center"/>
    </xf>
    <xf numFmtId="3" fontId="2" fillId="0" borderId="1" xfId="0" applyNumberFormat="1" applyFont="1" applyBorder="1" applyAlignment="1">
      <alignment horizontal="center" vertical="center" wrapText="1"/>
    </xf>
    <xf numFmtId="0" fontId="2" fillId="3" borderId="0" xfId="0" applyFont="1" applyFill="1" applyAlignment="1">
      <alignment vertical="center"/>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43" fontId="4" fillId="0" borderId="1" xfId="1" applyFont="1" applyFill="1" applyBorder="1" applyAlignment="1">
      <alignment horizontal="center" vertical="center"/>
    </xf>
    <xf numFmtId="0" fontId="4" fillId="0" borderId="0" xfId="0" applyFont="1" applyFill="1" applyAlignment="1">
      <alignment vertical="center"/>
    </xf>
    <xf numFmtId="0" fontId="9" fillId="2" borderId="1" xfId="0" applyFont="1" applyFill="1" applyBorder="1" applyAlignment="1">
      <alignment horizontal="center" vertical="center" wrapText="1"/>
    </xf>
    <xf numFmtId="43" fontId="9" fillId="2" borderId="1" xfId="1" applyFont="1" applyFill="1" applyBorder="1" applyAlignment="1">
      <alignment horizontal="center" vertical="center" wrapText="1"/>
    </xf>
    <xf numFmtId="0" fontId="11" fillId="0" borderId="2" xfId="0" applyFont="1" applyBorder="1" applyAlignment="1">
      <alignment horizontal="center" vertical="center" wrapText="1"/>
    </xf>
    <xf numFmtId="0" fontId="10" fillId="2" borderId="1" xfId="0" applyFont="1" applyFill="1" applyBorder="1" applyAlignment="1">
      <alignment horizontal="center" vertical="center" wrapText="1"/>
    </xf>
  </cellXfs>
  <cellStyles count="2">
    <cellStyle name="Normal" xfId="0" builtinId="0"/>
    <cellStyle name="Vírgula"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2"/>
  <sheetViews>
    <sheetView tabSelected="1" zoomScaleNormal="100" workbookViewId="0">
      <selection activeCell="A41" sqref="A41"/>
    </sheetView>
  </sheetViews>
  <sheetFormatPr defaultRowHeight="11.25"/>
  <cols>
    <col min="1" max="1" width="12.140625" style="19" customWidth="1"/>
    <col min="2" max="2" width="11" style="19" customWidth="1"/>
    <col min="3" max="3" width="15.140625" style="19" customWidth="1"/>
    <col min="4" max="4" width="28.7109375" style="19" customWidth="1"/>
    <col min="5" max="5" width="126.42578125" style="24" customWidth="1"/>
    <col min="6" max="6" width="15.140625" style="19" bestFit="1" customWidth="1"/>
    <col min="7" max="7" width="17.28515625" style="19" bestFit="1" customWidth="1"/>
    <col min="8" max="9" width="13.42578125" style="20" customWidth="1"/>
    <col min="10" max="10" width="10.7109375" style="16" customWidth="1"/>
    <col min="11" max="12" width="15.85546875" style="19" customWidth="1"/>
    <col min="13" max="13" width="11.7109375" style="24" customWidth="1"/>
    <col min="14" max="14" width="17.28515625" style="24" customWidth="1"/>
    <col min="15" max="15" width="12.28515625" style="24" customWidth="1"/>
    <col min="16" max="16" width="14.5703125" style="24" customWidth="1"/>
    <col min="17" max="17" width="12.42578125" style="24" customWidth="1"/>
    <col min="18" max="18" width="15.42578125" style="24" customWidth="1"/>
    <col min="19" max="19" width="13" style="24" customWidth="1"/>
    <col min="20" max="20" width="15.28515625" style="24" customWidth="1"/>
    <col min="21" max="21" width="13.140625" style="24" customWidth="1"/>
    <col min="22" max="22" width="15.7109375" style="24" customWidth="1"/>
    <col min="23" max="23" width="11.28515625" style="24" customWidth="1"/>
    <col min="24" max="24" width="15.28515625" style="24" customWidth="1"/>
    <col min="25" max="25" width="12.7109375" style="24" customWidth="1"/>
    <col min="26" max="26" width="15.42578125" style="24" customWidth="1"/>
    <col min="27" max="27" width="12.42578125" style="24" customWidth="1"/>
    <col min="28" max="28" width="13.42578125" style="24" customWidth="1"/>
    <col min="29" max="29" width="13.85546875" style="24" customWidth="1"/>
    <col min="30" max="31" width="13.7109375" style="24" customWidth="1"/>
    <col min="32" max="32" width="15" style="24" customWidth="1"/>
    <col min="33" max="33" width="14.28515625" style="24" customWidth="1"/>
    <col min="34" max="34" width="16.42578125" style="24" customWidth="1"/>
    <col min="35" max="80" width="15.85546875" style="24" customWidth="1"/>
    <col min="81" max="16384" width="9.140625" style="24"/>
  </cols>
  <sheetData>
    <row r="1" spans="1:80">
      <c r="A1" s="21"/>
      <c r="B1" s="21"/>
      <c r="C1" s="21"/>
      <c r="D1" s="22"/>
      <c r="E1" s="22"/>
      <c r="F1" s="22"/>
      <c r="G1" s="22"/>
      <c r="H1" s="23"/>
      <c r="I1" s="23"/>
      <c r="K1" s="22"/>
      <c r="L1" s="22"/>
    </row>
    <row r="2" spans="1:80" ht="60" customHeight="1">
      <c r="A2" s="52" t="s">
        <v>457</v>
      </c>
      <c r="B2" s="52"/>
      <c r="C2" s="52"/>
      <c r="D2" s="52"/>
      <c r="E2" s="52"/>
      <c r="F2" s="17"/>
      <c r="G2" s="17"/>
      <c r="H2" s="18"/>
      <c r="I2" s="18"/>
      <c r="J2" s="17"/>
      <c r="K2" s="17"/>
      <c r="L2" s="17"/>
      <c r="CB2" s="40"/>
    </row>
    <row r="3" spans="1:80" s="30" customFormat="1" ht="46.5" customHeight="1">
      <c r="A3" s="50" t="s">
        <v>3</v>
      </c>
      <c r="B3" s="50" t="s">
        <v>1</v>
      </c>
      <c r="C3" s="50" t="s">
        <v>93</v>
      </c>
      <c r="D3" s="50" t="s">
        <v>2</v>
      </c>
      <c r="E3" s="50" t="s">
        <v>4</v>
      </c>
      <c r="F3" s="50" t="s">
        <v>154</v>
      </c>
      <c r="G3" s="50" t="s">
        <v>155</v>
      </c>
      <c r="H3" s="51" t="s">
        <v>88</v>
      </c>
      <c r="I3" s="51" t="s">
        <v>160</v>
      </c>
      <c r="J3" s="53" t="s">
        <v>0</v>
      </c>
      <c r="K3" s="50" t="s">
        <v>157</v>
      </c>
      <c r="L3" s="50"/>
      <c r="M3" s="50" t="s">
        <v>158</v>
      </c>
      <c r="N3" s="50"/>
      <c r="O3" s="50" t="s">
        <v>159</v>
      </c>
      <c r="P3" s="50"/>
      <c r="Q3" s="50" t="s">
        <v>162</v>
      </c>
      <c r="R3" s="50"/>
      <c r="S3" s="50" t="s">
        <v>291</v>
      </c>
      <c r="T3" s="50"/>
      <c r="U3" s="50" t="s">
        <v>292</v>
      </c>
      <c r="V3" s="50"/>
      <c r="W3" s="50" t="s">
        <v>293</v>
      </c>
      <c r="X3" s="50"/>
      <c r="Y3" s="50" t="s">
        <v>294</v>
      </c>
      <c r="Z3" s="50"/>
      <c r="AA3" s="50" t="s">
        <v>295</v>
      </c>
      <c r="AB3" s="50"/>
      <c r="AC3" s="50" t="s">
        <v>296</v>
      </c>
      <c r="AD3" s="50"/>
      <c r="AE3" s="50" t="s">
        <v>297</v>
      </c>
      <c r="AF3" s="50"/>
      <c r="AG3" s="50" t="s">
        <v>298</v>
      </c>
      <c r="AH3" s="50"/>
      <c r="AI3" s="50" t="s">
        <v>425</v>
      </c>
      <c r="AJ3" s="50"/>
      <c r="AK3" s="50" t="s">
        <v>426</v>
      </c>
      <c r="AL3" s="50"/>
      <c r="AM3" s="50" t="s">
        <v>427</v>
      </c>
      <c r="AN3" s="50"/>
      <c r="AO3" s="50" t="s">
        <v>428</v>
      </c>
      <c r="AP3" s="50"/>
      <c r="AQ3" s="50" t="s">
        <v>429</v>
      </c>
      <c r="AR3" s="50"/>
      <c r="AS3" s="50" t="s">
        <v>430</v>
      </c>
      <c r="AT3" s="50"/>
      <c r="AU3" s="50" t="s">
        <v>431</v>
      </c>
      <c r="AV3" s="50"/>
      <c r="AW3" s="50" t="s">
        <v>432</v>
      </c>
      <c r="AX3" s="50"/>
      <c r="AY3" s="50" t="s">
        <v>433</v>
      </c>
      <c r="AZ3" s="50"/>
      <c r="BA3" s="50" t="s">
        <v>434</v>
      </c>
      <c r="BB3" s="50"/>
      <c r="BC3" s="50" t="s">
        <v>435</v>
      </c>
      <c r="BD3" s="50"/>
      <c r="BE3" s="50" t="s">
        <v>436</v>
      </c>
      <c r="BF3" s="50"/>
      <c r="BG3" s="50" t="s">
        <v>437</v>
      </c>
      <c r="BH3" s="50"/>
      <c r="BI3" s="50" t="s">
        <v>438</v>
      </c>
      <c r="BJ3" s="50"/>
      <c r="BK3" s="50" t="s">
        <v>439</v>
      </c>
      <c r="BL3" s="50"/>
      <c r="BM3" s="50" t="s">
        <v>440</v>
      </c>
      <c r="BN3" s="50"/>
      <c r="BO3" s="50" t="s">
        <v>441</v>
      </c>
      <c r="BP3" s="50"/>
      <c r="BQ3" s="50" t="s">
        <v>442</v>
      </c>
      <c r="BR3" s="50"/>
      <c r="BS3" s="50" t="s">
        <v>443</v>
      </c>
      <c r="BT3" s="50"/>
      <c r="BU3" s="50" t="s">
        <v>444</v>
      </c>
      <c r="BV3" s="50"/>
      <c r="BW3" s="50" t="s">
        <v>445</v>
      </c>
      <c r="BX3" s="50"/>
      <c r="BY3" s="50" t="s">
        <v>446</v>
      </c>
      <c r="BZ3" s="50"/>
      <c r="CA3" s="50" t="s">
        <v>447</v>
      </c>
      <c r="CB3" s="50"/>
    </row>
    <row r="4" spans="1:80" s="30" customFormat="1" ht="24.75" customHeight="1">
      <c r="A4" s="50"/>
      <c r="B4" s="50"/>
      <c r="C4" s="50"/>
      <c r="D4" s="50"/>
      <c r="E4" s="50"/>
      <c r="F4" s="50"/>
      <c r="G4" s="50"/>
      <c r="H4" s="51"/>
      <c r="I4" s="51"/>
      <c r="J4" s="53"/>
      <c r="K4" s="31" t="s">
        <v>94</v>
      </c>
      <c r="L4" s="31" t="s">
        <v>95</v>
      </c>
      <c r="M4" s="31" t="s">
        <v>94</v>
      </c>
      <c r="N4" s="31" t="s">
        <v>95</v>
      </c>
      <c r="O4" s="31" t="s">
        <v>94</v>
      </c>
      <c r="P4" s="31" t="s">
        <v>95</v>
      </c>
      <c r="Q4" s="31" t="s">
        <v>94</v>
      </c>
      <c r="R4" s="31" t="s">
        <v>95</v>
      </c>
      <c r="S4" s="31" t="s">
        <v>94</v>
      </c>
      <c r="T4" s="31" t="s">
        <v>95</v>
      </c>
      <c r="U4" s="31" t="s">
        <v>94</v>
      </c>
      <c r="V4" s="31" t="s">
        <v>95</v>
      </c>
      <c r="W4" s="31" t="s">
        <v>94</v>
      </c>
      <c r="X4" s="31" t="s">
        <v>95</v>
      </c>
      <c r="Y4" s="31" t="s">
        <v>94</v>
      </c>
      <c r="Z4" s="31" t="s">
        <v>95</v>
      </c>
      <c r="AA4" s="31" t="s">
        <v>94</v>
      </c>
      <c r="AB4" s="31" t="s">
        <v>95</v>
      </c>
      <c r="AC4" s="31" t="s">
        <v>94</v>
      </c>
      <c r="AD4" s="31" t="s">
        <v>95</v>
      </c>
      <c r="AE4" s="31" t="s">
        <v>94</v>
      </c>
      <c r="AF4" s="31" t="s">
        <v>95</v>
      </c>
      <c r="AG4" s="31" t="s">
        <v>94</v>
      </c>
      <c r="AH4" s="31" t="s">
        <v>95</v>
      </c>
      <c r="AI4" s="31" t="s">
        <v>94</v>
      </c>
      <c r="AJ4" s="31" t="s">
        <v>95</v>
      </c>
      <c r="AK4" s="31" t="s">
        <v>94</v>
      </c>
      <c r="AL4" s="31" t="s">
        <v>95</v>
      </c>
      <c r="AM4" s="31" t="s">
        <v>94</v>
      </c>
      <c r="AN4" s="31" t="s">
        <v>95</v>
      </c>
      <c r="AO4" s="31" t="s">
        <v>94</v>
      </c>
      <c r="AP4" s="31" t="s">
        <v>95</v>
      </c>
      <c r="AQ4" s="31" t="s">
        <v>94</v>
      </c>
      <c r="AR4" s="31" t="s">
        <v>95</v>
      </c>
      <c r="AS4" s="31" t="s">
        <v>94</v>
      </c>
      <c r="AT4" s="31" t="s">
        <v>95</v>
      </c>
      <c r="AU4" s="31" t="s">
        <v>94</v>
      </c>
      <c r="AV4" s="31" t="s">
        <v>95</v>
      </c>
      <c r="AW4" s="31" t="s">
        <v>94</v>
      </c>
      <c r="AX4" s="31" t="s">
        <v>95</v>
      </c>
      <c r="AY4" s="31" t="s">
        <v>94</v>
      </c>
      <c r="AZ4" s="31" t="s">
        <v>95</v>
      </c>
      <c r="BA4" s="31" t="s">
        <v>94</v>
      </c>
      <c r="BB4" s="31" t="s">
        <v>95</v>
      </c>
      <c r="BC4" s="31" t="s">
        <v>94</v>
      </c>
      <c r="BD4" s="31" t="s">
        <v>95</v>
      </c>
      <c r="BE4" s="31" t="s">
        <v>94</v>
      </c>
      <c r="BF4" s="31" t="s">
        <v>95</v>
      </c>
      <c r="BG4" s="31" t="s">
        <v>94</v>
      </c>
      <c r="BH4" s="31" t="s">
        <v>95</v>
      </c>
      <c r="BI4" s="31" t="s">
        <v>94</v>
      </c>
      <c r="BJ4" s="31" t="s">
        <v>95</v>
      </c>
      <c r="BK4" s="31" t="s">
        <v>94</v>
      </c>
      <c r="BL4" s="31" t="s">
        <v>95</v>
      </c>
      <c r="BM4" s="31" t="s">
        <v>94</v>
      </c>
      <c r="BN4" s="31" t="s">
        <v>95</v>
      </c>
      <c r="BO4" s="31" t="s">
        <v>94</v>
      </c>
      <c r="BP4" s="31" t="s">
        <v>95</v>
      </c>
      <c r="BQ4" s="31" t="s">
        <v>94</v>
      </c>
      <c r="BR4" s="31" t="s">
        <v>95</v>
      </c>
      <c r="BS4" s="31" t="s">
        <v>94</v>
      </c>
      <c r="BT4" s="31" t="s">
        <v>95</v>
      </c>
      <c r="BU4" s="31" t="s">
        <v>94</v>
      </c>
      <c r="BV4" s="31" t="s">
        <v>95</v>
      </c>
      <c r="BW4" s="31" t="s">
        <v>94</v>
      </c>
      <c r="BX4" s="31" t="s">
        <v>95</v>
      </c>
      <c r="BY4" s="31" t="s">
        <v>94</v>
      </c>
      <c r="BZ4" s="31" t="s">
        <v>95</v>
      </c>
      <c r="CA4" s="31" t="s">
        <v>94</v>
      </c>
      <c r="CB4" s="31" t="s">
        <v>95</v>
      </c>
    </row>
    <row r="5" spans="1:80" s="25" customFormat="1" ht="36.75" customHeight="1">
      <c r="A5" s="5">
        <v>43531</v>
      </c>
      <c r="B5" s="3" t="s">
        <v>11</v>
      </c>
      <c r="C5" s="3" t="s">
        <v>96</v>
      </c>
      <c r="D5" s="4" t="s">
        <v>13</v>
      </c>
      <c r="E5" s="4" t="s">
        <v>14</v>
      </c>
      <c r="F5" s="4" t="s">
        <v>15</v>
      </c>
      <c r="G5" s="2" t="s">
        <v>156</v>
      </c>
      <c r="H5" s="12">
        <f>1105.35+1170.15+1033.35+1148.17+1114.95+1093.5+1012.8+1093.5</f>
        <v>8771.77</v>
      </c>
      <c r="I5" s="7">
        <f>848.85+919.65</f>
        <v>1768.5</v>
      </c>
      <c r="J5" s="6" t="s">
        <v>89</v>
      </c>
      <c r="K5" s="4" t="s">
        <v>97</v>
      </c>
      <c r="L5" s="4" t="s">
        <v>98</v>
      </c>
      <c r="M5" s="42" t="s">
        <v>456</v>
      </c>
      <c r="N5" s="42" t="s">
        <v>456</v>
      </c>
      <c r="O5" s="42" t="s">
        <v>456</v>
      </c>
      <c r="P5" s="42" t="s">
        <v>456</v>
      </c>
      <c r="Q5" s="42" t="s">
        <v>456</v>
      </c>
      <c r="R5" s="42" t="s">
        <v>456</v>
      </c>
      <c r="S5" s="42" t="s">
        <v>456</v>
      </c>
      <c r="T5" s="42" t="s">
        <v>456</v>
      </c>
      <c r="U5" s="42" t="s">
        <v>456</v>
      </c>
      <c r="V5" s="42" t="s">
        <v>456</v>
      </c>
      <c r="W5" s="42" t="s">
        <v>456</v>
      </c>
      <c r="X5" s="42" t="s">
        <v>456</v>
      </c>
      <c r="Y5" s="42" t="s">
        <v>456</v>
      </c>
      <c r="Z5" s="42" t="s">
        <v>456</v>
      </c>
      <c r="AA5" s="42" t="s">
        <v>456</v>
      </c>
      <c r="AB5" s="42" t="s">
        <v>456</v>
      </c>
      <c r="AC5" s="42" t="s">
        <v>456</v>
      </c>
      <c r="AD5" s="42" t="s">
        <v>456</v>
      </c>
      <c r="AE5" s="42" t="s">
        <v>456</v>
      </c>
      <c r="AF5" s="42" t="s">
        <v>456</v>
      </c>
      <c r="AG5" s="42" t="s">
        <v>456</v>
      </c>
      <c r="AH5" s="42" t="s">
        <v>456</v>
      </c>
      <c r="AI5" s="42" t="s">
        <v>456</v>
      </c>
      <c r="AJ5" s="42" t="s">
        <v>456</v>
      </c>
      <c r="AK5" s="42" t="s">
        <v>456</v>
      </c>
      <c r="AL5" s="42" t="s">
        <v>456</v>
      </c>
      <c r="AM5" s="42" t="s">
        <v>456</v>
      </c>
      <c r="AN5" s="42" t="s">
        <v>456</v>
      </c>
      <c r="AO5" s="42" t="s">
        <v>456</v>
      </c>
      <c r="AP5" s="42" t="s">
        <v>456</v>
      </c>
      <c r="AQ5" s="42" t="s">
        <v>456</v>
      </c>
      <c r="AR5" s="42" t="s">
        <v>456</v>
      </c>
      <c r="AS5" s="42" t="s">
        <v>456</v>
      </c>
      <c r="AT5" s="42" t="s">
        <v>456</v>
      </c>
      <c r="AU5" s="42" t="s">
        <v>456</v>
      </c>
      <c r="AV5" s="42" t="s">
        <v>456</v>
      </c>
      <c r="AW5" s="42" t="s">
        <v>456</v>
      </c>
      <c r="AX5" s="42" t="s">
        <v>456</v>
      </c>
      <c r="AY5" s="42" t="s">
        <v>456</v>
      </c>
      <c r="AZ5" s="42" t="s">
        <v>456</v>
      </c>
      <c r="BA5" s="42" t="s">
        <v>456</v>
      </c>
      <c r="BB5" s="42" t="s">
        <v>456</v>
      </c>
      <c r="BC5" s="42" t="s">
        <v>456</v>
      </c>
      <c r="BD5" s="42" t="s">
        <v>456</v>
      </c>
      <c r="BE5" s="42" t="s">
        <v>456</v>
      </c>
      <c r="BF5" s="42" t="s">
        <v>456</v>
      </c>
      <c r="BG5" s="42" t="s">
        <v>456</v>
      </c>
      <c r="BH5" s="42" t="s">
        <v>456</v>
      </c>
      <c r="BI5" s="42" t="s">
        <v>456</v>
      </c>
      <c r="BJ5" s="42" t="s">
        <v>456</v>
      </c>
      <c r="BK5" s="42" t="s">
        <v>456</v>
      </c>
      <c r="BL5" s="42" t="s">
        <v>456</v>
      </c>
      <c r="BM5" s="42" t="s">
        <v>456</v>
      </c>
      <c r="BN5" s="42" t="s">
        <v>456</v>
      </c>
      <c r="BO5" s="42" t="s">
        <v>456</v>
      </c>
      <c r="BP5" s="42" t="s">
        <v>456</v>
      </c>
      <c r="BQ5" s="42" t="s">
        <v>456</v>
      </c>
      <c r="BR5" s="42" t="s">
        <v>456</v>
      </c>
      <c r="BS5" s="42" t="s">
        <v>456</v>
      </c>
      <c r="BT5" s="42" t="s">
        <v>456</v>
      </c>
      <c r="BU5" s="42" t="s">
        <v>456</v>
      </c>
      <c r="BV5" s="42" t="s">
        <v>456</v>
      </c>
      <c r="BW5" s="42" t="s">
        <v>456</v>
      </c>
      <c r="BX5" s="42" t="s">
        <v>456</v>
      </c>
      <c r="BY5" s="42" t="s">
        <v>456</v>
      </c>
      <c r="BZ5" s="42" t="s">
        <v>456</v>
      </c>
      <c r="CA5" s="42" t="s">
        <v>456</v>
      </c>
      <c r="CB5" s="42" t="s">
        <v>456</v>
      </c>
    </row>
    <row r="6" spans="1:80" s="25" customFormat="1" ht="51.75" customHeight="1">
      <c r="A6" s="5">
        <v>43556</v>
      </c>
      <c r="B6" s="3" t="s">
        <v>161</v>
      </c>
      <c r="C6" s="3" t="s">
        <v>99</v>
      </c>
      <c r="D6" s="4" t="s">
        <v>17</v>
      </c>
      <c r="E6" s="4" t="s">
        <v>18</v>
      </c>
      <c r="F6" s="4" t="s">
        <v>19</v>
      </c>
      <c r="G6" s="3" t="s">
        <v>456</v>
      </c>
      <c r="H6" s="13">
        <f>94825.32+94825.32+94825.32+94825.32+94825.32+94825.32+94825.32+94825.32</f>
        <v>758602.56</v>
      </c>
      <c r="I6" s="14"/>
      <c r="J6" s="6" t="s">
        <v>90</v>
      </c>
      <c r="K6" s="4" t="s">
        <v>100</v>
      </c>
      <c r="L6" s="4" t="s">
        <v>101</v>
      </c>
      <c r="M6" s="42" t="s">
        <v>456</v>
      </c>
      <c r="N6" s="42" t="s">
        <v>456</v>
      </c>
      <c r="O6" s="42" t="s">
        <v>456</v>
      </c>
      <c r="P6" s="42" t="s">
        <v>456</v>
      </c>
      <c r="Q6" s="42" t="s">
        <v>456</v>
      </c>
      <c r="R6" s="42" t="s">
        <v>456</v>
      </c>
      <c r="S6" s="42" t="s">
        <v>456</v>
      </c>
      <c r="T6" s="42" t="s">
        <v>456</v>
      </c>
      <c r="U6" s="42" t="s">
        <v>456</v>
      </c>
      <c r="V6" s="42" t="s">
        <v>456</v>
      </c>
      <c r="W6" s="42" t="s">
        <v>456</v>
      </c>
      <c r="X6" s="42" t="s">
        <v>456</v>
      </c>
      <c r="Y6" s="42" t="s">
        <v>456</v>
      </c>
      <c r="Z6" s="42" t="s">
        <v>456</v>
      </c>
      <c r="AA6" s="42" t="s">
        <v>456</v>
      </c>
      <c r="AB6" s="42" t="s">
        <v>456</v>
      </c>
      <c r="AC6" s="42" t="s">
        <v>456</v>
      </c>
      <c r="AD6" s="42" t="s">
        <v>456</v>
      </c>
      <c r="AE6" s="42" t="s">
        <v>456</v>
      </c>
      <c r="AF6" s="42" t="s">
        <v>456</v>
      </c>
      <c r="AG6" s="42" t="s">
        <v>456</v>
      </c>
      <c r="AH6" s="42" t="s">
        <v>456</v>
      </c>
      <c r="AI6" s="42" t="s">
        <v>456</v>
      </c>
      <c r="AJ6" s="42" t="s">
        <v>456</v>
      </c>
      <c r="AK6" s="42" t="s">
        <v>456</v>
      </c>
      <c r="AL6" s="42" t="s">
        <v>456</v>
      </c>
      <c r="AM6" s="42" t="s">
        <v>456</v>
      </c>
      <c r="AN6" s="42" t="s">
        <v>456</v>
      </c>
      <c r="AO6" s="42" t="s">
        <v>456</v>
      </c>
      <c r="AP6" s="42" t="s">
        <v>456</v>
      </c>
      <c r="AQ6" s="42" t="s">
        <v>456</v>
      </c>
      <c r="AR6" s="42" t="s">
        <v>456</v>
      </c>
      <c r="AS6" s="42" t="s">
        <v>456</v>
      </c>
      <c r="AT6" s="42" t="s">
        <v>456</v>
      </c>
      <c r="AU6" s="42" t="s">
        <v>456</v>
      </c>
      <c r="AV6" s="42" t="s">
        <v>456</v>
      </c>
      <c r="AW6" s="42" t="s">
        <v>456</v>
      </c>
      <c r="AX6" s="42" t="s">
        <v>456</v>
      </c>
      <c r="AY6" s="42" t="s">
        <v>456</v>
      </c>
      <c r="AZ6" s="42" t="s">
        <v>456</v>
      </c>
      <c r="BA6" s="42" t="s">
        <v>456</v>
      </c>
      <c r="BB6" s="42" t="s">
        <v>456</v>
      </c>
      <c r="BC6" s="42" t="s">
        <v>456</v>
      </c>
      <c r="BD6" s="42" t="s">
        <v>456</v>
      </c>
      <c r="BE6" s="42" t="s">
        <v>456</v>
      </c>
      <c r="BF6" s="42" t="s">
        <v>456</v>
      </c>
      <c r="BG6" s="42" t="s">
        <v>456</v>
      </c>
      <c r="BH6" s="42" t="s">
        <v>456</v>
      </c>
      <c r="BI6" s="42" t="s">
        <v>456</v>
      </c>
      <c r="BJ6" s="42" t="s">
        <v>456</v>
      </c>
      <c r="BK6" s="42" t="s">
        <v>456</v>
      </c>
      <c r="BL6" s="42" t="s">
        <v>456</v>
      </c>
      <c r="BM6" s="42" t="s">
        <v>456</v>
      </c>
      <c r="BN6" s="42" t="s">
        <v>456</v>
      </c>
      <c r="BO6" s="42" t="s">
        <v>456</v>
      </c>
      <c r="BP6" s="42" t="s">
        <v>456</v>
      </c>
      <c r="BQ6" s="42" t="s">
        <v>456</v>
      </c>
      <c r="BR6" s="42" t="s">
        <v>456</v>
      </c>
      <c r="BS6" s="42" t="s">
        <v>456</v>
      </c>
      <c r="BT6" s="42" t="s">
        <v>456</v>
      </c>
      <c r="BU6" s="42" t="s">
        <v>456</v>
      </c>
      <c r="BV6" s="42" t="s">
        <v>456</v>
      </c>
      <c r="BW6" s="42" t="s">
        <v>456</v>
      </c>
      <c r="BX6" s="42" t="s">
        <v>456</v>
      </c>
      <c r="BY6" s="42" t="s">
        <v>456</v>
      </c>
      <c r="BZ6" s="42" t="s">
        <v>456</v>
      </c>
      <c r="CA6" s="42" t="s">
        <v>456</v>
      </c>
      <c r="CB6" s="42" t="s">
        <v>456</v>
      </c>
    </row>
    <row r="7" spans="1:80" s="25" customFormat="1" ht="45" customHeight="1">
      <c r="A7" s="5">
        <v>43578</v>
      </c>
      <c r="B7" s="3" t="s">
        <v>20</v>
      </c>
      <c r="C7" s="3" t="s">
        <v>102</v>
      </c>
      <c r="D7" s="4" t="s">
        <v>21</v>
      </c>
      <c r="E7" s="4" t="s">
        <v>22</v>
      </c>
      <c r="F7" s="4" t="s">
        <v>7</v>
      </c>
      <c r="G7" s="3" t="s">
        <v>456</v>
      </c>
      <c r="H7" s="13">
        <f>3999+3999+3999+3999+3999+3999+3999+3999</f>
        <v>31992</v>
      </c>
      <c r="I7" s="14"/>
      <c r="J7" s="6" t="s">
        <v>90</v>
      </c>
      <c r="K7" s="4" t="s">
        <v>103</v>
      </c>
      <c r="L7" s="4" t="s">
        <v>104</v>
      </c>
      <c r="M7" s="4" t="s">
        <v>105</v>
      </c>
      <c r="N7" s="4" t="s">
        <v>106</v>
      </c>
      <c r="O7" s="4" t="s">
        <v>107</v>
      </c>
      <c r="P7" s="4" t="s">
        <v>108</v>
      </c>
      <c r="Q7" s="4" t="s">
        <v>109</v>
      </c>
      <c r="R7" s="4" t="s">
        <v>163</v>
      </c>
      <c r="S7" s="42" t="s">
        <v>456</v>
      </c>
      <c r="T7" s="42" t="s">
        <v>456</v>
      </c>
      <c r="U7" s="42" t="s">
        <v>456</v>
      </c>
      <c r="V7" s="42" t="s">
        <v>456</v>
      </c>
      <c r="W7" s="42" t="s">
        <v>456</v>
      </c>
      <c r="X7" s="42" t="s">
        <v>456</v>
      </c>
      <c r="Y7" s="42" t="s">
        <v>456</v>
      </c>
      <c r="Z7" s="42" t="s">
        <v>456</v>
      </c>
      <c r="AA7" s="42" t="s">
        <v>456</v>
      </c>
      <c r="AB7" s="42" t="s">
        <v>456</v>
      </c>
      <c r="AC7" s="42" t="s">
        <v>456</v>
      </c>
      <c r="AD7" s="42" t="s">
        <v>456</v>
      </c>
      <c r="AE7" s="42" t="s">
        <v>456</v>
      </c>
      <c r="AF7" s="42" t="s">
        <v>456</v>
      </c>
      <c r="AG7" s="42" t="s">
        <v>456</v>
      </c>
      <c r="AH7" s="42" t="s">
        <v>456</v>
      </c>
      <c r="AI7" s="42" t="s">
        <v>456</v>
      </c>
      <c r="AJ7" s="42" t="s">
        <v>456</v>
      </c>
      <c r="AK7" s="42" t="s">
        <v>456</v>
      </c>
      <c r="AL7" s="42" t="s">
        <v>456</v>
      </c>
      <c r="AM7" s="42" t="s">
        <v>456</v>
      </c>
      <c r="AN7" s="42" t="s">
        <v>456</v>
      </c>
      <c r="AO7" s="42" t="s">
        <v>456</v>
      </c>
      <c r="AP7" s="42" t="s">
        <v>456</v>
      </c>
      <c r="AQ7" s="42" t="s">
        <v>456</v>
      </c>
      <c r="AR7" s="42" t="s">
        <v>456</v>
      </c>
      <c r="AS7" s="42" t="s">
        <v>456</v>
      </c>
      <c r="AT7" s="42" t="s">
        <v>456</v>
      </c>
      <c r="AU7" s="42" t="s">
        <v>456</v>
      </c>
      <c r="AV7" s="42" t="s">
        <v>456</v>
      </c>
      <c r="AW7" s="42" t="s">
        <v>456</v>
      </c>
      <c r="AX7" s="42" t="s">
        <v>456</v>
      </c>
      <c r="AY7" s="42" t="s">
        <v>456</v>
      </c>
      <c r="AZ7" s="42" t="s">
        <v>456</v>
      </c>
      <c r="BA7" s="42" t="s">
        <v>456</v>
      </c>
      <c r="BB7" s="42" t="s">
        <v>456</v>
      </c>
      <c r="BC7" s="42" t="s">
        <v>456</v>
      </c>
      <c r="BD7" s="42" t="s">
        <v>456</v>
      </c>
      <c r="BE7" s="42" t="s">
        <v>456</v>
      </c>
      <c r="BF7" s="42" t="s">
        <v>456</v>
      </c>
      <c r="BG7" s="42" t="s">
        <v>456</v>
      </c>
      <c r="BH7" s="42" t="s">
        <v>456</v>
      </c>
      <c r="BI7" s="42" t="s">
        <v>456</v>
      </c>
      <c r="BJ7" s="42" t="s">
        <v>456</v>
      </c>
      <c r="BK7" s="42" t="s">
        <v>456</v>
      </c>
      <c r="BL7" s="42" t="s">
        <v>456</v>
      </c>
      <c r="BM7" s="42" t="s">
        <v>456</v>
      </c>
      <c r="BN7" s="42" t="s">
        <v>456</v>
      </c>
      <c r="BO7" s="42" t="s">
        <v>456</v>
      </c>
      <c r="BP7" s="42" t="s">
        <v>456</v>
      </c>
      <c r="BQ7" s="42" t="s">
        <v>456</v>
      </c>
      <c r="BR7" s="42" t="s">
        <v>456</v>
      </c>
      <c r="BS7" s="42" t="s">
        <v>456</v>
      </c>
      <c r="BT7" s="42" t="s">
        <v>456</v>
      </c>
      <c r="BU7" s="42" t="s">
        <v>456</v>
      </c>
      <c r="BV7" s="42" t="s">
        <v>456</v>
      </c>
      <c r="BW7" s="42" t="s">
        <v>456</v>
      </c>
      <c r="BX7" s="42" t="s">
        <v>456</v>
      </c>
      <c r="BY7" s="42" t="s">
        <v>456</v>
      </c>
      <c r="BZ7" s="42" t="s">
        <v>456</v>
      </c>
      <c r="CA7" s="42" t="s">
        <v>456</v>
      </c>
      <c r="CB7" s="42" t="s">
        <v>456</v>
      </c>
    </row>
    <row r="8" spans="1:80" s="25" customFormat="1" ht="35.25" customHeight="1">
      <c r="A8" s="5">
        <v>43607</v>
      </c>
      <c r="B8" s="3" t="s">
        <v>12</v>
      </c>
      <c r="C8" s="3" t="s">
        <v>110</v>
      </c>
      <c r="D8" s="4" t="s">
        <v>10</v>
      </c>
      <c r="E8" s="4" t="s">
        <v>23</v>
      </c>
      <c r="F8" s="4" t="s">
        <v>24</v>
      </c>
      <c r="G8" s="2" t="s">
        <v>164</v>
      </c>
      <c r="H8" s="13">
        <f>2044.8+2044.8+859.2+2904+2904+859.2+2044.8+2044.8+2044.8+859.2</f>
        <v>18609.599999999999</v>
      </c>
      <c r="I8" s="7">
        <f>2044.8+859.2+2044.8+859.2+2044.8+859.2</f>
        <v>8712</v>
      </c>
      <c r="J8" s="6" t="s">
        <v>90</v>
      </c>
      <c r="K8" s="33" t="s">
        <v>269</v>
      </c>
      <c r="L8" s="33" t="s">
        <v>270</v>
      </c>
      <c r="M8" s="33" t="s">
        <v>271</v>
      </c>
      <c r="N8" s="33" t="s">
        <v>272</v>
      </c>
      <c r="O8" s="33" t="s">
        <v>273</v>
      </c>
      <c r="P8" s="33" t="s">
        <v>274</v>
      </c>
      <c r="Q8" s="33" t="s">
        <v>458</v>
      </c>
      <c r="R8" s="43" t="s">
        <v>275</v>
      </c>
      <c r="S8" s="33" t="s">
        <v>276</v>
      </c>
      <c r="T8" s="33" t="s">
        <v>277</v>
      </c>
      <c r="U8" s="33" t="s">
        <v>278</v>
      </c>
      <c r="V8" s="33" t="s">
        <v>279</v>
      </c>
      <c r="W8" s="33" t="s">
        <v>459</v>
      </c>
      <c r="X8" s="43" t="s">
        <v>280</v>
      </c>
      <c r="Y8" s="33" t="s">
        <v>281</v>
      </c>
      <c r="Z8" s="33" t="s">
        <v>282</v>
      </c>
      <c r="AA8" s="33" t="s">
        <v>283</v>
      </c>
      <c r="AB8" s="33" t="s">
        <v>284</v>
      </c>
      <c r="AC8" s="33" t="s">
        <v>285</v>
      </c>
      <c r="AD8" s="33" t="s">
        <v>286</v>
      </c>
      <c r="AE8" s="33" t="s">
        <v>287</v>
      </c>
      <c r="AF8" s="33" t="s">
        <v>288</v>
      </c>
      <c r="AG8" s="33" t="s">
        <v>289</v>
      </c>
      <c r="AH8" s="33" t="s">
        <v>290</v>
      </c>
      <c r="AI8" s="42" t="s">
        <v>456</v>
      </c>
      <c r="AJ8" s="42" t="s">
        <v>456</v>
      </c>
      <c r="AK8" s="42" t="s">
        <v>456</v>
      </c>
      <c r="AL8" s="42" t="s">
        <v>456</v>
      </c>
      <c r="AM8" s="42" t="s">
        <v>456</v>
      </c>
      <c r="AN8" s="42" t="s">
        <v>456</v>
      </c>
      <c r="AO8" s="42" t="s">
        <v>456</v>
      </c>
      <c r="AP8" s="42" t="s">
        <v>456</v>
      </c>
      <c r="AQ8" s="42" t="s">
        <v>456</v>
      </c>
      <c r="AR8" s="42" t="s">
        <v>456</v>
      </c>
      <c r="AS8" s="42" t="s">
        <v>456</v>
      </c>
      <c r="AT8" s="42" t="s">
        <v>456</v>
      </c>
      <c r="AU8" s="42" t="s">
        <v>456</v>
      </c>
      <c r="AV8" s="42" t="s">
        <v>456</v>
      </c>
      <c r="AW8" s="42" t="s">
        <v>456</v>
      </c>
      <c r="AX8" s="42" t="s">
        <v>456</v>
      </c>
      <c r="AY8" s="42" t="s">
        <v>456</v>
      </c>
      <c r="AZ8" s="42" t="s">
        <v>456</v>
      </c>
      <c r="BA8" s="42" t="s">
        <v>456</v>
      </c>
      <c r="BB8" s="42" t="s">
        <v>456</v>
      </c>
      <c r="BC8" s="42" t="s">
        <v>456</v>
      </c>
      <c r="BD8" s="42" t="s">
        <v>456</v>
      </c>
      <c r="BE8" s="42" t="s">
        <v>456</v>
      </c>
      <c r="BF8" s="42" t="s">
        <v>456</v>
      </c>
      <c r="BG8" s="42" t="s">
        <v>456</v>
      </c>
      <c r="BH8" s="42" t="s">
        <v>456</v>
      </c>
      <c r="BI8" s="42" t="s">
        <v>456</v>
      </c>
      <c r="BJ8" s="42" t="s">
        <v>456</v>
      </c>
      <c r="BK8" s="42" t="s">
        <v>456</v>
      </c>
      <c r="BL8" s="42" t="s">
        <v>456</v>
      </c>
      <c r="BM8" s="42" t="s">
        <v>456</v>
      </c>
      <c r="BN8" s="42" t="s">
        <v>456</v>
      </c>
      <c r="BO8" s="42" t="s">
        <v>456</v>
      </c>
      <c r="BP8" s="42" t="s">
        <v>456</v>
      </c>
      <c r="BQ8" s="42" t="s">
        <v>456</v>
      </c>
      <c r="BR8" s="42" t="s">
        <v>456</v>
      </c>
      <c r="BS8" s="42" t="s">
        <v>456</v>
      </c>
      <c r="BT8" s="42" t="s">
        <v>456</v>
      </c>
      <c r="BU8" s="42" t="s">
        <v>456</v>
      </c>
      <c r="BV8" s="42" t="s">
        <v>456</v>
      </c>
      <c r="BW8" s="42" t="s">
        <v>456</v>
      </c>
      <c r="BX8" s="42" t="s">
        <v>456</v>
      </c>
      <c r="BY8" s="42" t="s">
        <v>456</v>
      </c>
      <c r="BZ8" s="42" t="s">
        <v>456</v>
      </c>
      <c r="CA8" s="42" t="s">
        <v>456</v>
      </c>
      <c r="CB8" s="42" t="s">
        <v>456</v>
      </c>
    </row>
    <row r="9" spans="1:80" s="25" customFormat="1" ht="36.75" customHeight="1">
      <c r="A9" s="5">
        <v>43630</v>
      </c>
      <c r="B9" s="3" t="s">
        <v>27</v>
      </c>
      <c r="C9" s="3" t="s">
        <v>111</v>
      </c>
      <c r="D9" s="4" t="s">
        <v>28</v>
      </c>
      <c r="E9" s="4" t="s">
        <v>29</v>
      </c>
      <c r="F9" s="4" t="s">
        <v>30</v>
      </c>
      <c r="G9" s="2" t="s">
        <v>165</v>
      </c>
      <c r="H9" s="13">
        <f>850+850+850+850+850</f>
        <v>4250</v>
      </c>
      <c r="I9" s="7">
        <f>850*7</f>
        <v>5950</v>
      </c>
      <c r="J9" s="6" t="s">
        <v>89</v>
      </c>
      <c r="K9" s="2" t="s">
        <v>327</v>
      </c>
      <c r="L9" s="2" t="s">
        <v>328</v>
      </c>
      <c r="M9" s="2" t="s">
        <v>329</v>
      </c>
      <c r="N9" s="2" t="s">
        <v>330</v>
      </c>
      <c r="O9" s="2" t="s">
        <v>331</v>
      </c>
      <c r="P9" s="2" t="s">
        <v>332</v>
      </c>
      <c r="Q9" s="2" t="s">
        <v>333</v>
      </c>
      <c r="R9" s="2" t="s">
        <v>334</v>
      </c>
      <c r="S9" s="2" t="s">
        <v>335</v>
      </c>
      <c r="T9" s="2" t="s">
        <v>336</v>
      </c>
      <c r="U9" s="2" t="s">
        <v>337</v>
      </c>
      <c r="V9" s="2" t="s">
        <v>338</v>
      </c>
      <c r="W9" s="2" t="s">
        <v>339</v>
      </c>
      <c r="X9" s="2" t="s">
        <v>340</v>
      </c>
      <c r="Y9" s="42" t="s">
        <v>456</v>
      </c>
      <c r="Z9" s="42" t="s">
        <v>456</v>
      </c>
      <c r="AA9" s="42" t="s">
        <v>456</v>
      </c>
      <c r="AB9" s="42" t="s">
        <v>456</v>
      </c>
      <c r="AC9" s="42" t="s">
        <v>456</v>
      </c>
      <c r="AD9" s="42" t="s">
        <v>456</v>
      </c>
      <c r="AE9" s="42" t="s">
        <v>456</v>
      </c>
      <c r="AF9" s="42" t="s">
        <v>456</v>
      </c>
      <c r="AG9" s="42" t="s">
        <v>456</v>
      </c>
      <c r="AH9" s="42" t="s">
        <v>456</v>
      </c>
      <c r="AI9" s="42" t="s">
        <v>456</v>
      </c>
      <c r="AJ9" s="42" t="s">
        <v>456</v>
      </c>
      <c r="AK9" s="42" t="s">
        <v>456</v>
      </c>
      <c r="AL9" s="42" t="s">
        <v>456</v>
      </c>
      <c r="AM9" s="42" t="s">
        <v>456</v>
      </c>
      <c r="AN9" s="42" t="s">
        <v>456</v>
      </c>
      <c r="AO9" s="42" t="s">
        <v>456</v>
      </c>
      <c r="AP9" s="42" t="s">
        <v>456</v>
      </c>
      <c r="AQ9" s="42" t="s">
        <v>456</v>
      </c>
      <c r="AR9" s="42" t="s">
        <v>456</v>
      </c>
      <c r="AS9" s="42" t="s">
        <v>456</v>
      </c>
      <c r="AT9" s="42" t="s">
        <v>456</v>
      </c>
      <c r="AU9" s="42" t="s">
        <v>456</v>
      </c>
      <c r="AV9" s="42" t="s">
        <v>456</v>
      </c>
      <c r="AW9" s="42" t="s">
        <v>456</v>
      </c>
      <c r="AX9" s="42" t="s">
        <v>456</v>
      </c>
      <c r="AY9" s="42" t="s">
        <v>456</v>
      </c>
      <c r="AZ9" s="42" t="s">
        <v>456</v>
      </c>
      <c r="BA9" s="42" t="s">
        <v>456</v>
      </c>
      <c r="BB9" s="42" t="s">
        <v>456</v>
      </c>
      <c r="BC9" s="42" t="s">
        <v>456</v>
      </c>
      <c r="BD9" s="42" t="s">
        <v>456</v>
      </c>
      <c r="BE9" s="42" t="s">
        <v>456</v>
      </c>
      <c r="BF9" s="42" t="s">
        <v>456</v>
      </c>
      <c r="BG9" s="42" t="s">
        <v>456</v>
      </c>
      <c r="BH9" s="42" t="s">
        <v>456</v>
      </c>
      <c r="BI9" s="42" t="s">
        <v>456</v>
      </c>
      <c r="BJ9" s="42" t="s">
        <v>456</v>
      </c>
      <c r="BK9" s="42" t="s">
        <v>456</v>
      </c>
      <c r="BL9" s="42" t="s">
        <v>456</v>
      </c>
      <c r="BM9" s="42" t="s">
        <v>456</v>
      </c>
      <c r="BN9" s="42" t="s">
        <v>456</v>
      </c>
      <c r="BO9" s="42" t="s">
        <v>456</v>
      </c>
      <c r="BP9" s="42" t="s">
        <v>456</v>
      </c>
      <c r="BQ9" s="42" t="s">
        <v>456</v>
      </c>
      <c r="BR9" s="42" t="s">
        <v>456</v>
      </c>
      <c r="BS9" s="42" t="s">
        <v>456</v>
      </c>
      <c r="BT9" s="42" t="s">
        <v>456</v>
      </c>
      <c r="BU9" s="42" t="s">
        <v>456</v>
      </c>
      <c r="BV9" s="42" t="s">
        <v>456</v>
      </c>
      <c r="BW9" s="42" t="s">
        <v>456</v>
      </c>
      <c r="BX9" s="42" t="s">
        <v>456</v>
      </c>
      <c r="BY9" s="42" t="s">
        <v>456</v>
      </c>
      <c r="BZ9" s="42" t="s">
        <v>456</v>
      </c>
      <c r="CA9" s="42" t="s">
        <v>456</v>
      </c>
      <c r="CB9" s="42" t="s">
        <v>456</v>
      </c>
    </row>
    <row r="10" spans="1:80" s="25" customFormat="1" ht="56.25" customHeight="1">
      <c r="A10" s="5">
        <v>43651</v>
      </c>
      <c r="B10" s="3" t="s">
        <v>31</v>
      </c>
      <c r="C10" s="3" t="s">
        <v>112</v>
      </c>
      <c r="D10" s="4" t="s">
        <v>32</v>
      </c>
      <c r="E10" s="4" t="s">
        <v>33</v>
      </c>
      <c r="F10" s="4" t="s">
        <v>473</v>
      </c>
      <c r="G10" s="2" t="s">
        <v>166</v>
      </c>
      <c r="H10" s="13">
        <f>13984+12676+11365+11914.6</f>
        <v>49939.6</v>
      </c>
      <c r="I10" s="15">
        <f>11469.6+7688.1+10303.6+9367.4+9681.7+1689.8+5807.9</f>
        <v>56008.100000000013</v>
      </c>
      <c r="J10" s="6" t="s">
        <v>89</v>
      </c>
      <c r="K10" s="1" t="s">
        <v>113</v>
      </c>
      <c r="L10" s="1" t="s">
        <v>114</v>
      </c>
      <c r="M10" s="1" t="s">
        <v>115</v>
      </c>
      <c r="N10" s="1" t="s">
        <v>116</v>
      </c>
      <c r="O10" s="1" t="s">
        <v>117</v>
      </c>
      <c r="P10" s="1" t="s">
        <v>118</v>
      </c>
      <c r="Q10" s="42" t="s">
        <v>456</v>
      </c>
      <c r="R10" s="42" t="s">
        <v>456</v>
      </c>
      <c r="S10" s="42" t="s">
        <v>456</v>
      </c>
      <c r="T10" s="42" t="s">
        <v>456</v>
      </c>
      <c r="U10" s="42" t="s">
        <v>456</v>
      </c>
      <c r="V10" s="42" t="s">
        <v>456</v>
      </c>
      <c r="W10" s="42" t="s">
        <v>456</v>
      </c>
      <c r="X10" s="42" t="s">
        <v>456</v>
      </c>
      <c r="Y10" s="42" t="s">
        <v>456</v>
      </c>
      <c r="Z10" s="42" t="s">
        <v>456</v>
      </c>
      <c r="AA10" s="42" t="s">
        <v>456</v>
      </c>
      <c r="AB10" s="42" t="s">
        <v>456</v>
      </c>
      <c r="AC10" s="42" t="s">
        <v>456</v>
      </c>
      <c r="AD10" s="42" t="s">
        <v>456</v>
      </c>
      <c r="AE10" s="42" t="s">
        <v>456</v>
      </c>
      <c r="AF10" s="42" t="s">
        <v>456</v>
      </c>
      <c r="AG10" s="42" t="s">
        <v>456</v>
      </c>
      <c r="AH10" s="42" t="s">
        <v>456</v>
      </c>
      <c r="AI10" s="42" t="s">
        <v>456</v>
      </c>
      <c r="AJ10" s="42" t="s">
        <v>456</v>
      </c>
      <c r="AK10" s="42" t="s">
        <v>456</v>
      </c>
      <c r="AL10" s="42" t="s">
        <v>456</v>
      </c>
      <c r="AM10" s="42" t="s">
        <v>456</v>
      </c>
      <c r="AN10" s="42" t="s">
        <v>456</v>
      </c>
      <c r="AO10" s="42" t="s">
        <v>456</v>
      </c>
      <c r="AP10" s="42" t="s">
        <v>456</v>
      </c>
      <c r="AQ10" s="42" t="s">
        <v>456</v>
      </c>
      <c r="AR10" s="42" t="s">
        <v>456</v>
      </c>
      <c r="AS10" s="42" t="s">
        <v>456</v>
      </c>
      <c r="AT10" s="42" t="s">
        <v>456</v>
      </c>
      <c r="AU10" s="42" t="s">
        <v>456</v>
      </c>
      <c r="AV10" s="42" t="s">
        <v>456</v>
      </c>
      <c r="AW10" s="42" t="s">
        <v>456</v>
      </c>
      <c r="AX10" s="42" t="s">
        <v>456</v>
      </c>
      <c r="AY10" s="42" t="s">
        <v>456</v>
      </c>
      <c r="AZ10" s="42" t="s">
        <v>456</v>
      </c>
      <c r="BA10" s="42" t="s">
        <v>456</v>
      </c>
      <c r="BB10" s="42" t="s">
        <v>456</v>
      </c>
      <c r="BC10" s="42" t="s">
        <v>456</v>
      </c>
      <c r="BD10" s="42" t="s">
        <v>456</v>
      </c>
      <c r="BE10" s="42" t="s">
        <v>456</v>
      </c>
      <c r="BF10" s="42" t="s">
        <v>456</v>
      </c>
      <c r="BG10" s="42" t="s">
        <v>456</v>
      </c>
      <c r="BH10" s="42" t="s">
        <v>456</v>
      </c>
      <c r="BI10" s="42" t="s">
        <v>456</v>
      </c>
      <c r="BJ10" s="42" t="s">
        <v>456</v>
      </c>
      <c r="BK10" s="42" t="s">
        <v>456</v>
      </c>
      <c r="BL10" s="42" t="s">
        <v>456</v>
      </c>
      <c r="BM10" s="42" t="s">
        <v>456</v>
      </c>
      <c r="BN10" s="42" t="s">
        <v>456</v>
      </c>
      <c r="BO10" s="42" t="s">
        <v>456</v>
      </c>
      <c r="BP10" s="42" t="s">
        <v>456</v>
      </c>
      <c r="BQ10" s="42" t="s">
        <v>456</v>
      </c>
      <c r="BR10" s="42" t="s">
        <v>456</v>
      </c>
      <c r="BS10" s="42" t="s">
        <v>456</v>
      </c>
      <c r="BT10" s="42" t="s">
        <v>456</v>
      </c>
      <c r="BU10" s="42" t="s">
        <v>456</v>
      </c>
      <c r="BV10" s="42" t="s">
        <v>456</v>
      </c>
      <c r="BW10" s="42" t="s">
        <v>456</v>
      </c>
      <c r="BX10" s="42" t="s">
        <v>456</v>
      </c>
      <c r="BY10" s="42" t="s">
        <v>456</v>
      </c>
      <c r="BZ10" s="42" t="s">
        <v>456</v>
      </c>
      <c r="CA10" s="42" t="s">
        <v>456</v>
      </c>
      <c r="CB10" s="42" t="s">
        <v>456</v>
      </c>
    </row>
    <row r="11" spans="1:80" s="25" customFormat="1" ht="46.5" customHeight="1">
      <c r="A11" s="5">
        <v>43689</v>
      </c>
      <c r="B11" s="3" t="s">
        <v>34</v>
      </c>
      <c r="C11" s="3" t="s">
        <v>119</v>
      </c>
      <c r="D11" s="4" t="s">
        <v>35</v>
      </c>
      <c r="E11" s="4" t="s">
        <v>36</v>
      </c>
      <c r="F11" s="4" t="s">
        <v>37</v>
      </c>
      <c r="G11" s="2" t="s">
        <v>167</v>
      </c>
      <c r="H11" s="13">
        <f>7030+12160+12160+12160</f>
        <v>43510</v>
      </c>
      <c r="I11" s="14">
        <v>36290</v>
      </c>
      <c r="J11" s="6" t="s">
        <v>89</v>
      </c>
      <c r="K11" s="4" t="s">
        <v>120</v>
      </c>
      <c r="L11" s="4" t="s">
        <v>121</v>
      </c>
      <c r="M11" s="4" t="s">
        <v>122</v>
      </c>
      <c r="N11" s="4" t="s">
        <v>123</v>
      </c>
      <c r="O11" s="32"/>
      <c r="P11" s="32"/>
      <c r="Q11" s="42" t="s">
        <v>456</v>
      </c>
      <c r="R11" s="42" t="s">
        <v>456</v>
      </c>
      <c r="S11" s="42" t="s">
        <v>456</v>
      </c>
      <c r="T11" s="42" t="s">
        <v>456</v>
      </c>
      <c r="U11" s="42" t="s">
        <v>456</v>
      </c>
      <c r="V11" s="42" t="s">
        <v>456</v>
      </c>
      <c r="W11" s="42" t="s">
        <v>456</v>
      </c>
      <c r="X11" s="42" t="s">
        <v>456</v>
      </c>
      <c r="Y11" s="42" t="s">
        <v>456</v>
      </c>
      <c r="Z11" s="42" t="s">
        <v>456</v>
      </c>
      <c r="AA11" s="42" t="s">
        <v>456</v>
      </c>
      <c r="AB11" s="42" t="s">
        <v>456</v>
      </c>
      <c r="AC11" s="42" t="s">
        <v>456</v>
      </c>
      <c r="AD11" s="42" t="s">
        <v>456</v>
      </c>
      <c r="AE11" s="42" t="s">
        <v>456</v>
      </c>
      <c r="AF11" s="42" t="s">
        <v>456</v>
      </c>
      <c r="AG11" s="42" t="s">
        <v>456</v>
      </c>
      <c r="AH11" s="42" t="s">
        <v>456</v>
      </c>
      <c r="AI11" s="42" t="s">
        <v>456</v>
      </c>
      <c r="AJ11" s="42" t="s">
        <v>456</v>
      </c>
      <c r="AK11" s="42" t="s">
        <v>456</v>
      </c>
      <c r="AL11" s="42" t="s">
        <v>456</v>
      </c>
      <c r="AM11" s="42" t="s">
        <v>456</v>
      </c>
      <c r="AN11" s="42" t="s">
        <v>456</v>
      </c>
      <c r="AO11" s="42" t="s">
        <v>456</v>
      </c>
      <c r="AP11" s="42" t="s">
        <v>456</v>
      </c>
      <c r="AQ11" s="42" t="s">
        <v>456</v>
      </c>
      <c r="AR11" s="42" t="s">
        <v>456</v>
      </c>
      <c r="AS11" s="42" t="s">
        <v>456</v>
      </c>
      <c r="AT11" s="42" t="s">
        <v>456</v>
      </c>
      <c r="AU11" s="42" t="s">
        <v>456</v>
      </c>
      <c r="AV11" s="42" t="s">
        <v>456</v>
      </c>
      <c r="AW11" s="42" t="s">
        <v>456</v>
      </c>
      <c r="AX11" s="42" t="s">
        <v>456</v>
      </c>
      <c r="AY11" s="42" t="s">
        <v>456</v>
      </c>
      <c r="AZ11" s="42" t="s">
        <v>456</v>
      </c>
      <c r="BA11" s="42" t="s">
        <v>456</v>
      </c>
      <c r="BB11" s="42" t="s">
        <v>456</v>
      </c>
      <c r="BC11" s="42" t="s">
        <v>456</v>
      </c>
      <c r="BD11" s="42" t="s">
        <v>456</v>
      </c>
      <c r="BE11" s="42" t="s">
        <v>456</v>
      </c>
      <c r="BF11" s="42" t="s">
        <v>456</v>
      </c>
      <c r="BG11" s="42" t="s">
        <v>456</v>
      </c>
      <c r="BH11" s="42" t="s">
        <v>456</v>
      </c>
      <c r="BI11" s="42" t="s">
        <v>456</v>
      </c>
      <c r="BJ11" s="42" t="s">
        <v>456</v>
      </c>
      <c r="BK11" s="42" t="s">
        <v>456</v>
      </c>
      <c r="BL11" s="42" t="s">
        <v>456</v>
      </c>
      <c r="BM11" s="42" t="s">
        <v>456</v>
      </c>
      <c r="BN11" s="42" t="s">
        <v>456</v>
      </c>
      <c r="BO11" s="42" t="s">
        <v>456</v>
      </c>
      <c r="BP11" s="42" t="s">
        <v>456</v>
      </c>
      <c r="BQ11" s="42" t="s">
        <v>456</v>
      </c>
      <c r="BR11" s="42" t="s">
        <v>456</v>
      </c>
      <c r="BS11" s="42" t="s">
        <v>456</v>
      </c>
      <c r="BT11" s="42" t="s">
        <v>456</v>
      </c>
      <c r="BU11" s="42" t="s">
        <v>456</v>
      </c>
      <c r="BV11" s="42" t="s">
        <v>456</v>
      </c>
      <c r="BW11" s="42" t="s">
        <v>456</v>
      </c>
      <c r="BX11" s="42" t="s">
        <v>456</v>
      </c>
      <c r="BY11" s="42" t="s">
        <v>456</v>
      </c>
      <c r="BZ11" s="42" t="s">
        <v>456</v>
      </c>
      <c r="CA11" s="42" t="s">
        <v>456</v>
      </c>
      <c r="CB11" s="42" t="s">
        <v>456</v>
      </c>
    </row>
    <row r="12" spans="1:80" s="25" customFormat="1" ht="42" customHeight="1">
      <c r="A12" s="5">
        <v>43696</v>
      </c>
      <c r="B12" s="3" t="s">
        <v>38</v>
      </c>
      <c r="C12" s="3" t="s">
        <v>124</v>
      </c>
      <c r="D12" s="4" t="s">
        <v>39</v>
      </c>
      <c r="E12" s="4" t="s">
        <v>40</v>
      </c>
      <c r="F12" s="4" t="s">
        <v>41</v>
      </c>
      <c r="G12" s="3" t="s">
        <v>456</v>
      </c>
      <c r="H12" s="13">
        <f>71354.15</f>
        <v>71354.149999999994</v>
      </c>
      <c r="I12" s="14"/>
      <c r="J12" s="6" t="s">
        <v>90</v>
      </c>
      <c r="K12" s="4" t="s">
        <v>125</v>
      </c>
      <c r="L12" s="4" t="s">
        <v>126</v>
      </c>
      <c r="M12" s="4" t="s">
        <v>127</v>
      </c>
      <c r="N12" s="4" t="s">
        <v>128</v>
      </c>
      <c r="O12" s="4" t="s">
        <v>129</v>
      </c>
      <c r="P12" s="4" t="s">
        <v>130</v>
      </c>
      <c r="Q12" s="42" t="s">
        <v>456</v>
      </c>
      <c r="R12" s="42" t="s">
        <v>456</v>
      </c>
      <c r="S12" s="42" t="s">
        <v>456</v>
      </c>
      <c r="T12" s="42" t="s">
        <v>456</v>
      </c>
      <c r="U12" s="42" t="s">
        <v>456</v>
      </c>
      <c r="V12" s="42" t="s">
        <v>456</v>
      </c>
      <c r="W12" s="42" t="s">
        <v>456</v>
      </c>
      <c r="X12" s="42" t="s">
        <v>456</v>
      </c>
      <c r="Y12" s="42" t="s">
        <v>456</v>
      </c>
      <c r="Z12" s="42" t="s">
        <v>456</v>
      </c>
      <c r="AA12" s="42" t="s">
        <v>456</v>
      </c>
      <c r="AB12" s="42" t="s">
        <v>456</v>
      </c>
      <c r="AC12" s="42" t="s">
        <v>456</v>
      </c>
      <c r="AD12" s="42" t="s">
        <v>456</v>
      </c>
      <c r="AE12" s="42" t="s">
        <v>456</v>
      </c>
      <c r="AF12" s="42" t="s">
        <v>456</v>
      </c>
      <c r="AG12" s="42" t="s">
        <v>456</v>
      </c>
      <c r="AH12" s="42" t="s">
        <v>456</v>
      </c>
      <c r="AI12" s="42" t="s">
        <v>456</v>
      </c>
      <c r="AJ12" s="42" t="s">
        <v>456</v>
      </c>
      <c r="AK12" s="42" t="s">
        <v>456</v>
      </c>
      <c r="AL12" s="42" t="s">
        <v>456</v>
      </c>
      <c r="AM12" s="42" t="s">
        <v>456</v>
      </c>
      <c r="AN12" s="42" t="s">
        <v>456</v>
      </c>
      <c r="AO12" s="42" t="s">
        <v>456</v>
      </c>
      <c r="AP12" s="42" t="s">
        <v>456</v>
      </c>
      <c r="AQ12" s="42" t="s">
        <v>456</v>
      </c>
      <c r="AR12" s="42" t="s">
        <v>456</v>
      </c>
      <c r="AS12" s="42" t="s">
        <v>456</v>
      </c>
      <c r="AT12" s="42" t="s">
        <v>456</v>
      </c>
      <c r="AU12" s="42" t="s">
        <v>456</v>
      </c>
      <c r="AV12" s="42" t="s">
        <v>456</v>
      </c>
      <c r="AW12" s="42" t="s">
        <v>456</v>
      </c>
      <c r="AX12" s="42" t="s">
        <v>456</v>
      </c>
      <c r="AY12" s="42" t="s">
        <v>456</v>
      </c>
      <c r="AZ12" s="42" t="s">
        <v>456</v>
      </c>
      <c r="BA12" s="42" t="s">
        <v>456</v>
      </c>
      <c r="BB12" s="42" t="s">
        <v>456</v>
      </c>
      <c r="BC12" s="42" t="s">
        <v>456</v>
      </c>
      <c r="BD12" s="42" t="s">
        <v>456</v>
      </c>
      <c r="BE12" s="42" t="s">
        <v>456</v>
      </c>
      <c r="BF12" s="42" t="s">
        <v>456</v>
      </c>
      <c r="BG12" s="42" t="s">
        <v>456</v>
      </c>
      <c r="BH12" s="42" t="s">
        <v>456</v>
      </c>
      <c r="BI12" s="42" t="s">
        <v>456</v>
      </c>
      <c r="BJ12" s="42" t="s">
        <v>456</v>
      </c>
      <c r="BK12" s="42" t="s">
        <v>456</v>
      </c>
      <c r="BL12" s="42" t="s">
        <v>456</v>
      </c>
      <c r="BM12" s="42" t="s">
        <v>456</v>
      </c>
      <c r="BN12" s="42" t="s">
        <v>456</v>
      </c>
      <c r="BO12" s="42" t="s">
        <v>456</v>
      </c>
      <c r="BP12" s="42" t="s">
        <v>456</v>
      </c>
      <c r="BQ12" s="42" t="s">
        <v>456</v>
      </c>
      <c r="BR12" s="42" t="s">
        <v>456</v>
      </c>
      <c r="BS12" s="42" t="s">
        <v>456</v>
      </c>
      <c r="BT12" s="42" t="s">
        <v>456</v>
      </c>
      <c r="BU12" s="42" t="s">
        <v>456</v>
      </c>
      <c r="BV12" s="42" t="s">
        <v>456</v>
      </c>
      <c r="BW12" s="42" t="s">
        <v>456</v>
      </c>
      <c r="BX12" s="42" t="s">
        <v>456</v>
      </c>
      <c r="BY12" s="42" t="s">
        <v>456</v>
      </c>
      <c r="BZ12" s="42" t="s">
        <v>456</v>
      </c>
      <c r="CA12" s="42" t="s">
        <v>456</v>
      </c>
      <c r="CB12" s="42" t="s">
        <v>456</v>
      </c>
    </row>
    <row r="13" spans="1:80" s="25" customFormat="1" ht="43.5" customHeight="1">
      <c r="A13" s="5">
        <v>43696</v>
      </c>
      <c r="B13" s="3" t="s">
        <v>42</v>
      </c>
      <c r="C13" s="3" t="s">
        <v>168</v>
      </c>
      <c r="D13" s="4" t="s">
        <v>8</v>
      </c>
      <c r="E13" s="4" t="s">
        <v>43</v>
      </c>
      <c r="F13" s="4" t="s">
        <v>44</v>
      </c>
      <c r="G13" s="2" t="s">
        <v>169</v>
      </c>
      <c r="H13" s="13">
        <f>913.83+1398.27+730.33+921.17+605.55+829.42+858.78+601.88+367+858.78+543.16+697.3</f>
        <v>9325.4699999999993</v>
      </c>
      <c r="I13" s="14">
        <v>16121.67</v>
      </c>
      <c r="J13" s="6" t="s">
        <v>89</v>
      </c>
      <c r="K13" s="33" t="s">
        <v>299</v>
      </c>
      <c r="L13" s="33" t="s">
        <v>300</v>
      </c>
      <c r="M13" s="33" t="s">
        <v>301</v>
      </c>
      <c r="N13" s="33" t="s">
        <v>302</v>
      </c>
      <c r="O13" s="33" t="s">
        <v>303</v>
      </c>
      <c r="P13" s="33" t="s">
        <v>304</v>
      </c>
      <c r="Q13" s="33" t="s">
        <v>305</v>
      </c>
      <c r="R13" s="33" t="s">
        <v>306</v>
      </c>
      <c r="S13" s="33" t="s">
        <v>307</v>
      </c>
      <c r="T13" s="33" t="s">
        <v>308</v>
      </c>
      <c r="U13" s="33" t="s">
        <v>309</v>
      </c>
      <c r="V13" s="33" t="s">
        <v>310</v>
      </c>
      <c r="W13" s="33" t="s">
        <v>311</v>
      </c>
      <c r="X13" s="33" t="s">
        <v>312</v>
      </c>
      <c r="Y13" s="33" t="s">
        <v>313</v>
      </c>
      <c r="Z13" s="33" t="s">
        <v>314</v>
      </c>
      <c r="AA13" s="33" t="s">
        <v>315</v>
      </c>
      <c r="AB13" s="33" t="s">
        <v>316</v>
      </c>
      <c r="AC13" s="33" t="s">
        <v>317</v>
      </c>
      <c r="AD13" s="33" t="s">
        <v>318</v>
      </c>
      <c r="AE13" s="33" t="s">
        <v>319</v>
      </c>
      <c r="AF13" s="33" t="s">
        <v>320</v>
      </c>
      <c r="AG13" s="42" t="s">
        <v>456</v>
      </c>
      <c r="AH13" s="42" t="s">
        <v>456</v>
      </c>
      <c r="AI13" s="42" t="s">
        <v>456</v>
      </c>
      <c r="AJ13" s="42" t="s">
        <v>456</v>
      </c>
      <c r="AK13" s="42" t="s">
        <v>456</v>
      </c>
      <c r="AL13" s="42" t="s">
        <v>456</v>
      </c>
      <c r="AM13" s="42" t="s">
        <v>456</v>
      </c>
      <c r="AN13" s="42" t="s">
        <v>456</v>
      </c>
      <c r="AO13" s="42" t="s">
        <v>456</v>
      </c>
      <c r="AP13" s="42" t="s">
        <v>456</v>
      </c>
      <c r="AQ13" s="42" t="s">
        <v>456</v>
      </c>
      <c r="AR13" s="42" t="s">
        <v>456</v>
      </c>
      <c r="AS13" s="42" t="s">
        <v>456</v>
      </c>
      <c r="AT13" s="42" t="s">
        <v>456</v>
      </c>
      <c r="AU13" s="42" t="s">
        <v>456</v>
      </c>
      <c r="AV13" s="42" t="s">
        <v>456</v>
      </c>
      <c r="AW13" s="42" t="s">
        <v>456</v>
      </c>
      <c r="AX13" s="42" t="s">
        <v>456</v>
      </c>
      <c r="AY13" s="42" t="s">
        <v>456</v>
      </c>
      <c r="AZ13" s="42" t="s">
        <v>456</v>
      </c>
      <c r="BA13" s="42" t="s">
        <v>456</v>
      </c>
      <c r="BB13" s="42" t="s">
        <v>456</v>
      </c>
      <c r="BC13" s="42" t="s">
        <v>456</v>
      </c>
      <c r="BD13" s="42" t="s">
        <v>456</v>
      </c>
      <c r="BE13" s="42" t="s">
        <v>456</v>
      </c>
      <c r="BF13" s="42" t="s">
        <v>456</v>
      </c>
      <c r="BG13" s="42" t="s">
        <v>456</v>
      </c>
      <c r="BH13" s="42" t="s">
        <v>456</v>
      </c>
      <c r="BI13" s="42" t="s">
        <v>456</v>
      </c>
      <c r="BJ13" s="42" t="s">
        <v>456</v>
      </c>
      <c r="BK13" s="42" t="s">
        <v>456</v>
      </c>
      <c r="BL13" s="42" t="s">
        <v>456</v>
      </c>
      <c r="BM13" s="42" t="s">
        <v>456</v>
      </c>
      <c r="BN13" s="42" t="s">
        <v>456</v>
      </c>
      <c r="BO13" s="42" t="s">
        <v>456</v>
      </c>
      <c r="BP13" s="42" t="s">
        <v>456</v>
      </c>
      <c r="BQ13" s="42" t="s">
        <v>456</v>
      </c>
      <c r="BR13" s="42" t="s">
        <v>456</v>
      </c>
      <c r="BS13" s="42" t="s">
        <v>456</v>
      </c>
      <c r="BT13" s="42" t="s">
        <v>456</v>
      </c>
      <c r="BU13" s="42" t="s">
        <v>456</v>
      </c>
      <c r="BV13" s="42" t="s">
        <v>456</v>
      </c>
      <c r="BW13" s="42" t="s">
        <v>456</v>
      </c>
      <c r="BX13" s="42" t="s">
        <v>456</v>
      </c>
      <c r="BY13" s="42" t="s">
        <v>456</v>
      </c>
      <c r="BZ13" s="42" t="s">
        <v>456</v>
      </c>
      <c r="CA13" s="42" t="s">
        <v>456</v>
      </c>
      <c r="CB13" s="42" t="s">
        <v>456</v>
      </c>
    </row>
    <row r="14" spans="1:80" s="25" customFormat="1" ht="42.75" customHeight="1">
      <c r="A14" s="5">
        <v>43697</v>
      </c>
      <c r="B14" s="3" t="s">
        <v>45</v>
      </c>
      <c r="C14" s="3" t="s">
        <v>131</v>
      </c>
      <c r="D14" s="4" t="s">
        <v>5</v>
      </c>
      <c r="E14" s="4" t="s">
        <v>46</v>
      </c>
      <c r="F14" s="4" t="s">
        <v>47</v>
      </c>
      <c r="G14" s="2" t="s">
        <v>170</v>
      </c>
      <c r="H14" s="13">
        <f>2340+1762.4+2142.8+63+2430.6+180+2233.94</f>
        <v>11152.74</v>
      </c>
      <c r="I14" s="7">
        <f>1306.8+4339.14+1457.92+3783.68+3716.62+1409.52+1409.52</f>
        <v>17423.2</v>
      </c>
      <c r="J14" s="6" t="s">
        <v>89</v>
      </c>
      <c r="K14" s="4" t="s">
        <v>132</v>
      </c>
      <c r="L14" s="4" t="s">
        <v>133</v>
      </c>
      <c r="M14" s="42" t="s">
        <v>456</v>
      </c>
      <c r="N14" s="42" t="s">
        <v>456</v>
      </c>
      <c r="O14" s="42" t="s">
        <v>456</v>
      </c>
      <c r="P14" s="42" t="s">
        <v>456</v>
      </c>
      <c r="Q14" s="42" t="s">
        <v>456</v>
      </c>
      <c r="R14" s="42" t="s">
        <v>456</v>
      </c>
      <c r="S14" s="42" t="s">
        <v>456</v>
      </c>
      <c r="T14" s="42" t="s">
        <v>456</v>
      </c>
      <c r="U14" s="42" t="s">
        <v>456</v>
      </c>
      <c r="V14" s="42" t="s">
        <v>456</v>
      </c>
      <c r="W14" s="42" t="s">
        <v>456</v>
      </c>
      <c r="X14" s="42" t="s">
        <v>456</v>
      </c>
      <c r="Y14" s="42" t="s">
        <v>456</v>
      </c>
      <c r="Z14" s="42" t="s">
        <v>456</v>
      </c>
      <c r="AA14" s="42" t="s">
        <v>456</v>
      </c>
      <c r="AB14" s="42" t="s">
        <v>456</v>
      </c>
      <c r="AC14" s="42" t="s">
        <v>456</v>
      </c>
      <c r="AD14" s="42" t="s">
        <v>456</v>
      </c>
      <c r="AE14" s="42" t="s">
        <v>456</v>
      </c>
      <c r="AF14" s="42" t="s">
        <v>456</v>
      </c>
      <c r="AG14" s="42" t="s">
        <v>456</v>
      </c>
      <c r="AH14" s="42" t="s">
        <v>456</v>
      </c>
      <c r="AI14" s="42" t="s">
        <v>456</v>
      </c>
      <c r="AJ14" s="42" t="s">
        <v>456</v>
      </c>
      <c r="AK14" s="42" t="s">
        <v>456</v>
      </c>
      <c r="AL14" s="42" t="s">
        <v>456</v>
      </c>
      <c r="AM14" s="42" t="s">
        <v>456</v>
      </c>
      <c r="AN14" s="42" t="s">
        <v>456</v>
      </c>
      <c r="AO14" s="42" t="s">
        <v>456</v>
      </c>
      <c r="AP14" s="42" t="s">
        <v>456</v>
      </c>
      <c r="AQ14" s="42" t="s">
        <v>456</v>
      </c>
      <c r="AR14" s="42" t="s">
        <v>456</v>
      </c>
      <c r="AS14" s="42" t="s">
        <v>456</v>
      </c>
      <c r="AT14" s="42" t="s">
        <v>456</v>
      </c>
      <c r="AU14" s="42" t="s">
        <v>456</v>
      </c>
      <c r="AV14" s="42" t="s">
        <v>456</v>
      </c>
      <c r="AW14" s="42" t="s">
        <v>456</v>
      </c>
      <c r="AX14" s="42" t="s">
        <v>456</v>
      </c>
      <c r="AY14" s="42" t="s">
        <v>456</v>
      </c>
      <c r="AZ14" s="42" t="s">
        <v>456</v>
      </c>
      <c r="BA14" s="42" t="s">
        <v>456</v>
      </c>
      <c r="BB14" s="42" t="s">
        <v>456</v>
      </c>
      <c r="BC14" s="42" t="s">
        <v>456</v>
      </c>
      <c r="BD14" s="42" t="s">
        <v>456</v>
      </c>
      <c r="BE14" s="42" t="s">
        <v>456</v>
      </c>
      <c r="BF14" s="42" t="s">
        <v>456</v>
      </c>
      <c r="BG14" s="42" t="s">
        <v>456</v>
      </c>
      <c r="BH14" s="42" t="s">
        <v>456</v>
      </c>
      <c r="BI14" s="42" t="s">
        <v>456</v>
      </c>
      <c r="BJ14" s="42" t="s">
        <v>456</v>
      </c>
      <c r="BK14" s="42" t="s">
        <v>456</v>
      </c>
      <c r="BL14" s="42" t="s">
        <v>456</v>
      </c>
      <c r="BM14" s="42" t="s">
        <v>456</v>
      </c>
      <c r="BN14" s="42" t="s">
        <v>456</v>
      </c>
      <c r="BO14" s="42" t="s">
        <v>456</v>
      </c>
      <c r="BP14" s="42" t="s">
        <v>456</v>
      </c>
      <c r="BQ14" s="42" t="s">
        <v>456</v>
      </c>
      <c r="BR14" s="42" t="s">
        <v>456</v>
      </c>
      <c r="BS14" s="42" t="s">
        <v>456</v>
      </c>
      <c r="BT14" s="42" t="s">
        <v>456</v>
      </c>
      <c r="BU14" s="42" t="s">
        <v>456</v>
      </c>
      <c r="BV14" s="42" t="s">
        <v>456</v>
      </c>
      <c r="BW14" s="42" t="s">
        <v>456</v>
      </c>
      <c r="BX14" s="42" t="s">
        <v>456</v>
      </c>
      <c r="BY14" s="42" t="s">
        <v>456</v>
      </c>
      <c r="BZ14" s="42" t="s">
        <v>456</v>
      </c>
      <c r="CA14" s="42" t="s">
        <v>456</v>
      </c>
      <c r="CB14" s="42" t="s">
        <v>456</v>
      </c>
    </row>
    <row r="15" spans="1:80" s="25" customFormat="1" ht="34.5" customHeight="1">
      <c r="A15" s="5">
        <v>43766</v>
      </c>
      <c r="B15" s="3" t="s">
        <v>54</v>
      </c>
      <c r="C15" s="3" t="s">
        <v>171</v>
      </c>
      <c r="D15" s="4" t="s">
        <v>55</v>
      </c>
      <c r="E15" s="4" t="s">
        <v>56</v>
      </c>
      <c r="F15" s="4" t="s">
        <v>57</v>
      </c>
      <c r="G15" s="4" t="s">
        <v>474</v>
      </c>
      <c r="H15" s="13">
        <f>13178.25</f>
        <v>13178.25</v>
      </c>
      <c r="I15" s="7">
        <f>13178.25+39534.75</f>
        <v>52713</v>
      </c>
      <c r="J15" s="6" t="s">
        <v>90</v>
      </c>
      <c r="K15" s="4" t="s">
        <v>134</v>
      </c>
      <c r="L15" s="4" t="s">
        <v>135</v>
      </c>
      <c r="M15" s="42" t="s">
        <v>456</v>
      </c>
      <c r="N15" s="42" t="s">
        <v>456</v>
      </c>
      <c r="O15" s="42" t="s">
        <v>456</v>
      </c>
      <c r="P15" s="42" t="s">
        <v>456</v>
      </c>
      <c r="Q15" s="42" t="s">
        <v>456</v>
      </c>
      <c r="R15" s="42" t="s">
        <v>456</v>
      </c>
      <c r="S15" s="42" t="s">
        <v>456</v>
      </c>
      <c r="T15" s="42" t="s">
        <v>456</v>
      </c>
      <c r="U15" s="42" t="s">
        <v>456</v>
      </c>
      <c r="V15" s="42" t="s">
        <v>456</v>
      </c>
      <c r="W15" s="42" t="s">
        <v>456</v>
      </c>
      <c r="X15" s="42" t="s">
        <v>456</v>
      </c>
      <c r="Y15" s="42" t="s">
        <v>456</v>
      </c>
      <c r="Z15" s="42" t="s">
        <v>456</v>
      </c>
      <c r="AA15" s="42" t="s">
        <v>456</v>
      </c>
      <c r="AB15" s="42" t="s">
        <v>456</v>
      </c>
      <c r="AC15" s="42" t="s">
        <v>456</v>
      </c>
      <c r="AD15" s="42" t="s">
        <v>456</v>
      </c>
      <c r="AE15" s="42" t="s">
        <v>456</v>
      </c>
      <c r="AF15" s="42" t="s">
        <v>456</v>
      </c>
      <c r="AG15" s="42" t="s">
        <v>456</v>
      </c>
      <c r="AH15" s="42" t="s">
        <v>456</v>
      </c>
      <c r="AI15" s="42" t="s">
        <v>456</v>
      </c>
      <c r="AJ15" s="42" t="s">
        <v>456</v>
      </c>
      <c r="AK15" s="42" t="s">
        <v>456</v>
      </c>
      <c r="AL15" s="42" t="s">
        <v>456</v>
      </c>
      <c r="AM15" s="42" t="s">
        <v>456</v>
      </c>
      <c r="AN15" s="42" t="s">
        <v>456</v>
      </c>
      <c r="AO15" s="42" t="s">
        <v>456</v>
      </c>
      <c r="AP15" s="42" t="s">
        <v>456</v>
      </c>
      <c r="AQ15" s="42" t="s">
        <v>456</v>
      </c>
      <c r="AR15" s="42" t="s">
        <v>456</v>
      </c>
      <c r="AS15" s="42" t="s">
        <v>456</v>
      </c>
      <c r="AT15" s="42" t="s">
        <v>456</v>
      </c>
      <c r="AU15" s="42" t="s">
        <v>456</v>
      </c>
      <c r="AV15" s="42" t="s">
        <v>456</v>
      </c>
      <c r="AW15" s="42" t="s">
        <v>456</v>
      </c>
      <c r="AX15" s="42" t="s">
        <v>456</v>
      </c>
      <c r="AY15" s="42" t="s">
        <v>456</v>
      </c>
      <c r="AZ15" s="42" t="s">
        <v>456</v>
      </c>
      <c r="BA15" s="42" t="s">
        <v>456</v>
      </c>
      <c r="BB15" s="42" t="s">
        <v>456</v>
      </c>
      <c r="BC15" s="42" t="s">
        <v>456</v>
      </c>
      <c r="BD15" s="42" t="s">
        <v>456</v>
      </c>
      <c r="BE15" s="42" t="s">
        <v>456</v>
      </c>
      <c r="BF15" s="42" t="s">
        <v>456</v>
      </c>
      <c r="BG15" s="42" t="s">
        <v>456</v>
      </c>
      <c r="BH15" s="42" t="s">
        <v>456</v>
      </c>
      <c r="BI15" s="42" t="s">
        <v>456</v>
      </c>
      <c r="BJ15" s="42" t="s">
        <v>456</v>
      </c>
      <c r="BK15" s="42" t="s">
        <v>456</v>
      </c>
      <c r="BL15" s="42" t="s">
        <v>456</v>
      </c>
      <c r="BM15" s="42" t="s">
        <v>456</v>
      </c>
      <c r="BN15" s="42" t="s">
        <v>456</v>
      </c>
      <c r="BO15" s="42" t="s">
        <v>456</v>
      </c>
      <c r="BP15" s="42" t="s">
        <v>456</v>
      </c>
      <c r="BQ15" s="42" t="s">
        <v>456</v>
      </c>
      <c r="BR15" s="42" t="s">
        <v>456</v>
      </c>
      <c r="BS15" s="42" t="s">
        <v>456</v>
      </c>
      <c r="BT15" s="42" t="s">
        <v>456</v>
      </c>
      <c r="BU15" s="42" t="s">
        <v>456</v>
      </c>
      <c r="BV15" s="42" t="s">
        <v>456</v>
      </c>
      <c r="BW15" s="42" t="s">
        <v>456</v>
      </c>
      <c r="BX15" s="42" t="s">
        <v>456</v>
      </c>
      <c r="BY15" s="42" t="s">
        <v>456</v>
      </c>
      <c r="BZ15" s="42" t="s">
        <v>456</v>
      </c>
      <c r="CA15" s="42" t="s">
        <v>456</v>
      </c>
      <c r="CB15" s="42" t="s">
        <v>456</v>
      </c>
    </row>
    <row r="16" spans="1:80" ht="53.25" customHeight="1">
      <c r="A16" s="5">
        <v>43497</v>
      </c>
      <c r="B16" s="3" t="s">
        <v>249</v>
      </c>
      <c r="C16" s="34" t="s">
        <v>136</v>
      </c>
      <c r="D16" s="4" t="s">
        <v>67</v>
      </c>
      <c r="E16" s="4" t="s">
        <v>68</v>
      </c>
      <c r="F16" s="4" t="s">
        <v>69</v>
      </c>
      <c r="G16" s="3" t="s">
        <v>456</v>
      </c>
      <c r="H16" s="13">
        <f>9068.8+9919+9919</f>
        <v>28906.799999999999</v>
      </c>
      <c r="I16" s="14"/>
      <c r="J16" s="6" t="s">
        <v>90</v>
      </c>
      <c r="K16" s="26" t="s">
        <v>137</v>
      </c>
      <c r="L16" s="26" t="s">
        <v>138</v>
      </c>
      <c r="M16" s="35" t="s">
        <v>139</v>
      </c>
      <c r="N16" s="35" t="s">
        <v>140</v>
      </c>
      <c r="O16" s="42" t="s">
        <v>456</v>
      </c>
      <c r="P16" s="42" t="s">
        <v>456</v>
      </c>
      <c r="Q16" s="42" t="s">
        <v>456</v>
      </c>
      <c r="R16" s="42" t="s">
        <v>456</v>
      </c>
      <c r="S16" s="42" t="s">
        <v>456</v>
      </c>
      <c r="T16" s="42" t="s">
        <v>456</v>
      </c>
      <c r="U16" s="42" t="s">
        <v>456</v>
      </c>
      <c r="V16" s="42" t="s">
        <v>456</v>
      </c>
      <c r="W16" s="42" t="s">
        <v>456</v>
      </c>
      <c r="X16" s="42" t="s">
        <v>456</v>
      </c>
      <c r="Y16" s="42" t="s">
        <v>456</v>
      </c>
      <c r="Z16" s="42" t="s">
        <v>456</v>
      </c>
      <c r="AA16" s="42" t="s">
        <v>456</v>
      </c>
      <c r="AB16" s="42" t="s">
        <v>456</v>
      </c>
      <c r="AC16" s="42" t="s">
        <v>456</v>
      </c>
      <c r="AD16" s="42" t="s">
        <v>456</v>
      </c>
      <c r="AE16" s="42" t="s">
        <v>456</v>
      </c>
      <c r="AF16" s="42" t="s">
        <v>456</v>
      </c>
      <c r="AG16" s="42" t="s">
        <v>456</v>
      </c>
      <c r="AH16" s="42" t="s">
        <v>456</v>
      </c>
      <c r="AI16" s="42" t="s">
        <v>456</v>
      </c>
      <c r="AJ16" s="42" t="s">
        <v>456</v>
      </c>
      <c r="AK16" s="42" t="s">
        <v>456</v>
      </c>
      <c r="AL16" s="42" t="s">
        <v>456</v>
      </c>
      <c r="AM16" s="42" t="s">
        <v>456</v>
      </c>
      <c r="AN16" s="42" t="s">
        <v>456</v>
      </c>
      <c r="AO16" s="42" t="s">
        <v>456</v>
      </c>
      <c r="AP16" s="42" t="s">
        <v>456</v>
      </c>
      <c r="AQ16" s="42" t="s">
        <v>456</v>
      </c>
      <c r="AR16" s="42" t="s">
        <v>456</v>
      </c>
      <c r="AS16" s="42" t="s">
        <v>456</v>
      </c>
      <c r="AT16" s="42" t="s">
        <v>456</v>
      </c>
      <c r="AU16" s="42" t="s">
        <v>456</v>
      </c>
      <c r="AV16" s="42" t="s">
        <v>456</v>
      </c>
      <c r="AW16" s="42" t="s">
        <v>456</v>
      </c>
      <c r="AX16" s="42" t="s">
        <v>456</v>
      </c>
      <c r="AY16" s="42" t="s">
        <v>456</v>
      </c>
      <c r="AZ16" s="42" t="s">
        <v>456</v>
      </c>
      <c r="BA16" s="42" t="s">
        <v>456</v>
      </c>
      <c r="BB16" s="42" t="s">
        <v>456</v>
      </c>
      <c r="BC16" s="42" t="s">
        <v>456</v>
      </c>
      <c r="BD16" s="42" t="s">
        <v>456</v>
      </c>
      <c r="BE16" s="42" t="s">
        <v>456</v>
      </c>
      <c r="BF16" s="42" t="s">
        <v>456</v>
      </c>
      <c r="BG16" s="42" t="s">
        <v>456</v>
      </c>
      <c r="BH16" s="42" t="s">
        <v>456</v>
      </c>
      <c r="BI16" s="42" t="s">
        <v>456</v>
      </c>
      <c r="BJ16" s="42" t="s">
        <v>456</v>
      </c>
      <c r="BK16" s="42" t="s">
        <v>456</v>
      </c>
      <c r="BL16" s="42" t="s">
        <v>456</v>
      </c>
      <c r="BM16" s="42" t="s">
        <v>456</v>
      </c>
      <c r="BN16" s="42" t="s">
        <v>456</v>
      </c>
      <c r="BO16" s="42" t="s">
        <v>456</v>
      </c>
      <c r="BP16" s="42" t="s">
        <v>456</v>
      </c>
      <c r="BQ16" s="42" t="s">
        <v>456</v>
      </c>
      <c r="BR16" s="42" t="s">
        <v>456</v>
      </c>
      <c r="BS16" s="42" t="s">
        <v>456</v>
      </c>
      <c r="BT16" s="42" t="s">
        <v>456</v>
      </c>
      <c r="BU16" s="42" t="s">
        <v>456</v>
      </c>
      <c r="BV16" s="42" t="s">
        <v>456</v>
      </c>
      <c r="BW16" s="42" t="s">
        <v>456</v>
      </c>
      <c r="BX16" s="42" t="s">
        <v>456</v>
      </c>
      <c r="BY16" s="42" t="s">
        <v>456</v>
      </c>
      <c r="BZ16" s="42" t="s">
        <v>456</v>
      </c>
      <c r="CA16" s="42" t="s">
        <v>456</v>
      </c>
      <c r="CB16" s="42" t="s">
        <v>456</v>
      </c>
    </row>
    <row r="17" spans="1:80" ht="39.75" customHeight="1">
      <c r="A17" s="5">
        <v>43516</v>
      </c>
      <c r="B17" s="3" t="s">
        <v>250</v>
      </c>
      <c r="C17" s="3" t="s">
        <v>141</v>
      </c>
      <c r="D17" s="1" t="s">
        <v>70</v>
      </c>
      <c r="E17" s="4" t="s">
        <v>71</v>
      </c>
      <c r="F17" s="4" t="s">
        <v>72</v>
      </c>
      <c r="G17" s="3" t="s">
        <v>456</v>
      </c>
      <c r="H17" s="13">
        <f>21433.2+19588.79+19830.71+22118.91+24423.08+23756.39+22708.12+24703.2+26500.53+30291.27+22508.89+24620.08</f>
        <v>282483.17000000004</v>
      </c>
      <c r="I17" s="14"/>
      <c r="J17" s="6" t="s">
        <v>90</v>
      </c>
      <c r="K17" s="1" t="s">
        <v>460</v>
      </c>
      <c r="L17" s="1" t="s">
        <v>460</v>
      </c>
      <c r="M17" s="42" t="s">
        <v>456</v>
      </c>
      <c r="N17" s="42" t="s">
        <v>456</v>
      </c>
      <c r="O17" s="42" t="s">
        <v>456</v>
      </c>
      <c r="P17" s="42" t="s">
        <v>456</v>
      </c>
      <c r="Q17" s="42" t="s">
        <v>456</v>
      </c>
      <c r="R17" s="42" t="s">
        <v>456</v>
      </c>
      <c r="S17" s="42" t="s">
        <v>456</v>
      </c>
      <c r="T17" s="42" t="s">
        <v>456</v>
      </c>
      <c r="U17" s="42" t="s">
        <v>456</v>
      </c>
      <c r="V17" s="42" t="s">
        <v>456</v>
      </c>
      <c r="W17" s="42" t="s">
        <v>456</v>
      </c>
      <c r="X17" s="42" t="s">
        <v>456</v>
      </c>
      <c r="Y17" s="42" t="s">
        <v>456</v>
      </c>
      <c r="Z17" s="42" t="s">
        <v>456</v>
      </c>
      <c r="AA17" s="42" t="s">
        <v>456</v>
      </c>
      <c r="AB17" s="42" t="s">
        <v>456</v>
      </c>
      <c r="AC17" s="42" t="s">
        <v>456</v>
      </c>
      <c r="AD17" s="42" t="s">
        <v>456</v>
      </c>
      <c r="AE17" s="42" t="s">
        <v>456</v>
      </c>
      <c r="AF17" s="42" t="s">
        <v>456</v>
      </c>
      <c r="AG17" s="42" t="s">
        <v>456</v>
      </c>
      <c r="AH17" s="42" t="s">
        <v>456</v>
      </c>
      <c r="AI17" s="42" t="s">
        <v>456</v>
      </c>
      <c r="AJ17" s="42" t="s">
        <v>456</v>
      </c>
      <c r="AK17" s="42" t="s">
        <v>456</v>
      </c>
      <c r="AL17" s="42" t="s">
        <v>456</v>
      </c>
      <c r="AM17" s="42" t="s">
        <v>456</v>
      </c>
      <c r="AN17" s="42" t="s">
        <v>456</v>
      </c>
      <c r="AO17" s="42" t="s">
        <v>456</v>
      </c>
      <c r="AP17" s="42" t="s">
        <v>456</v>
      </c>
      <c r="AQ17" s="42" t="s">
        <v>456</v>
      </c>
      <c r="AR17" s="42" t="s">
        <v>456</v>
      </c>
      <c r="AS17" s="42" t="s">
        <v>456</v>
      </c>
      <c r="AT17" s="42" t="s">
        <v>456</v>
      </c>
      <c r="AU17" s="42" t="s">
        <v>456</v>
      </c>
      <c r="AV17" s="42" t="s">
        <v>456</v>
      </c>
      <c r="AW17" s="42" t="s">
        <v>456</v>
      </c>
      <c r="AX17" s="42" t="s">
        <v>456</v>
      </c>
      <c r="AY17" s="42" t="s">
        <v>456</v>
      </c>
      <c r="AZ17" s="42" t="s">
        <v>456</v>
      </c>
      <c r="BA17" s="42" t="s">
        <v>456</v>
      </c>
      <c r="BB17" s="42" t="s">
        <v>456</v>
      </c>
      <c r="BC17" s="42" t="s">
        <v>456</v>
      </c>
      <c r="BD17" s="42" t="s">
        <v>456</v>
      </c>
      <c r="BE17" s="42" t="s">
        <v>456</v>
      </c>
      <c r="BF17" s="42" t="s">
        <v>456</v>
      </c>
      <c r="BG17" s="42" t="s">
        <v>456</v>
      </c>
      <c r="BH17" s="42" t="s">
        <v>456</v>
      </c>
      <c r="BI17" s="42" t="s">
        <v>456</v>
      </c>
      <c r="BJ17" s="42" t="s">
        <v>456</v>
      </c>
      <c r="BK17" s="42" t="s">
        <v>456</v>
      </c>
      <c r="BL17" s="42" t="s">
        <v>456</v>
      </c>
      <c r="BM17" s="42" t="s">
        <v>456</v>
      </c>
      <c r="BN17" s="42" t="s">
        <v>456</v>
      </c>
      <c r="BO17" s="42" t="s">
        <v>456</v>
      </c>
      <c r="BP17" s="42" t="s">
        <v>456</v>
      </c>
      <c r="BQ17" s="42" t="s">
        <v>456</v>
      </c>
      <c r="BR17" s="42" t="s">
        <v>456</v>
      </c>
      <c r="BS17" s="42" t="s">
        <v>456</v>
      </c>
      <c r="BT17" s="42" t="s">
        <v>456</v>
      </c>
      <c r="BU17" s="42" t="s">
        <v>456</v>
      </c>
      <c r="BV17" s="42" t="s">
        <v>456</v>
      </c>
      <c r="BW17" s="42" t="s">
        <v>456</v>
      </c>
      <c r="BX17" s="42" t="s">
        <v>456</v>
      </c>
      <c r="BY17" s="42" t="s">
        <v>456</v>
      </c>
      <c r="BZ17" s="42" t="s">
        <v>456</v>
      </c>
      <c r="CA17" s="42" t="s">
        <v>456</v>
      </c>
      <c r="CB17" s="42" t="s">
        <v>456</v>
      </c>
    </row>
    <row r="18" spans="1:80" ht="42.75" customHeight="1">
      <c r="A18" s="5">
        <v>43549</v>
      </c>
      <c r="B18" s="3" t="s">
        <v>251</v>
      </c>
      <c r="C18" s="3" t="s">
        <v>142</v>
      </c>
      <c r="D18" s="4" t="s">
        <v>73</v>
      </c>
      <c r="E18" s="4" t="s">
        <v>74</v>
      </c>
      <c r="F18" s="4" t="s">
        <v>75</v>
      </c>
      <c r="G18" s="2" t="s">
        <v>182</v>
      </c>
      <c r="H18" s="13">
        <f>58169.7+60108.69+60108.69+56675.64+2639.34+62748.03+60723.9+62748.03+60723.9+62748.03+62748.03+60723.9+62748.03</f>
        <v>733613.91000000015</v>
      </c>
      <c r="I18" s="7">
        <f>60723.9+62748.03+3564.08+62748.03+62033.61+64173.6</f>
        <v>315991.24999999994</v>
      </c>
      <c r="J18" s="6" t="s">
        <v>89</v>
      </c>
      <c r="K18" s="4" t="s">
        <v>143</v>
      </c>
      <c r="L18" s="4" t="s">
        <v>144</v>
      </c>
      <c r="M18" s="42" t="s">
        <v>456</v>
      </c>
      <c r="N18" s="42" t="s">
        <v>456</v>
      </c>
      <c r="O18" s="42" t="s">
        <v>456</v>
      </c>
      <c r="P18" s="42" t="s">
        <v>456</v>
      </c>
      <c r="Q18" s="42" t="s">
        <v>456</v>
      </c>
      <c r="R18" s="42" t="s">
        <v>456</v>
      </c>
      <c r="S18" s="42" t="s">
        <v>456</v>
      </c>
      <c r="T18" s="42" t="s">
        <v>456</v>
      </c>
      <c r="U18" s="42" t="s">
        <v>456</v>
      </c>
      <c r="V18" s="42" t="s">
        <v>456</v>
      </c>
      <c r="W18" s="42" t="s">
        <v>456</v>
      </c>
      <c r="X18" s="42" t="s">
        <v>456</v>
      </c>
      <c r="Y18" s="42" t="s">
        <v>456</v>
      </c>
      <c r="Z18" s="42" t="s">
        <v>456</v>
      </c>
      <c r="AA18" s="42" t="s">
        <v>456</v>
      </c>
      <c r="AB18" s="42" t="s">
        <v>456</v>
      </c>
      <c r="AC18" s="42" t="s">
        <v>456</v>
      </c>
      <c r="AD18" s="42" t="s">
        <v>456</v>
      </c>
      <c r="AE18" s="42" t="s">
        <v>456</v>
      </c>
      <c r="AF18" s="42" t="s">
        <v>456</v>
      </c>
      <c r="AG18" s="42" t="s">
        <v>456</v>
      </c>
      <c r="AH18" s="42" t="s">
        <v>456</v>
      </c>
      <c r="AI18" s="42" t="s">
        <v>456</v>
      </c>
      <c r="AJ18" s="42" t="s">
        <v>456</v>
      </c>
      <c r="AK18" s="42" t="s">
        <v>456</v>
      </c>
      <c r="AL18" s="42" t="s">
        <v>456</v>
      </c>
      <c r="AM18" s="42" t="s">
        <v>456</v>
      </c>
      <c r="AN18" s="42" t="s">
        <v>456</v>
      </c>
      <c r="AO18" s="42" t="s">
        <v>456</v>
      </c>
      <c r="AP18" s="42" t="s">
        <v>456</v>
      </c>
      <c r="AQ18" s="42" t="s">
        <v>456</v>
      </c>
      <c r="AR18" s="42" t="s">
        <v>456</v>
      </c>
      <c r="AS18" s="42" t="s">
        <v>456</v>
      </c>
      <c r="AT18" s="42" t="s">
        <v>456</v>
      </c>
      <c r="AU18" s="42" t="s">
        <v>456</v>
      </c>
      <c r="AV18" s="42" t="s">
        <v>456</v>
      </c>
      <c r="AW18" s="42" t="s">
        <v>456</v>
      </c>
      <c r="AX18" s="42" t="s">
        <v>456</v>
      </c>
      <c r="AY18" s="42" t="s">
        <v>456</v>
      </c>
      <c r="AZ18" s="42" t="s">
        <v>456</v>
      </c>
      <c r="BA18" s="42" t="s">
        <v>456</v>
      </c>
      <c r="BB18" s="42" t="s">
        <v>456</v>
      </c>
      <c r="BC18" s="42" t="s">
        <v>456</v>
      </c>
      <c r="BD18" s="42" t="s">
        <v>456</v>
      </c>
      <c r="BE18" s="42" t="s">
        <v>456</v>
      </c>
      <c r="BF18" s="42" t="s">
        <v>456</v>
      </c>
      <c r="BG18" s="42" t="s">
        <v>456</v>
      </c>
      <c r="BH18" s="42" t="s">
        <v>456</v>
      </c>
      <c r="BI18" s="42" t="s">
        <v>456</v>
      </c>
      <c r="BJ18" s="42" t="s">
        <v>456</v>
      </c>
      <c r="BK18" s="42" t="s">
        <v>456</v>
      </c>
      <c r="BL18" s="42" t="s">
        <v>456</v>
      </c>
      <c r="BM18" s="42" t="s">
        <v>456</v>
      </c>
      <c r="BN18" s="42" t="s">
        <v>456</v>
      </c>
      <c r="BO18" s="42" t="s">
        <v>456</v>
      </c>
      <c r="BP18" s="42" t="s">
        <v>456</v>
      </c>
      <c r="BQ18" s="42" t="s">
        <v>456</v>
      </c>
      <c r="BR18" s="42" t="s">
        <v>456</v>
      </c>
      <c r="BS18" s="42" t="s">
        <v>456</v>
      </c>
      <c r="BT18" s="42" t="s">
        <v>456</v>
      </c>
      <c r="BU18" s="42" t="s">
        <v>456</v>
      </c>
      <c r="BV18" s="42" t="s">
        <v>456</v>
      </c>
      <c r="BW18" s="42" t="s">
        <v>456</v>
      </c>
      <c r="BX18" s="42" t="s">
        <v>456</v>
      </c>
      <c r="BY18" s="42" t="s">
        <v>456</v>
      </c>
      <c r="BZ18" s="42" t="s">
        <v>456</v>
      </c>
      <c r="CA18" s="42" t="s">
        <v>456</v>
      </c>
      <c r="CB18" s="42" t="s">
        <v>456</v>
      </c>
    </row>
    <row r="19" spans="1:80" ht="48" customHeight="1">
      <c r="A19" s="5">
        <v>43564</v>
      </c>
      <c r="B19" s="3" t="s">
        <v>252</v>
      </c>
      <c r="C19" s="3" t="s">
        <v>112</v>
      </c>
      <c r="D19" s="4" t="s">
        <v>32</v>
      </c>
      <c r="E19" s="4" t="s">
        <v>76</v>
      </c>
      <c r="F19" s="4" t="s">
        <v>91</v>
      </c>
      <c r="G19" s="3" t="s">
        <v>456</v>
      </c>
      <c r="H19" s="13">
        <f>14350+12258+7012+9868+13010+17226</f>
        <v>73724</v>
      </c>
      <c r="I19" s="14"/>
      <c r="J19" s="6" t="s">
        <v>90</v>
      </c>
      <c r="K19" s="4" t="s">
        <v>115</v>
      </c>
      <c r="L19" s="4" t="s">
        <v>145</v>
      </c>
      <c r="M19" s="4" t="s">
        <v>113</v>
      </c>
      <c r="N19" s="4" t="s">
        <v>114</v>
      </c>
      <c r="O19" s="4" t="s">
        <v>117</v>
      </c>
      <c r="P19" s="4" t="s">
        <v>118</v>
      </c>
      <c r="Q19" s="42" t="s">
        <v>456</v>
      </c>
      <c r="R19" s="42" t="s">
        <v>456</v>
      </c>
      <c r="S19" s="42" t="s">
        <v>456</v>
      </c>
      <c r="T19" s="42" t="s">
        <v>456</v>
      </c>
      <c r="U19" s="42" t="s">
        <v>456</v>
      </c>
      <c r="V19" s="42" t="s">
        <v>456</v>
      </c>
      <c r="W19" s="42" t="s">
        <v>456</v>
      </c>
      <c r="X19" s="42" t="s">
        <v>456</v>
      </c>
      <c r="Y19" s="42" t="s">
        <v>456</v>
      </c>
      <c r="Z19" s="42" t="s">
        <v>456</v>
      </c>
      <c r="AA19" s="42" t="s">
        <v>456</v>
      </c>
      <c r="AB19" s="42" t="s">
        <v>456</v>
      </c>
      <c r="AC19" s="42" t="s">
        <v>456</v>
      </c>
      <c r="AD19" s="42" t="s">
        <v>456</v>
      </c>
      <c r="AE19" s="42" t="s">
        <v>456</v>
      </c>
      <c r="AF19" s="42" t="s">
        <v>456</v>
      </c>
      <c r="AG19" s="42" t="s">
        <v>456</v>
      </c>
      <c r="AH19" s="42" t="s">
        <v>456</v>
      </c>
      <c r="AI19" s="42" t="s">
        <v>456</v>
      </c>
      <c r="AJ19" s="42" t="s">
        <v>456</v>
      </c>
      <c r="AK19" s="42" t="s">
        <v>456</v>
      </c>
      <c r="AL19" s="42" t="s">
        <v>456</v>
      </c>
      <c r="AM19" s="42" t="s">
        <v>456</v>
      </c>
      <c r="AN19" s="42" t="s">
        <v>456</v>
      </c>
      <c r="AO19" s="42" t="s">
        <v>456</v>
      </c>
      <c r="AP19" s="42" t="s">
        <v>456</v>
      </c>
      <c r="AQ19" s="42" t="s">
        <v>456</v>
      </c>
      <c r="AR19" s="42" t="s">
        <v>456</v>
      </c>
      <c r="AS19" s="42" t="s">
        <v>456</v>
      </c>
      <c r="AT19" s="42" t="s">
        <v>456</v>
      </c>
      <c r="AU19" s="42" t="s">
        <v>456</v>
      </c>
      <c r="AV19" s="42" t="s">
        <v>456</v>
      </c>
      <c r="AW19" s="42" t="s">
        <v>456</v>
      </c>
      <c r="AX19" s="42" t="s">
        <v>456</v>
      </c>
      <c r="AY19" s="42" t="s">
        <v>456</v>
      </c>
      <c r="AZ19" s="42" t="s">
        <v>456</v>
      </c>
      <c r="BA19" s="42" t="s">
        <v>456</v>
      </c>
      <c r="BB19" s="42" t="s">
        <v>456</v>
      </c>
      <c r="BC19" s="42" t="s">
        <v>456</v>
      </c>
      <c r="BD19" s="42" t="s">
        <v>456</v>
      </c>
      <c r="BE19" s="42" t="s">
        <v>456</v>
      </c>
      <c r="BF19" s="42" t="s">
        <v>456</v>
      </c>
      <c r="BG19" s="42" t="s">
        <v>456</v>
      </c>
      <c r="BH19" s="42" t="s">
        <v>456</v>
      </c>
      <c r="BI19" s="42" t="s">
        <v>456</v>
      </c>
      <c r="BJ19" s="42" t="s">
        <v>456</v>
      </c>
      <c r="BK19" s="42" t="s">
        <v>456</v>
      </c>
      <c r="BL19" s="42" t="s">
        <v>456</v>
      </c>
      <c r="BM19" s="42" t="s">
        <v>456</v>
      </c>
      <c r="BN19" s="42" t="s">
        <v>456</v>
      </c>
      <c r="BO19" s="42" t="s">
        <v>456</v>
      </c>
      <c r="BP19" s="42" t="s">
        <v>456</v>
      </c>
      <c r="BQ19" s="42" t="s">
        <v>456</v>
      </c>
      <c r="BR19" s="42" t="s">
        <v>456</v>
      </c>
      <c r="BS19" s="42" t="s">
        <v>456</v>
      </c>
      <c r="BT19" s="42" t="s">
        <v>456</v>
      </c>
      <c r="BU19" s="42" t="s">
        <v>456</v>
      </c>
      <c r="BV19" s="42" t="s">
        <v>456</v>
      </c>
      <c r="BW19" s="42" t="s">
        <v>456</v>
      </c>
      <c r="BX19" s="42" t="s">
        <v>456</v>
      </c>
      <c r="BY19" s="42" t="s">
        <v>456</v>
      </c>
      <c r="BZ19" s="42" t="s">
        <v>456</v>
      </c>
      <c r="CA19" s="42" t="s">
        <v>456</v>
      </c>
      <c r="CB19" s="42" t="s">
        <v>456</v>
      </c>
    </row>
    <row r="20" spans="1:80" ht="44.25" customHeight="1">
      <c r="A20" s="5">
        <v>43588</v>
      </c>
      <c r="B20" s="3" t="s">
        <v>253</v>
      </c>
      <c r="C20" s="3" t="s">
        <v>146</v>
      </c>
      <c r="D20" s="4" t="s">
        <v>77</v>
      </c>
      <c r="E20" s="4" t="s">
        <v>78</v>
      </c>
      <c r="F20" s="4" t="s">
        <v>79</v>
      </c>
      <c r="G20" s="2" t="s">
        <v>183</v>
      </c>
      <c r="H20" s="13">
        <f>168287.13+18329.92+189252.38+189845.48+3927.84+195835.79+26185.6+173656.6+4955.43+221466.67+13214.48+220159+7433.15+227693.67+228191.83+22299.44+223832.93+225451.95+9910.86+221342.13+12388.58</f>
        <v>2603660.86</v>
      </c>
      <c r="I20" s="7">
        <f>206335.06+11562.67+226261.46+221840.29+216734.15+199049.47+215938.51</f>
        <v>1297721.6100000001</v>
      </c>
      <c r="J20" s="6" t="s">
        <v>89</v>
      </c>
      <c r="K20" s="33" t="s">
        <v>341</v>
      </c>
      <c r="L20" s="33" t="s">
        <v>342</v>
      </c>
      <c r="M20" s="33" t="s">
        <v>343</v>
      </c>
      <c r="N20" s="33" t="s">
        <v>344</v>
      </c>
      <c r="O20" s="33" t="s">
        <v>345</v>
      </c>
      <c r="P20" s="33" t="s">
        <v>346</v>
      </c>
      <c r="Q20" s="33" t="s">
        <v>347</v>
      </c>
      <c r="R20" s="33" t="s">
        <v>348</v>
      </c>
      <c r="S20" s="33" t="s">
        <v>461</v>
      </c>
      <c r="T20" s="43" t="s">
        <v>349</v>
      </c>
      <c r="U20" s="33" t="s">
        <v>350</v>
      </c>
      <c r="V20" s="33" t="s">
        <v>351</v>
      </c>
      <c r="W20" s="33" t="s">
        <v>352</v>
      </c>
      <c r="X20" s="33" t="s">
        <v>353</v>
      </c>
      <c r="Y20" s="33" t="s">
        <v>354</v>
      </c>
      <c r="Z20" s="33" t="s">
        <v>355</v>
      </c>
      <c r="AA20" s="33" t="s">
        <v>356</v>
      </c>
      <c r="AB20" s="33" t="s">
        <v>357</v>
      </c>
      <c r="AC20" s="33" t="s">
        <v>358</v>
      </c>
      <c r="AD20" s="33" t="s">
        <v>359</v>
      </c>
      <c r="AE20" s="33" t="s">
        <v>360</v>
      </c>
      <c r="AF20" s="33" t="s">
        <v>361</v>
      </c>
      <c r="AG20" s="33" t="s">
        <v>362</v>
      </c>
      <c r="AH20" s="33" t="s">
        <v>363</v>
      </c>
      <c r="AI20" s="42" t="s">
        <v>456</v>
      </c>
      <c r="AJ20" s="42" t="s">
        <v>456</v>
      </c>
      <c r="AK20" s="42" t="s">
        <v>456</v>
      </c>
      <c r="AL20" s="42" t="s">
        <v>456</v>
      </c>
      <c r="AM20" s="42" t="s">
        <v>456</v>
      </c>
      <c r="AN20" s="42" t="s">
        <v>456</v>
      </c>
      <c r="AO20" s="42" t="s">
        <v>456</v>
      </c>
      <c r="AP20" s="42" t="s">
        <v>456</v>
      </c>
      <c r="AQ20" s="42" t="s">
        <v>456</v>
      </c>
      <c r="AR20" s="42" t="s">
        <v>456</v>
      </c>
      <c r="AS20" s="42" t="s">
        <v>456</v>
      </c>
      <c r="AT20" s="42" t="s">
        <v>456</v>
      </c>
      <c r="AU20" s="42" t="s">
        <v>456</v>
      </c>
      <c r="AV20" s="42" t="s">
        <v>456</v>
      </c>
      <c r="AW20" s="42" t="s">
        <v>456</v>
      </c>
      <c r="AX20" s="42" t="s">
        <v>456</v>
      </c>
      <c r="AY20" s="42" t="s">
        <v>456</v>
      </c>
      <c r="AZ20" s="42" t="s">
        <v>456</v>
      </c>
      <c r="BA20" s="42" t="s">
        <v>456</v>
      </c>
      <c r="BB20" s="42" t="s">
        <v>456</v>
      </c>
      <c r="BC20" s="42" t="s">
        <v>456</v>
      </c>
      <c r="BD20" s="42" t="s">
        <v>456</v>
      </c>
      <c r="BE20" s="42" t="s">
        <v>456</v>
      </c>
      <c r="BF20" s="42" t="s">
        <v>456</v>
      </c>
      <c r="BG20" s="42" t="s">
        <v>456</v>
      </c>
      <c r="BH20" s="42" t="s">
        <v>456</v>
      </c>
      <c r="BI20" s="42" t="s">
        <v>456</v>
      </c>
      <c r="BJ20" s="42" t="s">
        <v>456</v>
      </c>
      <c r="BK20" s="42" t="s">
        <v>456</v>
      </c>
      <c r="BL20" s="42" t="s">
        <v>456</v>
      </c>
      <c r="BM20" s="42" t="s">
        <v>456</v>
      </c>
      <c r="BN20" s="42" t="s">
        <v>456</v>
      </c>
      <c r="BO20" s="42" t="s">
        <v>456</v>
      </c>
      <c r="BP20" s="42" t="s">
        <v>456</v>
      </c>
      <c r="BQ20" s="42" t="s">
        <v>456</v>
      </c>
      <c r="BR20" s="42" t="s">
        <v>456</v>
      </c>
      <c r="BS20" s="42" t="s">
        <v>456</v>
      </c>
      <c r="BT20" s="42" t="s">
        <v>456</v>
      </c>
      <c r="BU20" s="42" t="s">
        <v>456</v>
      </c>
      <c r="BV20" s="42" t="s">
        <v>456</v>
      </c>
      <c r="BW20" s="42" t="s">
        <v>456</v>
      </c>
      <c r="BX20" s="42" t="s">
        <v>456</v>
      </c>
      <c r="BY20" s="42" t="s">
        <v>456</v>
      </c>
      <c r="BZ20" s="42" t="s">
        <v>456</v>
      </c>
      <c r="CA20" s="42" t="s">
        <v>456</v>
      </c>
      <c r="CB20" s="42" t="s">
        <v>456</v>
      </c>
    </row>
    <row r="21" spans="1:80" s="25" customFormat="1" ht="51" customHeight="1">
      <c r="A21" s="27">
        <v>43602</v>
      </c>
      <c r="B21" s="28" t="s">
        <v>254</v>
      </c>
      <c r="C21" s="28" t="s">
        <v>147</v>
      </c>
      <c r="D21" s="1" t="s">
        <v>6</v>
      </c>
      <c r="E21" s="1" t="s">
        <v>80</v>
      </c>
      <c r="F21" s="1" t="s">
        <v>81</v>
      </c>
      <c r="G21" s="6" t="s">
        <v>181</v>
      </c>
      <c r="H21" s="29">
        <f>495.71+4166.33+4761.52</f>
        <v>9423.5600000000013</v>
      </c>
      <c r="I21" s="7">
        <f>1190.38+1040.9</f>
        <v>2231.2800000000002</v>
      </c>
      <c r="J21" s="6" t="s">
        <v>90</v>
      </c>
      <c r="K21" s="36" t="s">
        <v>321</v>
      </c>
      <c r="L21" s="36" t="s">
        <v>322</v>
      </c>
      <c r="M21" s="36" t="s">
        <v>323</v>
      </c>
      <c r="N21" s="36" t="s">
        <v>324</v>
      </c>
      <c r="O21" s="6" t="s">
        <v>462</v>
      </c>
      <c r="P21" s="44" t="s">
        <v>325</v>
      </c>
      <c r="Q21" s="6" t="s">
        <v>147</v>
      </c>
      <c r="R21" s="44" t="s">
        <v>326</v>
      </c>
      <c r="S21" s="42" t="s">
        <v>456</v>
      </c>
      <c r="T21" s="42" t="s">
        <v>456</v>
      </c>
      <c r="U21" s="42" t="s">
        <v>456</v>
      </c>
      <c r="V21" s="42" t="s">
        <v>456</v>
      </c>
      <c r="W21" s="42" t="s">
        <v>456</v>
      </c>
      <c r="X21" s="42" t="s">
        <v>456</v>
      </c>
      <c r="Y21" s="42" t="s">
        <v>456</v>
      </c>
      <c r="Z21" s="42" t="s">
        <v>456</v>
      </c>
      <c r="AA21" s="42" t="s">
        <v>456</v>
      </c>
      <c r="AB21" s="42" t="s">
        <v>456</v>
      </c>
      <c r="AC21" s="42" t="s">
        <v>456</v>
      </c>
      <c r="AD21" s="42" t="s">
        <v>456</v>
      </c>
      <c r="AE21" s="42" t="s">
        <v>456</v>
      </c>
      <c r="AF21" s="42" t="s">
        <v>456</v>
      </c>
      <c r="AG21" s="42" t="s">
        <v>456</v>
      </c>
      <c r="AH21" s="42" t="s">
        <v>456</v>
      </c>
      <c r="AI21" s="42" t="s">
        <v>456</v>
      </c>
      <c r="AJ21" s="42" t="s">
        <v>456</v>
      </c>
      <c r="AK21" s="42" t="s">
        <v>456</v>
      </c>
      <c r="AL21" s="42" t="s">
        <v>456</v>
      </c>
      <c r="AM21" s="42" t="s">
        <v>456</v>
      </c>
      <c r="AN21" s="42" t="s">
        <v>456</v>
      </c>
      <c r="AO21" s="42" t="s">
        <v>456</v>
      </c>
      <c r="AP21" s="42" t="s">
        <v>456</v>
      </c>
      <c r="AQ21" s="42" t="s">
        <v>456</v>
      </c>
      <c r="AR21" s="42" t="s">
        <v>456</v>
      </c>
      <c r="AS21" s="42" t="s">
        <v>456</v>
      </c>
      <c r="AT21" s="42" t="s">
        <v>456</v>
      </c>
      <c r="AU21" s="42" t="s">
        <v>456</v>
      </c>
      <c r="AV21" s="42" t="s">
        <v>456</v>
      </c>
      <c r="AW21" s="42" t="s">
        <v>456</v>
      </c>
      <c r="AX21" s="42" t="s">
        <v>456</v>
      </c>
      <c r="AY21" s="42" t="s">
        <v>456</v>
      </c>
      <c r="AZ21" s="42" t="s">
        <v>456</v>
      </c>
      <c r="BA21" s="42" t="s">
        <v>456</v>
      </c>
      <c r="BB21" s="42" t="s">
        <v>456</v>
      </c>
      <c r="BC21" s="42" t="s">
        <v>456</v>
      </c>
      <c r="BD21" s="42" t="s">
        <v>456</v>
      </c>
      <c r="BE21" s="42" t="s">
        <v>456</v>
      </c>
      <c r="BF21" s="42" t="s">
        <v>456</v>
      </c>
      <c r="BG21" s="42" t="s">
        <v>456</v>
      </c>
      <c r="BH21" s="42" t="s">
        <v>456</v>
      </c>
      <c r="BI21" s="42" t="s">
        <v>456</v>
      </c>
      <c r="BJ21" s="42" t="s">
        <v>456</v>
      </c>
      <c r="BK21" s="42" t="s">
        <v>456</v>
      </c>
      <c r="BL21" s="42" t="s">
        <v>456</v>
      </c>
      <c r="BM21" s="42" t="s">
        <v>456</v>
      </c>
      <c r="BN21" s="42" t="s">
        <v>456</v>
      </c>
      <c r="BO21" s="42" t="s">
        <v>456</v>
      </c>
      <c r="BP21" s="42" t="s">
        <v>456</v>
      </c>
      <c r="BQ21" s="42" t="s">
        <v>456</v>
      </c>
      <c r="BR21" s="42" t="s">
        <v>456</v>
      </c>
      <c r="BS21" s="42" t="s">
        <v>456</v>
      </c>
      <c r="BT21" s="42" t="s">
        <v>456</v>
      </c>
      <c r="BU21" s="42" t="s">
        <v>456</v>
      </c>
      <c r="BV21" s="42" t="s">
        <v>456</v>
      </c>
      <c r="BW21" s="42" t="s">
        <v>456</v>
      </c>
      <c r="BX21" s="42" t="s">
        <v>456</v>
      </c>
      <c r="BY21" s="42" t="s">
        <v>456</v>
      </c>
      <c r="BZ21" s="42" t="s">
        <v>456</v>
      </c>
      <c r="CA21" s="42" t="s">
        <v>456</v>
      </c>
      <c r="CB21" s="42" t="s">
        <v>456</v>
      </c>
    </row>
    <row r="22" spans="1:80" ht="41.25" customHeight="1">
      <c r="A22" s="5">
        <v>43705</v>
      </c>
      <c r="B22" s="3" t="s">
        <v>255</v>
      </c>
      <c r="C22" s="3" t="s">
        <v>148</v>
      </c>
      <c r="D22" s="4" t="s">
        <v>82</v>
      </c>
      <c r="E22" s="4" t="s">
        <v>83</v>
      </c>
      <c r="F22" s="4" t="s">
        <v>92</v>
      </c>
      <c r="G22" s="2" t="s">
        <v>184</v>
      </c>
      <c r="H22" s="13">
        <f>1866.8+1877.8+1914.1+1764.1+1781.8+1687.4+1979+1929.9+1911.7+2090.04+2606.28+2617.4</f>
        <v>24026.32</v>
      </c>
      <c r="I22" s="7">
        <f>1974.16+1940.04+1958.4+2401.76+1952.28+2171.16</f>
        <v>12397.800000000001</v>
      </c>
      <c r="J22" s="6" t="s">
        <v>89</v>
      </c>
      <c r="K22" s="41" t="s">
        <v>364</v>
      </c>
      <c r="L22" s="33" t="s">
        <v>365</v>
      </c>
      <c r="M22" s="33" t="s">
        <v>366</v>
      </c>
      <c r="N22" s="33" t="s">
        <v>367</v>
      </c>
      <c r="O22" s="33" t="s">
        <v>368</v>
      </c>
      <c r="P22" s="33" t="s">
        <v>369</v>
      </c>
      <c r="Q22" s="33" t="s">
        <v>370</v>
      </c>
      <c r="R22" s="33" t="s">
        <v>371</v>
      </c>
      <c r="S22" s="33" t="s">
        <v>372</v>
      </c>
      <c r="T22" s="33" t="s">
        <v>373</v>
      </c>
      <c r="U22" s="33" t="s">
        <v>374</v>
      </c>
      <c r="V22" s="33" t="s">
        <v>375</v>
      </c>
      <c r="W22" s="33" t="s">
        <v>376</v>
      </c>
      <c r="X22" s="33" t="s">
        <v>377</v>
      </c>
      <c r="Y22" s="33" t="s">
        <v>378</v>
      </c>
      <c r="Z22" s="33" t="s">
        <v>379</v>
      </c>
      <c r="AA22" s="33" t="s">
        <v>465</v>
      </c>
      <c r="AB22" s="43" t="s">
        <v>466</v>
      </c>
      <c r="AC22" s="33" t="s">
        <v>380</v>
      </c>
      <c r="AD22" s="33" t="s">
        <v>381</v>
      </c>
      <c r="AE22" s="33" t="s">
        <v>382</v>
      </c>
      <c r="AF22" s="33" t="s">
        <v>383</v>
      </c>
      <c r="AG22" s="33" t="s">
        <v>472</v>
      </c>
      <c r="AH22" s="43" t="s">
        <v>384</v>
      </c>
      <c r="AI22" s="33" t="s">
        <v>467</v>
      </c>
      <c r="AJ22" s="43" t="s">
        <v>385</v>
      </c>
      <c r="AK22" s="33" t="s">
        <v>468</v>
      </c>
      <c r="AL22" s="43" t="s">
        <v>386</v>
      </c>
      <c r="AM22" s="33" t="s">
        <v>469</v>
      </c>
      <c r="AN22" s="43" t="s">
        <v>387</v>
      </c>
      <c r="AO22" s="33" t="s">
        <v>388</v>
      </c>
      <c r="AP22" s="33" t="s">
        <v>389</v>
      </c>
      <c r="AQ22" s="33" t="s">
        <v>390</v>
      </c>
      <c r="AR22" s="33" t="s">
        <v>391</v>
      </c>
      <c r="AS22" s="33" t="s">
        <v>470</v>
      </c>
      <c r="AT22" s="43" t="s">
        <v>392</v>
      </c>
      <c r="AU22" s="33" t="s">
        <v>393</v>
      </c>
      <c r="AV22" s="33" t="s">
        <v>394</v>
      </c>
      <c r="AW22" s="33" t="s">
        <v>471</v>
      </c>
      <c r="AX22" s="43" t="s">
        <v>395</v>
      </c>
      <c r="AY22" s="33" t="s">
        <v>396</v>
      </c>
      <c r="AZ22" s="33" t="s">
        <v>397</v>
      </c>
      <c r="BA22" s="33" t="s">
        <v>398</v>
      </c>
      <c r="BB22" s="33" t="s">
        <v>399</v>
      </c>
      <c r="BC22" s="33" t="s">
        <v>400</v>
      </c>
      <c r="BD22" s="33" t="s">
        <v>401</v>
      </c>
      <c r="BE22" s="33" t="s">
        <v>402</v>
      </c>
      <c r="BF22" s="33" t="s">
        <v>403</v>
      </c>
      <c r="BG22" s="33" t="s">
        <v>404</v>
      </c>
      <c r="BH22" s="33" t="s">
        <v>405</v>
      </c>
      <c r="BI22" s="33" t="s">
        <v>406</v>
      </c>
      <c r="BJ22" s="33" t="s">
        <v>407</v>
      </c>
      <c r="BK22" s="33" t="s">
        <v>408</v>
      </c>
      <c r="BL22" s="33" t="s">
        <v>409</v>
      </c>
      <c r="BM22" s="33" t="s">
        <v>410</v>
      </c>
      <c r="BN22" s="33" t="s">
        <v>411</v>
      </c>
      <c r="BO22" s="33" t="s">
        <v>412</v>
      </c>
      <c r="BP22" s="33" t="s">
        <v>413</v>
      </c>
      <c r="BQ22" s="33" t="s">
        <v>414</v>
      </c>
      <c r="BR22" s="33" t="s">
        <v>415</v>
      </c>
      <c r="BS22" s="33" t="s">
        <v>416</v>
      </c>
      <c r="BT22" s="33" t="s">
        <v>417</v>
      </c>
      <c r="BU22" s="33" t="s">
        <v>418</v>
      </c>
      <c r="BV22" s="33" t="s">
        <v>419</v>
      </c>
      <c r="BW22" s="33" t="s">
        <v>420</v>
      </c>
      <c r="BX22" s="33" t="s">
        <v>421</v>
      </c>
      <c r="BY22" s="33"/>
      <c r="BZ22" s="43" t="s">
        <v>422</v>
      </c>
      <c r="CA22" s="33" t="s">
        <v>423</v>
      </c>
      <c r="CB22" s="33" t="s">
        <v>424</v>
      </c>
    </row>
    <row r="23" spans="1:80" ht="47.25" customHeight="1">
      <c r="A23" s="5">
        <v>43734</v>
      </c>
      <c r="B23" s="3" t="s">
        <v>16</v>
      </c>
      <c r="C23" s="3" t="s">
        <v>99</v>
      </c>
      <c r="D23" s="4" t="s">
        <v>17</v>
      </c>
      <c r="E23" s="4" t="s">
        <v>84</v>
      </c>
      <c r="F23" s="4" t="s">
        <v>85</v>
      </c>
      <c r="G23" s="3" t="s">
        <v>456</v>
      </c>
      <c r="H23" s="13">
        <f>94825.32+94825.32+94825.32+94825.32+94825.32+94825.32+94825.32+94825.32</f>
        <v>758602.56</v>
      </c>
      <c r="I23" s="14"/>
      <c r="J23" s="6" t="s">
        <v>90</v>
      </c>
      <c r="K23" s="4" t="s">
        <v>100</v>
      </c>
      <c r="L23" s="4" t="s">
        <v>101</v>
      </c>
      <c r="M23" s="42" t="s">
        <v>456</v>
      </c>
      <c r="N23" s="42" t="s">
        <v>456</v>
      </c>
      <c r="O23" s="42" t="s">
        <v>456</v>
      </c>
      <c r="P23" s="42" t="s">
        <v>456</v>
      </c>
      <c r="Q23" s="42" t="s">
        <v>456</v>
      </c>
      <c r="R23" s="42" t="s">
        <v>456</v>
      </c>
      <c r="S23" s="42" t="s">
        <v>456</v>
      </c>
      <c r="T23" s="42" t="s">
        <v>456</v>
      </c>
      <c r="U23" s="42" t="s">
        <v>456</v>
      </c>
      <c r="V23" s="42" t="s">
        <v>456</v>
      </c>
      <c r="W23" s="42" t="s">
        <v>456</v>
      </c>
      <c r="X23" s="42" t="s">
        <v>456</v>
      </c>
      <c r="Y23" s="42" t="s">
        <v>456</v>
      </c>
      <c r="Z23" s="42" t="s">
        <v>456</v>
      </c>
      <c r="AA23" s="42" t="s">
        <v>456</v>
      </c>
      <c r="AB23" s="42" t="s">
        <v>456</v>
      </c>
      <c r="AC23" s="42" t="s">
        <v>456</v>
      </c>
      <c r="AD23" s="42" t="s">
        <v>456</v>
      </c>
      <c r="AE23" s="42" t="s">
        <v>456</v>
      </c>
      <c r="AF23" s="42" t="s">
        <v>456</v>
      </c>
      <c r="AG23" s="42" t="s">
        <v>456</v>
      </c>
      <c r="AH23" s="42" t="s">
        <v>456</v>
      </c>
      <c r="AI23" s="42" t="s">
        <v>456</v>
      </c>
      <c r="AJ23" s="42" t="s">
        <v>456</v>
      </c>
      <c r="AK23" s="42" t="s">
        <v>456</v>
      </c>
      <c r="AL23" s="42" t="s">
        <v>456</v>
      </c>
      <c r="AM23" s="42" t="s">
        <v>456</v>
      </c>
      <c r="AN23" s="42" t="s">
        <v>456</v>
      </c>
      <c r="AO23" s="42" t="s">
        <v>456</v>
      </c>
      <c r="AP23" s="42" t="s">
        <v>456</v>
      </c>
      <c r="AQ23" s="42" t="s">
        <v>456</v>
      </c>
      <c r="AR23" s="42" t="s">
        <v>456</v>
      </c>
      <c r="AS23" s="42" t="s">
        <v>456</v>
      </c>
      <c r="AT23" s="42" t="s">
        <v>456</v>
      </c>
      <c r="AU23" s="42" t="s">
        <v>456</v>
      </c>
      <c r="AV23" s="42" t="s">
        <v>456</v>
      </c>
      <c r="AW23" s="42" t="s">
        <v>456</v>
      </c>
      <c r="AX23" s="42" t="s">
        <v>456</v>
      </c>
      <c r="AY23" s="42" t="s">
        <v>456</v>
      </c>
      <c r="AZ23" s="42" t="s">
        <v>456</v>
      </c>
      <c r="BA23" s="42" t="s">
        <v>456</v>
      </c>
      <c r="BB23" s="42" t="s">
        <v>456</v>
      </c>
      <c r="BC23" s="42" t="s">
        <v>456</v>
      </c>
      <c r="BD23" s="42" t="s">
        <v>456</v>
      </c>
      <c r="BE23" s="42" t="s">
        <v>456</v>
      </c>
      <c r="BF23" s="42" t="s">
        <v>456</v>
      </c>
      <c r="BG23" s="42" t="s">
        <v>456</v>
      </c>
      <c r="BH23" s="42" t="s">
        <v>456</v>
      </c>
      <c r="BI23" s="42" t="s">
        <v>456</v>
      </c>
      <c r="BJ23" s="42" t="s">
        <v>456</v>
      </c>
      <c r="BK23" s="42" t="s">
        <v>456</v>
      </c>
      <c r="BL23" s="42" t="s">
        <v>456</v>
      </c>
      <c r="BM23" s="42" t="s">
        <v>456</v>
      </c>
      <c r="BN23" s="42" t="s">
        <v>456</v>
      </c>
      <c r="BO23" s="42" t="s">
        <v>456</v>
      </c>
      <c r="BP23" s="42" t="s">
        <v>456</v>
      </c>
      <c r="BQ23" s="42" t="s">
        <v>456</v>
      </c>
      <c r="BR23" s="42" t="s">
        <v>456</v>
      </c>
      <c r="BS23" s="42" t="s">
        <v>456</v>
      </c>
      <c r="BT23" s="42" t="s">
        <v>456</v>
      </c>
      <c r="BU23" s="42" t="s">
        <v>456</v>
      </c>
      <c r="BV23" s="42" t="s">
        <v>456</v>
      </c>
      <c r="BW23" s="42" t="s">
        <v>456</v>
      </c>
      <c r="BX23" s="42" t="s">
        <v>456</v>
      </c>
      <c r="BY23" s="42" t="s">
        <v>456</v>
      </c>
      <c r="BZ23" s="42" t="s">
        <v>456</v>
      </c>
      <c r="CA23" s="42" t="s">
        <v>456</v>
      </c>
      <c r="CB23" s="42" t="s">
        <v>456</v>
      </c>
    </row>
    <row r="24" spans="1:80" ht="39.75" customHeight="1">
      <c r="A24" s="5">
        <v>43782</v>
      </c>
      <c r="B24" s="3" t="s">
        <v>256</v>
      </c>
      <c r="C24" s="3" t="s">
        <v>149</v>
      </c>
      <c r="D24" s="4" t="s">
        <v>86</v>
      </c>
      <c r="E24" s="4" t="s">
        <v>87</v>
      </c>
      <c r="F24" s="4" t="s">
        <v>62</v>
      </c>
      <c r="G24" s="2" t="s">
        <v>172</v>
      </c>
      <c r="H24" s="13">
        <f>458.4+568.3+568.3+568.3+568.3+568.3+568.3+568.3+568.3+568.3+568.3+53.02+838.04+844.14+908.44+1055.45+26.51+26.51+707.88+640.75+26.51+841.3+894.84+26.51+574.46+26.51+413.48+26.51+1259.86+26.51+26.51+1069.05+1001.91+874.79+26.51+53.02+1004.46+26.51+901.3+1003.61+26.51+931.38+918.63+26.51+26.51+26.51+882.09+53.02+26.51+26.51+832.8+901.3+857.45+26.51+1259.86+874.79+746.97+26.51+26.51+943.28+685.79+1029.11+26.51+580+26.51+874.79+1029.11+1259.86+857.45+26.51+930.53+26.51+26.51+783.53+26.51+1493.11+967.07+26.51</f>
        <v>41462.379999999997</v>
      </c>
      <c r="I24" s="7">
        <f>568.3+26.51+26.51+920.61+275.65+26.51+874.79+81.9+731.58+900.85+1297.4+27.3+27.3+27.3+1135+54.6+794.59+27.3+995.86+971.36+27.3+27.3+857.6+900.85+27.3+945.98+643.2+27.3+806.84+1072+630.24+630.24+630.24+630.24+630.24</f>
        <v>18278.090000000007</v>
      </c>
      <c r="J24" s="37" t="s">
        <v>89</v>
      </c>
      <c r="K24" s="2" t="s">
        <v>150</v>
      </c>
      <c r="L24" s="2" t="s">
        <v>151</v>
      </c>
      <c r="M24" s="2" t="s">
        <v>152</v>
      </c>
      <c r="N24" s="2" t="s">
        <v>153</v>
      </c>
      <c r="O24" s="42" t="s">
        <v>456</v>
      </c>
      <c r="P24" s="42" t="s">
        <v>456</v>
      </c>
      <c r="Q24" s="42" t="s">
        <v>456</v>
      </c>
      <c r="R24" s="42" t="s">
        <v>456</v>
      </c>
      <c r="S24" s="42" t="s">
        <v>456</v>
      </c>
      <c r="T24" s="42" t="s">
        <v>456</v>
      </c>
      <c r="U24" s="42" t="s">
        <v>456</v>
      </c>
      <c r="V24" s="42" t="s">
        <v>456</v>
      </c>
      <c r="W24" s="42" t="s">
        <v>456</v>
      </c>
      <c r="X24" s="42" t="s">
        <v>456</v>
      </c>
      <c r="Y24" s="42" t="s">
        <v>456</v>
      </c>
      <c r="Z24" s="42" t="s">
        <v>456</v>
      </c>
      <c r="AA24" s="42" t="s">
        <v>456</v>
      </c>
      <c r="AB24" s="42" t="s">
        <v>456</v>
      </c>
      <c r="AC24" s="42" t="s">
        <v>456</v>
      </c>
      <c r="AD24" s="42" t="s">
        <v>456</v>
      </c>
      <c r="AE24" s="42" t="s">
        <v>456</v>
      </c>
      <c r="AF24" s="42" t="s">
        <v>456</v>
      </c>
      <c r="AG24" s="42" t="s">
        <v>456</v>
      </c>
      <c r="AH24" s="42" t="s">
        <v>456</v>
      </c>
      <c r="AI24" s="42" t="s">
        <v>456</v>
      </c>
      <c r="AJ24" s="42" t="s">
        <v>456</v>
      </c>
      <c r="AK24" s="42" t="s">
        <v>456</v>
      </c>
      <c r="AL24" s="42" t="s">
        <v>456</v>
      </c>
      <c r="AM24" s="42" t="s">
        <v>456</v>
      </c>
      <c r="AN24" s="42" t="s">
        <v>456</v>
      </c>
      <c r="AO24" s="42" t="s">
        <v>456</v>
      </c>
      <c r="AP24" s="42" t="s">
        <v>456</v>
      </c>
      <c r="AQ24" s="42" t="s">
        <v>456</v>
      </c>
      <c r="AR24" s="42" t="s">
        <v>456</v>
      </c>
      <c r="AS24" s="42" t="s">
        <v>456</v>
      </c>
      <c r="AT24" s="42" t="s">
        <v>456</v>
      </c>
      <c r="AU24" s="42" t="s">
        <v>456</v>
      </c>
      <c r="AV24" s="42" t="s">
        <v>456</v>
      </c>
      <c r="AW24" s="42" t="s">
        <v>456</v>
      </c>
      <c r="AX24" s="42" t="s">
        <v>456</v>
      </c>
      <c r="AY24" s="42" t="s">
        <v>456</v>
      </c>
      <c r="AZ24" s="42" t="s">
        <v>456</v>
      </c>
      <c r="BA24" s="42" t="s">
        <v>456</v>
      </c>
      <c r="BB24" s="42" t="s">
        <v>456</v>
      </c>
      <c r="BC24" s="42" t="s">
        <v>456</v>
      </c>
      <c r="BD24" s="42" t="s">
        <v>456</v>
      </c>
      <c r="BE24" s="42" t="s">
        <v>456</v>
      </c>
      <c r="BF24" s="42" t="s">
        <v>456</v>
      </c>
      <c r="BG24" s="42" t="s">
        <v>456</v>
      </c>
      <c r="BH24" s="42" t="s">
        <v>456</v>
      </c>
      <c r="BI24" s="42" t="s">
        <v>456</v>
      </c>
      <c r="BJ24" s="42" t="s">
        <v>456</v>
      </c>
      <c r="BK24" s="42" t="s">
        <v>456</v>
      </c>
      <c r="BL24" s="42" t="s">
        <v>456</v>
      </c>
      <c r="BM24" s="42" t="s">
        <v>456</v>
      </c>
      <c r="BN24" s="42" t="s">
        <v>456</v>
      </c>
      <c r="BO24" s="42" t="s">
        <v>456</v>
      </c>
      <c r="BP24" s="42" t="s">
        <v>456</v>
      </c>
      <c r="BQ24" s="42" t="s">
        <v>456</v>
      </c>
      <c r="BR24" s="42" t="s">
        <v>456</v>
      </c>
      <c r="BS24" s="42" t="s">
        <v>456</v>
      </c>
      <c r="BT24" s="42" t="s">
        <v>456</v>
      </c>
      <c r="BU24" s="42" t="s">
        <v>456</v>
      </c>
      <c r="BV24" s="42" t="s">
        <v>456</v>
      </c>
      <c r="BW24" s="42" t="s">
        <v>456</v>
      </c>
      <c r="BX24" s="42" t="s">
        <v>456</v>
      </c>
      <c r="BY24" s="42" t="s">
        <v>456</v>
      </c>
      <c r="BZ24" s="42" t="s">
        <v>456</v>
      </c>
      <c r="CA24" s="42" t="s">
        <v>456</v>
      </c>
      <c r="CB24" s="42" t="s">
        <v>456</v>
      </c>
    </row>
    <row r="25" spans="1:80" ht="45" customHeight="1">
      <c r="A25" s="8">
        <v>42366</v>
      </c>
      <c r="B25" s="11" t="s">
        <v>266</v>
      </c>
      <c r="C25" s="11" t="s">
        <v>173</v>
      </c>
      <c r="D25" s="2" t="s">
        <v>174</v>
      </c>
      <c r="E25" s="2" t="s">
        <v>175</v>
      </c>
      <c r="F25" s="2" t="s">
        <v>176</v>
      </c>
      <c r="G25" s="2" t="s">
        <v>176</v>
      </c>
      <c r="H25" s="38">
        <v>0</v>
      </c>
      <c r="I25" s="15">
        <f>929.53+962.3+962.3+962.3+962.3+962.3+962.3+2396.73</f>
        <v>9100.0600000000013</v>
      </c>
      <c r="J25" s="2" t="s">
        <v>89</v>
      </c>
      <c r="K25" s="2" t="s">
        <v>177</v>
      </c>
      <c r="L25" s="2" t="s">
        <v>178</v>
      </c>
      <c r="M25" s="2" t="s">
        <v>179</v>
      </c>
      <c r="N25" s="2" t="s">
        <v>180</v>
      </c>
      <c r="O25" s="42" t="s">
        <v>456</v>
      </c>
      <c r="P25" s="42" t="s">
        <v>456</v>
      </c>
      <c r="Q25" s="42" t="s">
        <v>456</v>
      </c>
      <c r="R25" s="42" t="s">
        <v>456</v>
      </c>
      <c r="S25" s="42" t="s">
        <v>456</v>
      </c>
      <c r="T25" s="42" t="s">
        <v>456</v>
      </c>
      <c r="U25" s="42" t="s">
        <v>456</v>
      </c>
      <c r="V25" s="42" t="s">
        <v>456</v>
      </c>
      <c r="W25" s="42" t="s">
        <v>456</v>
      </c>
      <c r="X25" s="42" t="s">
        <v>456</v>
      </c>
      <c r="Y25" s="42" t="s">
        <v>456</v>
      </c>
      <c r="Z25" s="42" t="s">
        <v>456</v>
      </c>
      <c r="AA25" s="42" t="s">
        <v>456</v>
      </c>
      <c r="AB25" s="42" t="s">
        <v>456</v>
      </c>
      <c r="AC25" s="42" t="s">
        <v>456</v>
      </c>
      <c r="AD25" s="42" t="s">
        <v>456</v>
      </c>
      <c r="AE25" s="42" t="s">
        <v>456</v>
      </c>
      <c r="AF25" s="42" t="s">
        <v>456</v>
      </c>
      <c r="AG25" s="42" t="s">
        <v>456</v>
      </c>
      <c r="AH25" s="42" t="s">
        <v>456</v>
      </c>
      <c r="AI25" s="42" t="s">
        <v>456</v>
      </c>
      <c r="AJ25" s="42" t="s">
        <v>456</v>
      </c>
      <c r="AK25" s="42" t="s">
        <v>456</v>
      </c>
      <c r="AL25" s="42" t="s">
        <v>456</v>
      </c>
      <c r="AM25" s="42" t="s">
        <v>456</v>
      </c>
      <c r="AN25" s="42" t="s">
        <v>456</v>
      </c>
      <c r="AO25" s="42" t="s">
        <v>456</v>
      </c>
      <c r="AP25" s="42" t="s">
        <v>456</v>
      </c>
      <c r="AQ25" s="42" t="s">
        <v>456</v>
      </c>
      <c r="AR25" s="42" t="s">
        <v>456</v>
      </c>
      <c r="AS25" s="42" t="s">
        <v>456</v>
      </c>
      <c r="AT25" s="42" t="s">
        <v>456</v>
      </c>
      <c r="AU25" s="42" t="s">
        <v>456</v>
      </c>
      <c r="AV25" s="42" t="s">
        <v>456</v>
      </c>
      <c r="AW25" s="42" t="s">
        <v>456</v>
      </c>
      <c r="AX25" s="42" t="s">
        <v>456</v>
      </c>
      <c r="AY25" s="42" t="s">
        <v>456</v>
      </c>
      <c r="AZ25" s="42" t="s">
        <v>456</v>
      </c>
      <c r="BA25" s="42" t="s">
        <v>456</v>
      </c>
      <c r="BB25" s="42" t="s">
        <v>456</v>
      </c>
      <c r="BC25" s="42" t="s">
        <v>456</v>
      </c>
      <c r="BD25" s="42" t="s">
        <v>456</v>
      </c>
      <c r="BE25" s="42" t="s">
        <v>456</v>
      </c>
      <c r="BF25" s="42" t="s">
        <v>456</v>
      </c>
      <c r="BG25" s="42" t="s">
        <v>456</v>
      </c>
      <c r="BH25" s="42" t="s">
        <v>456</v>
      </c>
      <c r="BI25" s="42" t="s">
        <v>456</v>
      </c>
      <c r="BJ25" s="42" t="s">
        <v>456</v>
      </c>
      <c r="BK25" s="42" t="s">
        <v>456</v>
      </c>
      <c r="BL25" s="42" t="s">
        <v>456</v>
      </c>
      <c r="BM25" s="42" t="s">
        <v>456</v>
      </c>
      <c r="BN25" s="42" t="s">
        <v>456</v>
      </c>
      <c r="BO25" s="42" t="s">
        <v>456</v>
      </c>
      <c r="BP25" s="42" t="s">
        <v>456</v>
      </c>
      <c r="BQ25" s="42" t="s">
        <v>456</v>
      </c>
      <c r="BR25" s="42" t="s">
        <v>456</v>
      </c>
      <c r="BS25" s="42" t="s">
        <v>456</v>
      </c>
      <c r="BT25" s="42" t="s">
        <v>456</v>
      </c>
      <c r="BU25" s="42" t="s">
        <v>456</v>
      </c>
      <c r="BV25" s="42" t="s">
        <v>456</v>
      </c>
      <c r="BW25" s="42" t="s">
        <v>456</v>
      </c>
      <c r="BX25" s="42" t="s">
        <v>456</v>
      </c>
      <c r="BY25" s="42" t="s">
        <v>456</v>
      </c>
      <c r="BZ25" s="42" t="s">
        <v>456</v>
      </c>
      <c r="CA25" s="42" t="s">
        <v>456</v>
      </c>
      <c r="CB25" s="42" t="s">
        <v>456</v>
      </c>
    </row>
    <row r="26" spans="1:80" ht="45.75" customHeight="1">
      <c r="A26" s="8">
        <v>43426</v>
      </c>
      <c r="B26" s="10" t="s">
        <v>257</v>
      </c>
      <c r="C26" s="11" t="s">
        <v>185</v>
      </c>
      <c r="D26" s="2" t="s">
        <v>186</v>
      </c>
      <c r="E26" s="2" t="s">
        <v>187</v>
      </c>
      <c r="F26" s="44" t="s">
        <v>188</v>
      </c>
      <c r="G26" s="2" t="s">
        <v>188</v>
      </c>
      <c r="H26" s="15">
        <v>0</v>
      </c>
      <c r="I26" s="7">
        <v>0</v>
      </c>
      <c r="J26" s="9" t="s">
        <v>89</v>
      </c>
      <c r="K26" s="2" t="s">
        <v>139</v>
      </c>
      <c r="L26" s="2" t="s">
        <v>140</v>
      </c>
      <c r="M26" s="42" t="s">
        <v>456</v>
      </c>
      <c r="N26" s="42" t="s">
        <v>456</v>
      </c>
      <c r="O26" s="42" t="s">
        <v>456</v>
      </c>
      <c r="P26" s="42" t="s">
        <v>456</v>
      </c>
      <c r="Q26" s="42" t="s">
        <v>456</v>
      </c>
      <c r="R26" s="42" t="s">
        <v>456</v>
      </c>
      <c r="S26" s="42" t="s">
        <v>456</v>
      </c>
      <c r="T26" s="42" t="s">
        <v>456</v>
      </c>
      <c r="U26" s="42" t="s">
        <v>456</v>
      </c>
      <c r="V26" s="42" t="s">
        <v>456</v>
      </c>
      <c r="W26" s="42" t="s">
        <v>456</v>
      </c>
      <c r="X26" s="42" t="s">
        <v>456</v>
      </c>
      <c r="Y26" s="42" t="s">
        <v>456</v>
      </c>
      <c r="Z26" s="42" t="s">
        <v>456</v>
      </c>
      <c r="AA26" s="42" t="s">
        <v>456</v>
      </c>
      <c r="AB26" s="42" t="s">
        <v>456</v>
      </c>
      <c r="AC26" s="42" t="s">
        <v>456</v>
      </c>
      <c r="AD26" s="42" t="s">
        <v>456</v>
      </c>
      <c r="AE26" s="42" t="s">
        <v>456</v>
      </c>
      <c r="AF26" s="42" t="s">
        <v>456</v>
      </c>
      <c r="AG26" s="42" t="s">
        <v>456</v>
      </c>
      <c r="AH26" s="42" t="s">
        <v>456</v>
      </c>
      <c r="AI26" s="42" t="s">
        <v>456</v>
      </c>
      <c r="AJ26" s="42" t="s">
        <v>456</v>
      </c>
      <c r="AK26" s="42" t="s">
        <v>456</v>
      </c>
      <c r="AL26" s="42" t="s">
        <v>456</v>
      </c>
      <c r="AM26" s="42" t="s">
        <v>456</v>
      </c>
      <c r="AN26" s="42" t="s">
        <v>456</v>
      </c>
      <c r="AO26" s="42" t="s">
        <v>456</v>
      </c>
      <c r="AP26" s="42" t="s">
        <v>456</v>
      </c>
      <c r="AQ26" s="42" t="s">
        <v>456</v>
      </c>
      <c r="AR26" s="42" t="s">
        <v>456</v>
      </c>
      <c r="AS26" s="42" t="s">
        <v>456</v>
      </c>
      <c r="AT26" s="42" t="s">
        <v>456</v>
      </c>
      <c r="AU26" s="42" t="s">
        <v>456</v>
      </c>
      <c r="AV26" s="42" t="s">
        <v>456</v>
      </c>
      <c r="AW26" s="42" t="s">
        <v>456</v>
      </c>
      <c r="AX26" s="42" t="s">
        <v>456</v>
      </c>
      <c r="AY26" s="42" t="s">
        <v>456</v>
      </c>
      <c r="AZ26" s="42" t="s">
        <v>456</v>
      </c>
      <c r="BA26" s="42" t="s">
        <v>456</v>
      </c>
      <c r="BB26" s="42" t="s">
        <v>456</v>
      </c>
      <c r="BC26" s="42" t="s">
        <v>456</v>
      </c>
      <c r="BD26" s="42" t="s">
        <v>456</v>
      </c>
      <c r="BE26" s="42" t="s">
        <v>456</v>
      </c>
      <c r="BF26" s="42" t="s">
        <v>456</v>
      </c>
      <c r="BG26" s="42" t="s">
        <v>456</v>
      </c>
      <c r="BH26" s="42" t="s">
        <v>456</v>
      </c>
      <c r="BI26" s="42" t="s">
        <v>456</v>
      </c>
      <c r="BJ26" s="42" t="s">
        <v>456</v>
      </c>
      <c r="BK26" s="42" t="s">
        <v>456</v>
      </c>
      <c r="BL26" s="42" t="s">
        <v>456</v>
      </c>
      <c r="BM26" s="42" t="s">
        <v>456</v>
      </c>
      <c r="BN26" s="42" t="s">
        <v>456</v>
      </c>
      <c r="BO26" s="42" t="s">
        <v>456</v>
      </c>
      <c r="BP26" s="42" t="s">
        <v>456</v>
      </c>
      <c r="BQ26" s="42" t="s">
        <v>456</v>
      </c>
      <c r="BR26" s="42" t="s">
        <v>456</v>
      </c>
      <c r="BS26" s="42" t="s">
        <v>456</v>
      </c>
      <c r="BT26" s="42" t="s">
        <v>456</v>
      </c>
      <c r="BU26" s="42" t="s">
        <v>456</v>
      </c>
      <c r="BV26" s="42" t="s">
        <v>456</v>
      </c>
      <c r="BW26" s="42" t="s">
        <v>456</v>
      </c>
      <c r="BX26" s="42" t="s">
        <v>456</v>
      </c>
      <c r="BY26" s="42" t="s">
        <v>456</v>
      </c>
      <c r="BZ26" s="42" t="s">
        <v>456</v>
      </c>
      <c r="CA26" s="42" t="s">
        <v>456</v>
      </c>
      <c r="CB26" s="42" t="s">
        <v>456</v>
      </c>
    </row>
    <row r="27" spans="1:80" ht="38.25" customHeight="1">
      <c r="A27" s="8">
        <v>43620</v>
      </c>
      <c r="B27" s="11" t="s">
        <v>267</v>
      </c>
      <c r="C27" s="11" t="s">
        <v>189</v>
      </c>
      <c r="D27" s="2" t="s">
        <v>25</v>
      </c>
      <c r="E27" s="2" t="s">
        <v>26</v>
      </c>
      <c r="F27" s="44" t="s">
        <v>475</v>
      </c>
      <c r="G27" s="2" t="s">
        <v>190</v>
      </c>
      <c r="H27" s="15">
        <v>0</v>
      </c>
      <c r="I27" s="7">
        <f>5690*6+5825.42</f>
        <v>39965.42</v>
      </c>
      <c r="J27" s="9" t="s">
        <v>89</v>
      </c>
      <c r="K27" s="2" t="s">
        <v>191</v>
      </c>
      <c r="L27" s="2" t="s">
        <v>192</v>
      </c>
      <c r="M27" s="42" t="s">
        <v>456</v>
      </c>
      <c r="N27" s="42" t="s">
        <v>456</v>
      </c>
      <c r="O27" s="42" t="s">
        <v>456</v>
      </c>
      <c r="P27" s="42" t="s">
        <v>456</v>
      </c>
      <c r="Q27" s="42" t="s">
        <v>456</v>
      </c>
      <c r="R27" s="42" t="s">
        <v>456</v>
      </c>
      <c r="S27" s="42" t="s">
        <v>456</v>
      </c>
      <c r="T27" s="42" t="s">
        <v>456</v>
      </c>
      <c r="U27" s="42" t="s">
        <v>456</v>
      </c>
      <c r="V27" s="42" t="s">
        <v>456</v>
      </c>
      <c r="W27" s="42" t="s">
        <v>456</v>
      </c>
      <c r="X27" s="42" t="s">
        <v>456</v>
      </c>
      <c r="Y27" s="42" t="s">
        <v>456</v>
      </c>
      <c r="Z27" s="42" t="s">
        <v>456</v>
      </c>
      <c r="AA27" s="42" t="s">
        <v>456</v>
      </c>
      <c r="AB27" s="42" t="s">
        <v>456</v>
      </c>
      <c r="AC27" s="42" t="s">
        <v>456</v>
      </c>
      <c r="AD27" s="42" t="s">
        <v>456</v>
      </c>
      <c r="AE27" s="42" t="s">
        <v>456</v>
      </c>
      <c r="AF27" s="42" t="s">
        <v>456</v>
      </c>
      <c r="AG27" s="42" t="s">
        <v>456</v>
      </c>
      <c r="AH27" s="42" t="s">
        <v>456</v>
      </c>
      <c r="AI27" s="42" t="s">
        <v>456</v>
      </c>
      <c r="AJ27" s="42" t="s">
        <v>456</v>
      </c>
      <c r="AK27" s="42" t="s">
        <v>456</v>
      </c>
      <c r="AL27" s="42" t="s">
        <v>456</v>
      </c>
      <c r="AM27" s="42" t="s">
        <v>456</v>
      </c>
      <c r="AN27" s="42" t="s">
        <v>456</v>
      </c>
      <c r="AO27" s="42" t="s">
        <v>456</v>
      </c>
      <c r="AP27" s="42" t="s">
        <v>456</v>
      </c>
      <c r="AQ27" s="42" t="s">
        <v>456</v>
      </c>
      <c r="AR27" s="42" t="s">
        <v>456</v>
      </c>
      <c r="AS27" s="42" t="s">
        <v>456</v>
      </c>
      <c r="AT27" s="42" t="s">
        <v>456</v>
      </c>
      <c r="AU27" s="42" t="s">
        <v>456</v>
      </c>
      <c r="AV27" s="42" t="s">
        <v>456</v>
      </c>
      <c r="AW27" s="42" t="s">
        <v>456</v>
      </c>
      <c r="AX27" s="42" t="s">
        <v>456</v>
      </c>
      <c r="AY27" s="42" t="s">
        <v>456</v>
      </c>
      <c r="AZ27" s="42" t="s">
        <v>456</v>
      </c>
      <c r="BA27" s="42" t="s">
        <v>456</v>
      </c>
      <c r="BB27" s="42" t="s">
        <v>456</v>
      </c>
      <c r="BC27" s="42" t="s">
        <v>456</v>
      </c>
      <c r="BD27" s="42" t="s">
        <v>456</v>
      </c>
      <c r="BE27" s="42" t="s">
        <v>456</v>
      </c>
      <c r="BF27" s="42" t="s">
        <v>456</v>
      </c>
      <c r="BG27" s="42" t="s">
        <v>456</v>
      </c>
      <c r="BH27" s="42" t="s">
        <v>456</v>
      </c>
      <c r="BI27" s="42" t="s">
        <v>456</v>
      </c>
      <c r="BJ27" s="42" t="s">
        <v>456</v>
      </c>
      <c r="BK27" s="42" t="s">
        <v>456</v>
      </c>
      <c r="BL27" s="42" t="s">
        <v>456</v>
      </c>
      <c r="BM27" s="42" t="s">
        <v>456</v>
      </c>
      <c r="BN27" s="42" t="s">
        <v>456</v>
      </c>
      <c r="BO27" s="42" t="s">
        <v>456</v>
      </c>
      <c r="BP27" s="42" t="s">
        <v>456</v>
      </c>
      <c r="BQ27" s="42" t="s">
        <v>456</v>
      </c>
      <c r="BR27" s="42" t="s">
        <v>456</v>
      </c>
      <c r="BS27" s="42" t="s">
        <v>456</v>
      </c>
      <c r="BT27" s="42" t="s">
        <v>456</v>
      </c>
      <c r="BU27" s="42" t="s">
        <v>456</v>
      </c>
      <c r="BV27" s="42" t="s">
        <v>456</v>
      </c>
      <c r="BW27" s="42" t="s">
        <v>456</v>
      </c>
      <c r="BX27" s="42" t="s">
        <v>456</v>
      </c>
      <c r="BY27" s="42" t="s">
        <v>456</v>
      </c>
      <c r="BZ27" s="42" t="s">
        <v>456</v>
      </c>
      <c r="CA27" s="42" t="s">
        <v>456</v>
      </c>
      <c r="CB27" s="42" t="s">
        <v>456</v>
      </c>
    </row>
    <row r="28" spans="1:80" ht="37.5" customHeight="1">
      <c r="A28" s="8">
        <v>43718</v>
      </c>
      <c r="B28" s="11" t="s">
        <v>48</v>
      </c>
      <c r="C28" s="11" t="s">
        <v>193</v>
      </c>
      <c r="D28" s="6" t="s">
        <v>49</v>
      </c>
      <c r="E28" s="2" t="s">
        <v>50</v>
      </c>
      <c r="F28" s="44" t="s">
        <v>194</v>
      </c>
      <c r="G28" s="2" t="s">
        <v>194</v>
      </c>
      <c r="H28" s="15">
        <v>0</v>
      </c>
      <c r="I28" s="7">
        <f>610.66+1001.01+1001.01+1024.26+1023.03</f>
        <v>4659.97</v>
      </c>
      <c r="J28" s="9" t="s">
        <v>89</v>
      </c>
      <c r="K28" s="6" t="s">
        <v>460</v>
      </c>
      <c r="L28" s="6" t="s">
        <v>460</v>
      </c>
      <c r="M28" s="42" t="s">
        <v>456</v>
      </c>
      <c r="N28" s="42" t="s">
        <v>456</v>
      </c>
      <c r="O28" s="42" t="s">
        <v>456</v>
      </c>
      <c r="P28" s="42" t="s">
        <v>456</v>
      </c>
      <c r="Q28" s="42" t="s">
        <v>456</v>
      </c>
      <c r="R28" s="42" t="s">
        <v>456</v>
      </c>
      <c r="S28" s="42" t="s">
        <v>456</v>
      </c>
      <c r="T28" s="42" t="s">
        <v>456</v>
      </c>
      <c r="U28" s="42" t="s">
        <v>456</v>
      </c>
      <c r="V28" s="42" t="s">
        <v>456</v>
      </c>
      <c r="W28" s="42" t="s">
        <v>456</v>
      </c>
      <c r="X28" s="42" t="s">
        <v>456</v>
      </c>
      <c r="Y28" s="42" t="s">
        <v>456</v>
      </c>
      <c r="Z28" s="42" t="s">
        <v>456</v>
      </c>
      <c r="AA28" s="42" t="s">
        <v>456</v>
      </c>
      <c r="AB28" s="42" t="s">
        <v>456</v>
      </c>
      <c r="AC28" s="42" t="s">
        <v>456</v>
      </c>
      <c r="AD28" s="42" t="s">
        <v>456</v>
      </c>
      <c r="AE28" s="42" t="s">
        <v>456</v>
      </c>
      <c r="AF28" s="42" t="s">
        <v>456</v>
      </c>
      <c r="AG28" s="42" t="s">
        <v>456</v>
      </c>
      <c r="AH28" s="42" t="s">
        <v>456</v>
      </c>
      <c r="AI28" s="42" t="s">
        <v>456</v>
      </c>
      <c r="AJ28" s="42" t="s">
        <v>456</v>
      </c>
      <c r="AK28" s="42" t="s">
        <v>456</v>
      </c>
      <c r="AL28" s="42" t="s">
        <v>456</v>
      </c>
      <c r="AM28" s="42" t="s">
        <v>456</v>
      </c>
      <c r="AN28" s="42" t="s">
        <v>456</v>
      </c>
      <c r="AO28" s="42" t="s">
        <v>456</v>
      </c>
      <c r="AP28" s="42" t="s">
        <v>456</v>
      </c>
      <c r="AQ28" s="42" t="s">
        <v>456</v>
      </c>
      <c r="AR28" s="42" t="s">
        <v>456</v>
      </c>
      <c r="AS28" s="42" t="s">
        <v>456</v>
      </c>
      <c r="AT28" s="42" t="s">
        <v>456</v>
      </c>
      <c r="AU28" s="42" t="s">
        <v>456</v>
      </c>
      <c r="AV28" s="42" t="s">
        <v>456</v>
      </c>
      <c r="AW28" s="42" t="s">
        <v>456</v>
      </c>
      <c r="AX28" s="42" t="s">
        <v>456</v>
      </c>
      <c r="AY28" s="42" t="s">
        <v>456</v>
      </c>
      <c r="AZ28" s="42" t="s">
        <v>456</v>
      </c>
      <c r="BA28" s="42" t="s">
        <v>456</v>
      </c>
      <c r="BB28" s="42" t="s">
        <v>456</v>
      </c>
      <c r="BC28" s="42" t="s">
        <v>456</v>
      </c>
      <c r="BD28" s="42" t="s">
        <v>456</v>
      </c>
      <c r="BE28" s="42" t="s">
        <v>456</v>
      </c>
      <c r="BF28" s="42" t="s">
        <v>456</v>
      </c>
      <c r="BG28" s="42" t="s">
        <v>456</v>
      </c>
      <c r="BH28" s="42" t="s">
        <v>456</v>
      </c>
      <c r="BI28" s="42" t="s">
        <v>456</v>
      </c>
      <c r="BJ28" s="42" t="s">
        <v>456</v>
      </c>
      <c r="BK28" s="42" t="s">
        <v>456</v>
      </c>
      <c r="BL28" s="42" t="s">
        <v>456</v>
      </c>
      <c r="BM28" s="42" t="s">
        <v>456</v>
      </c>
      <c r="BN28" s="42" t="s">
        <v>456</v>
      </c>
      <c r="BO28" s="42" t="s">
        <v>456</v>
      </c>
      <c r="BP28" s="42" t="s">
        <v>456</v>
      </c>
      <c r="BQ28" s="42" t="s">
        <v>456</v>
      </c>
      <c r="BR28" s="42" t="s">
        <v>456</v>
      </c>
      <c r="BS28" s="42" t="s">
        <v>456</v>
      </c>
      <c r="BT28" s="42" t="s">
        <v>456</v>
      </c>
      <c r="BU28" s="42" t="s">
        <v>456</v>
      </c>
      <c r="BV28" s="42" t="s">
        <v>456</v>
      </c>
      <c r="BW28" s="42" t="s">
        <v>456</v>
      </c>
      <c r="BX28" s="42" t="s">
        <v>456</v>
      </c>
      <c r="BY28" s="42" t="s">
        <v>456</v>
      </c>
      <c r="BZ28" s="42" t="s">
        <v>456</v>
      </c>
      <c r="CA28" s="42" t="s">
        <v>456</v>
      </c>
      <c r="CB28" s="42" t="s">
        <v>456</v>
      </c>
    </row>
    <row r="29" spans="1:80" ht="32.25" customHeight="1">
      <c r="A29" s="8">
        <v>43718</v>
      </c>
      <c r="B29" s="11" t="s">
        <v>51</v>
      </c>
      <c r="C29" s="11" t="s">
        <v>193</v>
      </c>
      <c r="D29" s="6" t="s">
        <v>52</v>
      </c>
      <c r="E29" s="2" t="s">
        <v>53</v>
      </c>
      <c r="F29" s="44" t="s">
        <v>195</v>
      </c>
      <c r="G29" s="2" t="s">
        <v>195</v>
      </c>
      <c r="H29" s="15">
        <v>0</v>
      </c>
      <c r="I29" s="7">
        <f>807.11+799.02</f>
        <v>1606.13</v>
      </c>
      <c r="J29" s="9" t="s">
        <v>89</v>
      </c>
      <c r="K29" s="6" t="s">
        <v>460</v>
      </c>
      <c r="L29" s="6" t="s">
        <v>460</v>
      </c>
      <c r="M29" s="42" t="s">
        <v>456</v>
      </c>
      <c r="N29" s="42" t="s">
        <v>456</v>
      </c>
      <c r="O29" s="42" t="s">
        <v>456</v>
      </c>
      <c r="P29" s="42" t="s">
        <v>456</v>
      </c>
      <c r="Q29" s="42" t="s">
        <v>456</v>
      </c>
      <c r="R29" s="42" t="s">
        <v>456</v>
      </c>
      <c r="S29" s="42" t="s">
        <v>456</v>
      </c>
      <c r="T29" s="42" t="s">
        <v>456</v>
      </c>
      <c r="U29" s="42" t="s">
        <v>456</v>
      </c>
      <c r="V29" s="42" t="s">
        <v>456</v>
      </c>
      <c r="W29" s="42" t="s">
        <v>456</v>
      </c>
      <c r="X29" s="42" t="s">
        <v>456</v>
      </c>
      <c r="Y29" s="42" t="s">
        <v>456</v>
      </c>
      <c r="Z29" s="42" t="s">
        <v>456</v>
      </c>
      <c r="AA29" s="42" t="s">
        <v>456</v>
      </c>
      <c r="AB29" s="42" t="s">
        <v>456</v>
      </c>
      <c r="AC29" s="42" t="s">
        <v>456</v>
      </c>
      <c r="AD29" s="42" t="s">
        <v>456</v>
      </c>
      <c r="AE29" s="42" t="s">
        <v>456</v>
      </c>
      <c r="AF29" s="42" t="s">
        <v>456</v>
      </c>
      <c r="AG29" s="42" t="s">
        <v>456</v>
      </c>
      <c r="AH29" s="42" t="s">
        <v>456</v>
      </c>
      <c r="AI29" s="42" t="s">
        <v>456</v>
      </c>
      <c r="AJ29" s="42" t="s">
        <v>456</v>
      </c>
      <c r="AK29" s="42" t="s">
        <v>456</v>
      </c>
      <c r="AL29" s="42" t="s">
        <v>456</v>
      </c>
      <c r="AM29" s="42" t="s">
        <v>456</v>
      </c>
      <c r="AN29" s="42" t="s">
        <v>456</v>
      </c>
      <c r="AO29" s="42" t="s">
        <v>456</v>
      </c>
      <c r="AP29" s="42" t="s">
        <v>456</v>
      </c>
      <c r="AQ29" s="42" t="s">
        <v>456</v>
      </c>
      <c r="AR29" s="42" t="s">
        <v>456</v>
      </c>
      <c r="AS29" s="42" t="s">
        <v>456</v>
      </c>
      <c r="AT29" s="42" t="s">
        <v>456</v>
      </c>
      <c r="AU29" s="42" t="s">
        <v>456</v>
      </c>
      <c r="AV29" s="42" t="s">
        <v>456</v>
      </c>
      <c r="AW29" s="42" t="s">
        <v>456</v>
      </c>
      <c r="AX29" s="42" t="s">
        <v>456</v>
      </c>
      <c r="AY29" s="42" t="s">
        <v>456</v>
      </c>
      <c r="AZ29" s="42" t="s">
        <v>456</v>
      </c>
      <c r="BA29" s="42" t="s">
        <v>456</v>
      </c>
      <c r="BB29" s="42" t="s">
        <v>456</v>
      </c>
      <c r="BC29" s="42" t="s">
        <v>456</v>
      </c>
      <c r="BD29" s="42" t="s">
        <v>456</v>
      </c>
      <c r="BE29" s="42" t="s">
        <v>456</v>
      </c>
      <c r="BF29" s="42" t="s">
        <v>456</v>
      </c>
      <c r="BG29" s="42" t="s">
        <v>456</v>
      </c>
      <c r="BH29" s="42" t="s">
        <v>456</v>
      </c>
      <c r="BI29" s="42" t="s">
        <v>456</v>
      </c>
      <c r="BJ29" s="42" t="s">
        <v>456</v>
      </c>
      <c r="BK29" s="42" t="s">
        <v>456</v>
      </c>
      <c r="BL29" s="42" t="s">
        <v>456</v>
      </c>
      <c r="BM29" s="42" t="s">
        <v>456</v>
      </c>
      <c r="BN29" s="42" t="s">
        <v>456</v>
      </c>
      <c r="BO29" s="42" t="s">
        <v>456</v>
      </c>
      <c r="BP29" s="42" t="s">
        <v>456</v>
      </c>
      <c r="BQ29" s="42" t="s">
        <v>456</v>
      </c>
      <c r="BR29" s="42" t="s">
        <v>456</v>
      </c>
      <c r="BS29" s="42" t="s">
        <v>456</v>
      </c>
      <c r="BT29" s="42" t="s">
        <v>456</v>
      </c>
      <c r="BU29" s="42" t="s">
        <v>456</v>
      </c>
      <c r="BV29" s="42" t="s">
        <v>456</v>
      </c>
      <c r="BW29" s="42" t="s">
        <v>456</v>
      </c>
      <c r="BX29" s="42" t="s">
        <v>456</v>
      </c>
      <c r="BY29" s="42" t="s">
        <v>456</v>
      </c>
      <c r="BZ29" s="42" t="s">
        <v>456</v>
      </c>
      <c r="CA29" s="42" t="s">
        <v>456</v>
      </c>
      <c r="CB29" s="42" t="s">
        <v>456</v>
      </c>
    </row>
    <row r="30" spans="1:80" ht="43.5" customHeight="1">
      <c r="A30" s="8">
        <v>43773</v>
      </c>
      <c r="B30" s="11" t="s">
        <v>58</v>
      </c>
      <c r="C30" s="39" t="s">
        <v>196</v>
      </c>
      <c r="D30" s="2" t="s">
        <v>9</v>
      </c>
      <c r="E30" s="2" t="s">
        <v>59</v>
      </c>
      <c r="F30" s="44" t="s">
        <v>197</v>
      </c>
      <c r="G30" s="2" t="s">
        <v>197</v>
      </c>
      <c r="H30" s="15">
        <v>0</v>
      </c>
      <c r="I30" s="7">
        <f>2046.91+1938.86+2416.51+3084.35+2720.5+1376.85+2304.12</f>
        <v>15888.100000000002</v>
      </c>
      <c r="J30" s="2" t="s">
        <v>89</v>
      </c>
      <c r="K30" s="2" t="s">
        <v>448</v>
      </c>
      <c r="L30" s="2" t="s">
        <v>449</v>
      </c>
      <c r="M30" s="6" t="s">
        <v>463</v>
      </c>
      <c r="N30" s="44" t="s">
        <v>450</v>
      </c>
      <c r="O30" s="2" t="s">
        <v>451</v>
      </c>
      <c r="P30" s="2" t="s">
        <v>452</v>
      </c>
      <c r="Q30" s="6" t="s">
        <v>464</v>
      </c>
      <c r="R30" s="44" t="s">
        <v>453</v>
      </c>
      <c r="S30" s="2" t="s">
        <v>454</v>
      </c>
      <c r="T30" s="2" t="s">
        <v>455</v>
      </c>
      <c r="U30" s="42" t="s">
        <v>456</v>
      </c>
      <c r="V30" s="42" t="s">
        <v>456</v>
      </c>
      <c r="W30" s="42" t="s">
        <v>456</v>
      </c>
      <c r="X30" s="42" t="s">
        <v>456</v>
      </c>
      <c r="Y30" s="42" t="s">
        <v>456</v>
      </c>
      <c r="Z30" s="42" t="s">
        <v>456</v>
      </c>
      <c r="AA30" s="42" t="s">
        <v>456</v>
      </c>
      <c r="AB30" s="42" t="s">
        <v>456</v>
      </c>
      <c r="AC30" s="42" t="s">
        <v>456</v>
      </c>
      <c r="AD30" s="42" t="s">
        <v>456</v>
      </c>
      <c r="AE30" s="42" t="s">
        <v>456</v>
      </c>
      <c r="AF30" s="42" t="s">
        <v>456</v>
      </c>
      <c r="AG30" s="42" t="s">
        <v>456</v>
      </c>
      <c r="AH30" s="42" t="s">
        <v>456</v>
      </c>
      <c r="AI30" s="42" t="s">
        <v>456</v>
      </c>
      <c r="AJ30" s="42" t="s">
        <v>456</v>
      </c>
      <c r="AK30" s="42" t="s">
        <v>456</v>
      </c>
      <c r="AL30" s="42" t="s">
        <v>456</v>
      </c>
      <c r="AM30" s="42" t="s">
        <v>456</v>
      </c>
      <c r="AN30" s="42" t="s">
        <v>456</v>
      </c>
      <c r="AO30" s="42" t="s">
        <v>456</v>
      </c>
      <c r="AP30" s="42" t="s">
        <v>456</v>
      </c>
      <c r="AQ30" s="42" t="s">
        <v>456</v>
      </c>
      <c r="AR30" s="42" t="s">
        <v>456</v>
      </c>
      <c r="AS30" s="42" t="s">
        <v>456</v>
      </c>
      <c r="AT30" s="42" t="s">
        <v>456</v>
      </c>
      <c r="AU30" s="42" t="s">
        <v>456</v>
      </c>
      <c r="AV30" s="42" t="s">
        <v>456</v>
      </c>
      <c r="AW30" s="42" t="s">
        <v>456</v>
      </c>
      <c r="AX30" s="42" t="s">
        <v>456</v>
      </c>
      <c r="AY30" s="42" t="s">
        <v>456</v>
      </c>
      <c r="AZ30" s="42" t="s">
        <v>456</v>
      </c>
      <c r="BA30" s="42" t="s">
        <v>456</v>
      </c>
      <c r="BB30" s="42" t="s">
        <v>456</v>
      </c>
      <c r="BC30" s="42" t="s">
        <v>456</v>
      </c>
      <c r="BD30" s="42" t="s">
        <v>456</v>
      </c>
      <c r="BE30" s="42" t="s">
        <v>456</v>
      </c>
      <c r="BF30" s="42" t="s">
        <v>456</v>
      </c>
      <c r="BG30" s="42" t="s">
        <v>456</v>
      </c>
      <c r="BH30" s="42" t="s">
        <v>456</v>
      </c>
      <c r="BI30" s="42" t="s">
        <v>456</v>
      </c>
      <c r="BJ30" s="42" t="s">
        <v>456</v>
      </c>
      <c r="BK30" s="42" t="s">
        <v>456</v>
      </c>
      <c r="BL30" s="42" t="s">
        <v>456</v>
      </c>
      <c r="BM30" s="42" t="s">
        <v>456</v>
      </c>
      <c r="BN30" s="42" t="s">
        <v>456</v>
      </c>
      <c r="BO30" s="42" t="s">
        <v>456</v>
      </c>
      <c r="BP30" s="42" t="s">
        <v>456</v>
      </c>
      <c r="BQ30" s="42" t="s">
        <v>456</v>
      </c>
      <c r="BR30" s="42" t="s">
        <v>456</v>
      </c>
      <c r="BS30" s="42" t="s">
        <v>456</v>
      </c>
      <c r="BT30" s="42" t="s">
        <v>456</v>
      </c>
      <c r="BU30" s="42" t="s">
        <v>456</v>
      </c>
      <c r="BV30" s="42" t="s">
        <v>456</v>
      </c>
      <c r="BW30" s="42" t="s">
        <v>456</v>
      </c>
      <c r="BX30" s="42" t="s">
        <v>456</v>
      </c>
      <c r="BY30" s="42" t="s">
        <v>456</v>
      </c>
      <c r="BZ30" s="42" t="s">
        <v>456</v>
      </c>
      <c r="CA30" s="42" t="s">
        <v>456</v>
      </c>
      <c r="CB30" s="42" t="s">
        <v>456</v>
      </c>
    </row>
    <row r="31" spans="1:80" ht="54.75" customHeight="1">
      <c r="A31" s="8">
        <v>43794</v>
      </c>
      <c r="B31" s="11" t="s">
        <v>258</v>
      </c>
      <c r="C31" s="11" t="s">
        <v>198</v>
      </c>
      <c r="D31" s="2" t="s">
        <v>60</v>
      </c>
      <c r="E31" s="2" t="s">
        <v>61</v>
      </c>
      <c r="F31" s="44" t="s">
        <v>172</v>
      </c>
      <c r="G31" s="2" t="s">
        <v>172</v>
      </c>
      <c r="H31" s="15">
        <v>0</v>
      </c>
      <c r="I31" s="15">
        <f>77399.53+85999.48+77399.53+85999.48+85999.48+85999.48</f>
        <v>498796.98</v>
      </c>
      <c r="J31" s="2" t="s">
        <v>89</v>
      </c>
      <c r="K31" s="2" t="s">
        <v>199</v>
      </c>
      <c r="L31" s="2" t="s">
        <v>200</v>
      </c>
      <c r="M31" s="2" t="s">
        <v>201</v>
      </c>
      <c r="N31" s="2" t="s">
        <v>202</v>
      </c>
      <c r="O31" s="42" t="s">
        <v>456</v>
      </c>
      <c r="P31" s="42" t="s">
        <v>456</v>
      </c>
      <c r="Q31" s="42" t="s">
        <v>456</v>
      </c>
      <c r="R31" s="42" t="s">
        <v>456</v>
      </c>
      <c r="S31" s="42" t="s">
        <v>456</v>
      </c>
      <c r="T31" s="42" t="s">
        <v>456</v>
      </c>
      <c r="U31" s="42" t="s">
        <v>456</v>
      </c>
      <c r="V31" s="42" t="s">
        <v>456</v>
      </c>
      <c r="W31" s="42" t="s">
        <v>456</v>
      </c>
      <c r="X31" s="42" t="s">
        <v>456</v>
      </c>
      <c r="Y31" s="42" t="s">
        <v>456</v>
      </c>
      <c r="Z31" s="42" t="s">
        <v>456</v>
      </c>
      <c r="AA31" s="42" t="s">
        <v>456</v>
      </c>
      <c r="AB31" s="42" t="s">
        <v>456</v>
      </c>
      <c r="AC31" s="42" t="s">
        <v>456</v>
      </c>
      <c r="AD31" s="42" t="s">
        <v>456</v>
      </c>
      <c r="AE31" s="42" t="s">
        <v>456</v>
      </c>
      <c r="AF31" s="42" t="s">
        <v>456</v>
      </c>
      <c r="AG31" s="42" t="s">
        <v>456</v>
      </c>
      <c r="AH31" s="42" t="s">
        <v>456</v>
      </c>
      <c r="AI31" s="42" t="s">
        <v>456</v>
      </c>
      <c r="AJ31" s="42" t="s">
        <v>456</v>
      </c>
      <c r="AK31" s="42" t="s">
        <v>456</v>
      </c>
      <c r="AL31" s="42" t="s">
        <v>456</v>
      </c>
      <c r="AM31" s="42" t="s">
        <v>456</v>
      </c>
      <c r="AN31" s="42" t="s">
        <v>456</v>
      </c>
      <c r="AO31" s="42" t="s">
        <v>456</v>
      </c>
      <c r="AP31" s="42" t="s">
        <v>456</v>
      </c>
      <c r="AQ31" s="42" t="s">
        <v>456</v>
      </c>
      <c r="AR31" s="42" t="s">
        <v>456</v>
      </c>
      <c r="AS31" s="42" t="s">
        <v>456</v>
      </c>
      <c r="AT31" s="42" t="s">
        <v>456</v>
      </c>
      <c r="AU31" s="42" t="s">
        <v>456</v>
      </c>
      <c r="AV31" s="42" t="s">
        <v>456</v>
      </c>
      <c r="AW31" s="42" t="s">
        <v>456</v>
      </c>
      <c r="AX31" s="42" t="s">
        <v>456</v>
      </c>
      <c r="AY31" s="42" t="s">
        <v>456</v>
      </c>
      <c r="AZ31" s="42" t="s">
        <v>456</v>
      </c>
      <c r="BA31" s="42" t="s">
        <v>456</v>
      </c>
      <c r="BB31" s="42" t="s">
        <v>456</v>
      </c>
      <c r="BC31" s="42" t="s">
        <v>456</v>
      </c>
      <c r="BD31" s="42" t="s">
        <v>456</v>
      </c>
      <c r="BE31" s="42" t="s">
        <v>456</v>
      </c>
      <c r="BF31" s="42" t="s">
        <v>456</v>
      </c>
      <c r="BG31" s="42" t="s">
        <v>456</v>
      </c>
      <c r="BH31" s="42" t="s">
        <v>456</v>
      </c>
      <c r="BI31" s="42" t="s">
        <v>456</v>
      </c>
      <c r="BJ31" s="42" t="s">
        <v>456</v>
      </c>
      <c r="BK31" s="42" t="s">
        <v>456</v>
      </c>
      <c r="BL31" s="42" t="s">
        <v>456</v>
      </c>
      <c r="BM31" s="42" t="s">
        <v>456</v>
      </c>
      <c r="BN31" s="42" t="s">
        <v>456</v>
      </c>
      <c r="BO31" s="42" t="s">
        <v>456</v>
      </c>
      <c r="BP31" s="42" t="s">
        <v>456</v>
      </c>
      <c r="BQ31" s="42" t="s">
        <v>456</v>
      </c>
      <c r="BR31" s="42" t="s">
        <v>456</v>
      </c>
      <c r="BS31" s="42" t="s">
        <v>456</v>
      </c>
      <c r="BT31" s="42" t="s">
        <v>456</v>
      </c>
      <c r="BU31" s="42" t="s">
        <v>456</v>
      </c>
      <c r="BV31" s="42" t="s">
        <v>456</v>
      </c>
      <c r="BW31" s="42" t="s">
        <v>456</v>
      </c>
      <c r="BX31" s="42" t="s">
        <v>456</v>
      </c>
      <c r="BY31" s="42" t="s">
        <v>456</v>
      </c>
      <c r="BZ31" s="42" t="s">
        <v>456</v>
      </c>
      <c r="CA31" s="42" t="s">
        <v>456</v>
      </c>
      <c r="CB31" s="42" t="s">
        <v>456</v>
      </c>
    </row>
    <row r="32" spans="1:80" ht="33.75" customHeight="1">
      <c r="A32" s="8">
        <v>43796</v>
      </c>
      <c r="B32" s="11" t="s">
        <v>259</v>
      </c>
      <c r="C32" s="11" t="s">
        <v>203</v>
      </c>
      <c r="D32" s="2" t="s">
        <v>63</v>
      </c>
      <c r="E32" s="2" t="s">
        <v>64</v>
      </c>
      <c r="F32" s="44" t="s">
        <v>204</v>
      </c>
      <c r="G32" s="2" t="s">
        <v>204</v>
      </c>
      <c r="H32" s="15">
        <v>0</v>
      </c>
      <c r="I32" s="7">
        <f>2700*6</f>
        <v>16200</v>
      </c>
      <c r="J32" s="9" t="s">
        <v>89</v>
      </c>
      <c r="K32" s="2" t="s">
        <v>205</v>
      </c>
      <c r="L32" s="2" t="s">
        <v>206</v>
      </c>
      <c r="M32" s="42" t="s">
        <v>456</v>
      </c>
      <c r="N32" s="42" t="s">
        <v>456</v>
      </c>
      <c r="O32" s="42" t="s">
        <v>456</v>
      </c>
      <c r="P32" s="42" t="s">
        <v>456</v>
      </c>
      <c r="Q32" s="42" t="s">
        <v>456</v>
      </c>
      <c r="R32" s="42" t="s">
        <v>456</v>
      </c>
      <c r="S32" s="42" t="s">
        <v>456</v>
      </c>
      <c r="T32" s="42" t="s">
        <v>456</v>
      </c>
      <c r="U32" s="42" t="s">
        <v>456</v>
      </c>
      <c r="V32" s="42" t="s">
        <v>456</v>
      </c>
      <c r="W32" s="42" t="s">
        <v>456</v>
      </c>
      <c r="X32" s="42" t="s">
        <v>456</v>
      </c>
      <c r="Y32" s="42" t="s">
        <v>456</v>
      </c>
      <c r="Z32" s="42" t="s">
        <v>456</v>
      </c>
      <c r="AA32" s="42" t="s">
        <v>456</v>
      </c>
      <c r="AB32" s="42" t="s">
        <v>456</v>
      </c>
      <c r="AC32" s="42" t="s">
        <v>456</v>
      </c>
      <c r="AD32" s="42" t="s">
        <v>456</v>
      </c>
      <c r="AE32" s="42" t="s">
        <v>456</v>
      </c>
      <c r="AF32" s="42" t="s">
        <v>456</v>
      </c>
      <c r="AG32" s="42" t="s">
        <v>456</v>
      </c>
      <c r="AH32" s="42" t="s">
        <v>456</v>
      </c>
      <c r="AI32" s="42" t="s">
        <v>456</v>
      </c>
      <c r="AJ32" s="42" t="s">
        <v>456</v>
      </c>
      <c r="AK32" s="42" t="s">
        <v>456</v>
      </c>
      <c r="AL32" s="42" t="s">
        <v>456</v>
      </c>
      <c r="AM32" s="42" t="s">
        <v>456</v>
      </c>
      <c r="AN32" s="42" t="s">
        <v>456</v>
      </c>
      <c r="AO32" s="42" t="s">
        <v>456</v>
      </c>
      <c r="AP32" s="42" t="s">
        <v>456</v>
      </c>
      <c r="AQ32" s="42" t="s">
        <v>456</v>
      </c>
      <c r="AR32" s="42" t="s">
        <v>456</v>
      </c>
      <c r="AS32" s="42" t="s">
        <v>456</v>
      </c>
      <c r="AT32" s="42" t="s">
        <v>456</v>
      </c>
      <c r="AU32" s="42" t="s">
        <v>456</v>
      </c>
      <c r="AV32" s="42" t="s">
        <v>456</v>
      </c>
      <c r="AW32" s="42" t="s">
        <v>456</v>
      </c>
      <c r="AX32" s="42" t="s">
        <v>456</v>
      </c>
      <c r="AY32" s="42" t="s">
        <v>456</v>
      </c>
      <c r="AZ32" s="42" t="s">
        <v>456</v>
      </c>
      <c r="BA32" s="42" t="s">
        <v>456</v>
      </c>
      <c r="BB32" s="42" t="s">
        <v>456</v>
      </c>
      <c r="BC32" s="42" t="s">
        <v>456</v>
      </c>
      <c r="BD32" s="42" t="s">
        <v>456</v>
      </c>
      <c r="BE32" s="42" t="s">
        <v>456</v>
      </c>
      <c r="BF32" s="42" t="s">
        <v>456</v>
      </c>
      <c r="BG32" s="42" t="s">
        <v>456</v>
      </c>
      <c r="BH32" s="42" t="s">
        <v>456</v>
      </c>
      <c r="BI32" s="42" t="s">
        <v>456</v>
      </c>
      <c r="BJ32" s="42" t="s">
        <v>456</v>
      </c>
      <c r="BK32" s="42" t="s">
        <v>456</v>
      </c>
      <c r="BL32" s="42" t="s">
        <v>456</v>
      </c>
      <c r="BM32" s="42" t="s">
        <v>456</v>
      </c>
      <c r="BN32" s="42" t="s">
        <v>456</v>
      </c>
      <c r="BO32" s="42" t="s">
        <v>456</v>
      </c>
      <c r="BP32" s="42" t="s">
        <v>456</v>
      </c>
      <c r="BQ32" s="42" t="s">
        <v>456</v>
      </c>
      <c r="BR32" s="42" t="s">
        <v>456</v>
      </c>
      <c r="BS32" s="42" t="s">
        <v>456</v>
      </c>
      <c r="BT32" s="42" t="s">
        <v>456</v>
      </c>
      <c r="BU32" s="42" t="s">
        <v>456</v>
      </c>
      <c r="BV32" s="42" t="s">
        <v>456</v>
      </c>
      <c r="BW32" s="42" t="s">
        <v>456</v>
      </c>
      <c r="BX32" s="42" t="s">
        <v>456</v>
      </c>
      <c r="BY32" s="42" t="s">
        <v>456</v>
      </c>
      <c r="BZ32" s="42" t="s">
        <v>456</v>
      </c>
      <c r="CA32" s="42" t="s">
        <v>456</v>
      </c>
      <c r="CB32" s="42" t="s">
        <v>456</v>
      </c>
    </row>
    <row r="33" spans="1:80" ht="33" customHeight="1">
      <c r="A33" s="8">
        <v>43815</v>
      </c>
      <c r="B33" s="11" t="s">
        <v>260</v>
      </c>
      <c r="C33" s="11" t="s">
        <v>207</v>
      </c>
      <c r="D33" s="2" t="s">
        <v>65</v>
      </c>
      <c r="E33" s="2" t="s">
        <v>66</v>
      </c>
      <c r="F33" s="44" t="s">
        <v>208</v>
      </c>
      <c r="G33" s="2" t="s">
        <v>208</v>
      </c>
      <c r="H33" s="15">
        <v>0</v>
      </c>
      <c r="I33" s="7">
        <f>3690.35+3569.34+4204.47+3297.45+3667.04</f>
        <v>18428.650000000001</v>
      </c>
      <c r="J33" s="9" t="s">
        <v>89</v>
      </c>
      <c r="K33" s="2" t="s">
        <v>209</v>
      </c>
      <c r="L33" s="2" t="s">
        <v>210</v>
      </c>
      <c r="M33" s="42" t="s">
        <v>456</v>
      </c>
      <c r="N33" s="42" t="s">
        <v>456</v>
      </c>
      <c r="O33" s="42" t="s">
        <v>456</v>
      </c>
      <c r="P33" s="42" t="s">
        <v>456</v>
      </c>
      <c r="Q33" s="42" t="s">
        <v>456</v>
      </c>
      <c r="R33" s="42" t="s">
        <v>456</v>
      </c>
      <c r="S33" s="42" t="s">
        <v>456</v>
      </c>
      <c r="T33" s="42" t="s">
        <v>456</v>
      </c>
      <c r="U33" s="42" t="s">
        <v>456</v>
      </c>
      <c r="V33" s="42" t="s">
        <v>456</v>
      </c>
      <c r="W33" s="42" t="s">
        <v>456</v>
      </c>
      <c r="X33" s="42" t="s">
        <v>456</v>
      </c>
      <c r="Y33" s="42" t="s">
        <v>456</v>
      </c>
      <c r="Z33" s="42" t="s">
        <v>456</v>
      </c>
      <c r="AA33" s="42" t="s">
        <v>456</v>
      </c>
      <c r="AB33" s="42" t="s">
        <v>456</v>
      </c>
      <c r="AC33" s="42" t="s">
        <v>456</v>
      </c>
      <c r="AD33" s="42" t="s">
        <v>456</v>
      </c>
      <c r="AE33" s="42" t="s">
        <v>456</v>
      </c>
      <c r="AF33" s="42" t="s">
        <v>456</v>
      </c>
      <c r="AG33" s="42" t="s">
        <v>456</v>
      </c>
      <c r="AH33" s="42" t="s">
        <v>456</v>
      </c>
      <c r="AI33" s="42" t="s">
        <v>456</v>
      </c>
      <c r="AJ33" s="42" t="s">
        <v>456</v>
      </c>
      <c r="AK33" s="42" t="s">
        <v>456</v>
      </c>
      <c r="AL33" s="42" t="s">
        <v>456</v>
      </c>
      <c r="AM33" s="42" t="s">
        <v>456</v>
      </c>
      <c r="AN33" s="42" t="s">
        <v>456</v>
      </c>
      <c r="AO33" s="42" t="s">
        <v>456</v>
      </c>
      <c r="AP33" s="42" t="s">
        <v>456</v>
      </c>
      <c r="AQ33" s="42" t="s">
        <v>456</v>
      </c>
      <c r="AR33" s="42" t="s">
        <v>456</v>
      </c>
      <c r="AS33" s="42" t="s">
        <v>456</v>
      </c>
      <c r="AT33" s="42" t="s">
        <v>456</v>
      </c>
      <c r="AU33" s="42" t="s">
        <v>456</v>
      </c>
      <c r="AV33" s="42" t="s">
        <v>456</v>
      </c>
      <c r="AW33" s="42" t="s">
        <v>456</v>
      </c>
      <c r="AX33" s="42" t="s">
        <v>456</v>
      </c>
      <c r="AY33" s="42" t="s">
        <v>456</v>
      </c>
      <c r="AZ33" s="42" t="s">
        <v>456</v>
      </c>
      <c r="BA33" s="42" t="s">
        <v>456</v>
      </c>
      <c r="BB33" s="42" t="s">
        <v>456</v>
      </c>
      <c r="BC33" s="42" t="s">
        <v>456</v>
      </c>
      <c r="BD33" s="42" t="s">
        <v>456</v>
      </c>
      <c r="BE33" s="42" t="s">
        <v>456</v>
      </c>
      <c r="BF33" s="42" t="s">
        <v>456</v>
      </c>
      <c r="BG33" s="42" t="s">
        <v>456</v>
      </c>
      <c r="BH33" s="42" t="s">
        <v>456</v>
      </c>
      <c r="BI33" s="42" t="s">
        <v>456</v>
      </c>
      <c r="BJ33" s="42" t="s">
        <v>456</v>
      </c>
      <c r="BK33" s="42" t="s">
        <v>456</v>
      </c>
      <c r="BL33" s="42" t="s">
        <v>456</v>
      </c>
      <c r="BM33" s="42" t="s">
        <v>456</v>
      </c>
      <c r="BN33" s="42" t="s">
        <v>456</v>
      </c>
      <c r="BO33" s="42" t="s">
        <v>456</v>
      </c>
      <c r="BP33" s="42" t="s">
        <v>456</v>
      </c>
      <c r="BQ33" s="42" t="s">
        <v>456</v>
      </c>
      <c r="BR33" s="42" t="s">
        <v>456</v>
      </c>
      <c r="BS33" s="42" t="s">
        <v>456</v>
      </c>
      <c r="BT33" s="42" t="s">
        <v>456</v>
      </c>
      <c r="BU33" s="42" t="s">
        <v>456</v>
      </c>
      <c r="BV33" s="42" t="s">
        <v>456</v>
      </c>
      <c r="BW33" s="42" t="s">
        <v>456</v>
      </c>
      <c r="BX33" s="42" t="s">
        <v>456</v>
      </c>
      <c r="BY33" s="42" t="s">
        <v>456</v>
      </c>
      <c r="BZ33" s="42" t="s">
        <v>456</v>
      </c>
      <c r="CA33" s="42" t="s">
        <v>456</v>
      </c>
      <c r="CB33" s="42" t="s">
        <v>456</v>
      </c>
    </row>
    <row r="34" spans="1:80" ht="22.5">
      <c r="A34" s="8">
        <v>43880</v>
      </c>
      <c r="B34" s="11" t="s">
        <v>261</v>
      </c>
      <c r="C34" s="11" t="s">
        <v>211</v>
      </c>
      <c r="D34" s="2" t="s">
        <v>212</v>
      </c>
      <c r="E34" s="2" t="s">
        <v>213</v>
      </c>
      <c r="F34" s="11" t="s">
        <v>456</v>
      </c>
      <c r="G34" s="2" t="s">
        <v>214</v>
      </c>
      <c r="H34" s="15">
        <v>0</v>
      </c>
      <c r="I34" s="7">
        <f>26120.29+16690.96</f>
        <v>42811.25</v>
      </c>
      <c r="J34" s="9" t="s">
        <v>89</v>
      </c>
      <c r="K34" s="2" t="s">
        <v>215</v>
      </c>
      <c r="L34" s="2" t="s">
        <v>216</v>
      </c>
      <c r="M34" s="42" t="s">
        <v>456</v>
      </c>
      <c r="N34" s="42" t="s">
        <v>456</v>
      </c>
      <c r="O34" s="42" t="s">
        <v>456</v>
      </c>
      <c r="P34" s="42" t="s">
        <v>456</v>
      </c>
      <c r="Q34" s="42" t="s">
        <v>456</v>
      </c>
      <c r="R34" s="42" t="s">
        <v>456</v>
      </c>
      <c r="S34" s="42" t="s">
        <v>456</v>
      </c>
      <c r="T34" s="42" t="s">
        <v>456</v>
      </c>
      <c r="U34" s="42" t="s">
        <v>456</v>
      </c>
      <c r="V34" s="42" t="s">
        <v>456</v>
      </c>
      <c r="W34" s="42" t="s">
        <v>456</v>
      </c>
      <c r="X34" s="42" t="s">
        <v>456</v>
      </c>
      <c r="Y34" s="42" t="s">
        <v>456</v>
      </c>
      <c r="Z34" s="42" t="s">
        <v>456</v>
      </c>
      <c r="AA34" s="42" t="s">
        <v>456</v>
      </c>
      <c r="AB34" s="42" t="s">
        <v>456</v>
      </c>
      <c r="AC34" s="42" t="s">
        <v>456</v>
      </c>
      <c r="AD34" s="42" t="s">
        <v>456</v>
      </c>
      <c r="AE34" s="42" t="s">
        <v>456</v>
      </c>
      <c r="AF34" s="42" t="s">
        <v>456</v>
      </c>
      <c r="AG34" s="42" t="s">
        <v>456</v>
      </c>
      <c r="AH34" s="42" t="s">
        <v>456</v>
      </c>
      <c r="AI34" s="42" t="s">
        <v>456</v>
      </c>
      <c r="AJ34" s="42" t="s">
        <v>456</v>
      </c>
      <c r="AK34" s="42" t="s">
        <v>456</v>
      </c>
      <c r="AL34" s="42" t="s">
        <v>456</v>
      </c>
      <c r="AM34" s="42" t="s">
        <v>456</v>
      </c>
      <c r="AN34" s="42" t="s">
        <v>456</v>
      </c>
      <c r="AO34" s="42" t="s">
        <v>456</v>
      </c>
      <c r="AP34" s="42" t="s">
        <v>456</v>
      </c>
      <c r="AQ34" s="42" t="s">
        <v>456</v>
      </c>
      <c r="AR34" s="42" t="s">
        <v>456</v>
      </c>
      <c r="AS34" s="42" t="s">
        <v>456</v>
      </c>
      <c r="AT34" s="42" t="s">
        <v>456</v>
      </c>
      <c r="AU34" s="42" t="s">
        <v>456</v>
      </c>
      <c r="AV34" s="42" t="s">
        <v>456</v>
      </c>
      <c r="AW34" s="42" t="s">
        <v>456</v>
      </c>
      <c r="AX34" s="42" t="s">
        <v>456</v>
      </c>
      <c r="AY34" s="42" t="s">
        <v>456</v>
      </c>
      <c r="AZ34" s="42" t="s">
        <v>456</v>
      </c>
      <c r="BA34" s="42" t="s">
        <v>456</v>
      </c>
      <c r="BB34" s="42" t="s">
        <v>456</v>
      </c>
      <c r="BC34" s="42" t="s">
        <v>456</v>
      </c>
      <c r="BD34" s="42" t="s">
        <v>456</v>
      </c>
      <c r="BE34" s="42" t="s">
        <v>456</v>
      </c>
      <c r="BF34" s="42" t="s">
        <v>456</v>
      </c>
      <c r="BG34" s="42" t="s">
        <v>456</v>
      </c>
      <c r="BH34" s="42" t="s">
        <v>456</v>
      </c>
      <c r="BI34" s="42" t="s">
        <v>456</v>
      </c>
      <c r="BJ34" s="42" t="s">
        <v>456</v>
      </c>
      <c r="BK34" s="42" t="s">
        <v>456</v>
      </c>
      <c r="BL34" s="42" t="s">
        <v>456</v>
      </c>
      <c r="BM34" s="42" t="s">
        <v>456</v>
      </c>
      <c r="BN34" s="42" t="s">
        <v>456</v>
      </c>
      <c r="BO34" s="42" t="s">
        <v>456</v>
      </c>
      <c r="BP34" s="42" t="s">
        <v>456</v>
      </c>
      <c r="BQ34" s="42" t="s">
        <v>456</v>
      </c>
      <c r="BR34" s="42" t="s">
        <v>456</v>
      </c>
      <c r="BS34" s="42" t="s">
        <v>456</v>
      </c>
      <c r="BT34" s="42" t="s">
        <v>456</v>
      </c>
      <c r="BU34" s="42" t="s">
        <v>456</v>
      </c>
      <c r="BV34" s="42" t="s">
        <v>456</v>
      </c>
      <c r="BW34" s="42" t="s">
        <v>456</v>
      </c>
      <c r="BX34" s="42" t="s">
        <v>456</v>
      </c>
      <c r="BY34" s="42" t="s">
        <v>456</v>
      </c>
      <c r="BZ34" s="42" t="s">
        <v>456</v>
      </c>
      <c r="CA34" s="42" t="s">
        <v>456</v>
      </c>
      <c r="CB34" s="42" t="s">
        <v>456</v>
      </c>
    </row>
    <row r="35" spans="1:80" ht="33" customHeight="1">
      <c r="A35" s="8">
        <v>43899</v>
      </c>
      <c r="B35" s="11" t="s">
        <v>262</v>
      </c>
      <c r="C35" s="11" t="s">
        <v>217</v>
      </c>
      <c r="D35" s="2" t="s">
        <v>218</v>
      </c>
      <c r="E35" s="2" t="s">
        <v>219</v>
      </c>
      <c r="F35" s="11" t="s">
        <v>456</v>
      </c>
      <c r="G35" s="2" t="s">
        <v>220</v>
      </c>
      <c r="H35" s="15">
        <v>0</v>
      </c>
      <c r="I35" s="7">
        <f>2062.5*3</f>
        <v>6187.5</v>
      </c>
      <c r="J35" s="9" t="s">
        <v>89</v>
      </c>
      <c r="K35" s="2" t="s">
        <v>221</v>
      </c>
      <c r="L35" s="2" t="s">
        <v>222</v>
      </c>
      <c r="M35" s="42" t="s">
        <v>456</v>
      </c>
      <c r="N35" s="42" t="s">
        <v>456</v>
      </c>
      <c r="O35" s="42" t="s">
        <v>456</v>
      </c>
      <c r="P35" s="42" t="s">
        <v>456</v>
      </c>
      <c r="Q35" s="42" t="s">
        <v>456</v>
      </c>
      <c r="R35" s="42" t="s">
        <v>456</v>
      </c>
      <c r="S35" s="42" t="s">
        <v>456</v>
      </c>
      <c r="T35" s="42" t="s">
        <v>456</v>
      </c>
      <c r="U35" s="42" t="s">
        <v>456</v>
      </c>
      <c r="V35" s="42" t="s">
        <v>456</v>
      </c>
      <c r="W35" s="42" t="s">
        <v>456</v>
      </c>
      <c r="X35" s="42" t="s">
        <v>456</v>
      </c>
      <c r="Y35" s="42" t="s">
        <v>456</v>
      </c>
      <c r="Z35" s="42" t="s">
        <v>456</v>
      </c>
      <c r="AA35" s="42" t="s">
        <v>456</v>
      </c>
      <c r="AB35" s="42" t="s">
        <v>456</v>
      </c>
      <c r="AC35" s="42" t="s">
        <v>456</v>
      </c>
      <c r="AD35" s="42" t="s">
        <v>456</v>
      </c>
      <c r="AE35" s="42" t="s">
        <v>456</v>
      </c>
      <c r="AF35" s="42" t="s">
        <v>456</v>
      </c>
      <c r="AG35" s="42" t="s">
        <v>456</v>
      </c>
      <c r="AH35" s="42" t="s">
        <v>456</v>
      </c>
      <c r="AI35" s="42" t="s">
        <v>456</v>
      </c>
      <c r="AJ35" s="42" t="s">
        <v>456</v>
      </c>
      <c r="AK35" s="42" t="s">
        <v>456</v>
      </c>
      <c r="AL35" s="42" t="s">
        <v>456</v>
      </c>
      <c r="AM35" s="42" t="s">
        <v>456</v>
      </c>
      <c r="AN35" s="42" t="s">
        <v>456</v>
      </c>
      <c r="AO35" s="42" t="s">
        <v>456</v>
      </c>
      <c r="AP35" s="42" t="s">
        <v>456</v>
      </c>
      <c r="AQ35" s="42" t="s">
        <v>456</v>
      </c>
      <c r="AR35" s="42" t="s">
        <v>456</v>
      </c>
      <c r="AS35" s="42" t="s">
        <v>456</v>
      </c>
      <c r="AT35" s="42" t="s">
        <v>456</v>
      </c>
      <c r="AU35" s="42" t="s">
        <v>456</v>
      </c>
      <c r="AV35" s="42" t="s">
        <v>456</v>
      </c>
      <c r="AW35" s="42" t="s">
        <v>456</v>
      </c>
      <c r="AX35" s="42" t="s">
        <v>456</v>
      </c>
      <c r="AY35" s="42" t="s">
        <v>456</v>
      </c>
      <c r="AZ35" s="42" t="s">
        <v>456</v>
      </c>
      <c r="BA35" s="42" t="s">
        <v>456</v>
      </c>
      <c r="BB35" s="42" t="s">
        <v>456</v>
      </c>
      <c r="BC35" s="42" t="s">
        <v>456</v>
      </c>
      <c r="BD35" s="42" t="s">
        <v>456</v>
      </c>
      <c r="BE35" s="42" t="s">
        <v>456</v>
      </c>
      <c r="BF35" s="42" t="s">
        <v>456</v>
      </c>
      <c r="BG35" s="42" t="s">
        <v>456</v>
      </c>
      <c r="BH35" s="42" t="s">
        <v>456</v>
      </c>
      <c r="BI35" s="42" t="s">
        <v>456</v>
      </c>
      <c r="BJ35" s="42" t="s">
        <v>456</v>
      </c>
      <c r="BK35" s="42" t="s">
        <v>456</v>
      </c>
      <c r="BL35" s="42" t="s">
        <v>456</v>
      </c>
      <c r="BM35" s="42" t="s">
        <v>456</v>
      </c>
      <c r="BN35" s="42" t="s">
        <v>456</v>
      </c>
      <c r="BO35" s="42" t="s">
        <v>456</v>
      </c>
      <c r="BP35" s="42" t="s">
        <v>456</v>
      </c>
      <c r="BQ35" s="42" t="s">
        <v>456</v>
      </c>
      <c r="BR35" s="42" t="s">
        <v>456</v>
      </c>
      <c r="BS35" s="42" t="s">
        <v>456</v>
      </c>
      <c r="BT35" s="42" t="s">
        <v>456</v>
      </c>
      <c r="BU35" s="42" t="s">
        <v>456</v>
      </c>
      <c r="BV35" s="42" t="s">
        <v>456</v>
      </c>
      <c r="BW35" s="42" t="s">
        <v>456</v>
      </c>
      <c r="BX35" s="42" t="s">
        <v>456</v>
      </c>
      <c r="BY35" s="42" t="s">
        <v>456</v>
      </c>
      <c r="BZ35" s="42" t="s">
        <v>456</v>
      </c>
      <c r="CA35" s="42" t="s">
        <v>456</v>
      </c>
      <c r="CB35" s="42" t="s">
        <v>456</v>
      </c>
    </row>
    <row r="36" spans="1:80" ht="30.75" customHeight="1">
      <c r="A36" s="8">
        <v>43937</v>
      </c>
      <c r="B36" s="11" t="s">
        <v>263</v>
      </c>
      <c r="C36" s="11" t="s">
        <v>223</v>
      </c>
      <c r="D36" s="2" t="s">
        <v>224</v>
      </c>
      <c r="E36" s="2" t="s">
        <v>225</v>
      </c>
      <c r="F36" s="11" t="s">
        <v>456</v>
      </c>
      <c r="G36" s="2" t="s">
        <v>226</v>
      </c>
      <c r="H36" s="15">
        <v>0</v>
      </c>
      <c r="I36" s="7">
        <f>8480+8150</f>
        <v>16630</v>
      </c>
      <c r="J36" s="9" t="s">
        <v>89</v>
      </c>
      <c r="K36" s="2" t="s">
        <v>227</v>
      </c>
      <c r="L36" s="2" t="s">
        <v>228</v>
      </c>
      <c r="M36" s="42" t="s">
        <v>456</v>
      </c>
      <c r="N36" s="42" t="s">
        <v>456</v>
      </c>
      <c r="O36" s="42" t="s">
        <v>456</v>
      </c>
      <c r="P36" s="42" t="s">
        <v>456</v>
      </c>
      <c r="Q36" s="42" t="s">
        <v>456</v>
      </c>
      <c r="R36" s="42" t="s">
        <v>456</v>
      </c>
      <c r="S36" s="42" t="s">
        <v>456</v>
      </c>
      <c r="T36" s="42" t="s">
        <v>456</v>
      </c>
      <c r="U36" s="42" t="s">
        <v>456</v>
      </c>
      <c r="V36" s="42" t="s">
        <v>456</v>
      </c>
      <c r="W36" s="42" t="s">
        <v>456</v>
      </c>
      <c r="X36" s="42" t="s">
        <v>456</v>
      </c>
      <c r="Y36" s="42" t="s">
        <v>456</v>
      </c>
      <c r="Z36" s="42" t="s">
        <v>456</v>
      </c>
      <c r="AA36" s="42" t="s">
        <v>456</v>
      </c>
      <c r="AB36" s="42" t="s">
        <v>456</v>
      </c>
      <c r="AC36" s="42" t="s">
        <v>456</v>
      </c>
      <c r="AD36" s="42" t="s">
        <v>456</v>
      </c>
      <c r="AE36" s="42" t="s">
        <v>456</v>
      </c>
      <c r="AF36" s="42" t="s">
        <v>456</v>
      </c>
      <c r="AG36" s="42" t="s">
        <v>456</v>
      </c>
      <c r="AH36" s="42" t="s">
        <v>456</v>
      </c>
      <c r="AI36" s="42" t="s">
        <v>456</v>
      </c>
      <c r="AJ36" s="42" t="s">
        <v>456</v>
      </c>
      <c r="AK36" s="42" t="s">
        <v>456</v>
      </c>
      <c r="AL36" s="42" t="s">
        <v>456</v>
      </c>
      <c r="AM36" s="42" t="s">
        <v>456</v>
      </c>
      <c r="AN36" s="42" t="s">
        <v>456</v>
      </c>
      <c r="AO36" s="42" t="s">
        <v>456</v>
      </c>
      <c r="AP36" s="42" t="s">
        <v>456</v>
      </c>
      <c r="AQ36" s="42" t="s">
        <v>456</v>
      </c>
      <c r="AR36" s="42" t="s">
        <v>456</v>
      </c>
      <c r="AS36" s="42" t="s">
        <v>456</v>
      </c>
      <c r="AT36" s="42" t="s">
        <v>456</v>
      </c>
      <c r="AU36" s="42" t="s">
        <v>456</v>
      </c>
      <c r="AV36" s="42" t="s">
        <v>456</v>
      </c>
      <c r="AW36" s="42" t="s">
        <v>456</v>
      </c>
      <c r="AX36" s="42" t="s">
        <v>456</v>
      </c>
      <c r="AY36" s="42" t="s">
        <v>456</v>
      </c>
      <c r="AZ36" s="42" t="s">
        <v>456</v>
      </c>
      <c r="BA36" s="42" t="s">
        <v>456</v>
      </c>
      <c r="BB36" s="42" t="s">
        <v>456</v>
      </c>
      <c r="BC36" s="42" t="s">
        <v>456</v>
      </c>
      <c r="BD36" s="42" t="s">
        <v>456</v>
      </c>
      <c r="BE36" s="42" t="s">
        <v>456</v>
      </c>
      <c r="BF36" s="42" t="s">
        <v>456</v>
      </c>
      <c r="BG36" s="42" t="s">
        <v>456</v>
      </c>
      <c r="BH36" s="42" t="s">
        <v>456</v>
      </c>
      <c r="BI36" s="42" t="s">
        <v>456</v>
      </c>
      <c r="BJ36" s="42" t="s">
        <v>456</v>
      </c>
      <c r="BK36" s="42" t="s">
        <v>456</v>
      </c>
      <c r="BL36" s="42" t="s">
        <v>456</v>
      </c>
      <c r="BM36" s="42" t="s">
        <v>456</v>
      </c>
      <c r="BN36" s="42" t="s">
        <v>456</v>
      </c>
      <c r="BO36" s="42" t="s">
        <v>456</v>
      </c>
      <c r="BP36" s="42" t="s">
        <v>456</v>
      </c>
      <c r="BQ36" s="42" t="s">
        <v>456</v>
      </c>
      <c r="BR36" s="42" t="s">
        <v>456</v>
      </c>
      <c r="BS36" s="42" t="s">
        <v>456</v>
      </c>
      <c r="BT36" s="42" t="s">
        <v>456</v>
      </c>
      <c r="BU36" s="42" t="s">
        <v>456</v>
      </c>
      <c r="BV36" s="42" t="s">
        <v>456</v>
      </c>
      <c r="BW36" s="42" t="s">
        <v>456</v>
      </c>
      <c r="BX36" s="42" t="s">
        <v>456</v>
      </c>
      <c r="BY36" s="42" t="s">
        <v>456</v>
      </c>
      <c r="BZ36" s="42" t="s">
        <v>456</v>
      </c>
      <c r="CA36" s="42" t="s">
        <v>456</v>
      </c>
      <c r="CB36" s="42" t="s">
        <v>456</v>
      </c>
    </row>
    <row r="37" spans="1:80" ht="31.5" customHeight="1">
      <c r="A37" s="8">
        <v>43934</v>
      </c>
      <c r="B37" s="11" t="s">
        <v>264</v>
      </c>
      <c r="C37" s="11" t="s">
        <v>229</v>
      </c>
      <c r="D37" s="2" t="s">
        <v>230</v>
      </c>
      <c r="E37" s="2" t="s">
        <v>231</v>
      </c>
      <c r="F37" s="11" t="s">
        <v>456</v>
      </c>
      <c r="G37" s="2" t="s">
        <v>232</v>
      </c>
      <c r="H37" s="15">
        <v>0</v>
      </c>
      <c r="I37" s="7">
        <f>1610+3380</f>
        <v>4990</v>
      </c>
      <c r="J37" s="9" t="s">
        <v>89</v>
      </c>
      <c r="K37" s="2" t="s">
        <v>233</v>
      </c>
      <c r="L37" s="2" t="s">
        <v>234</v>
      </c>
      <c r="M37" s="42" t="s">
        <v>456</v>
      </c>
      <c r="N37" s="42" t="s">
        <v>456</v>
      </c>
      <c r="O37" s="42" t="s">
        <v>456</v>
      </c>
      <c r="P37" s="42" t="s">
        <v>456</v>
      </c>
      <c r="Q37" s="42" t="s">
        <v>456</v>
      </c>
      <c r="R37" s="42" t="s">
        <v>456</v>
      </c>
      <c r="S37" s="42" t="s">
        <v>456</v>
      </c>
      <c r="T37" s="42" t="s">
        <v>456</v>
      </c>
      <c r="U37" s="42" t="s">
        <v>456</v>
      </c>
      <c r="V37" s="42" t="s">
        <v>456</v>
      </c>
      <c r="W37" s="42" t="s">
        <v>456</v>
      </c>
      <c r="X37" s="42" t="s">
        <v>456</v>
      </c>
      <c r="Y37" s="42" t="s">
        <v>456</v>
      </c>
      <c r="Z37" s="42" t="s">
        <v>456</v>
      </c>
      <c r="AA37" s="42" t="s">
        <v>456</v>
      </c>
      <c r="AB37" s="42" t="s">
        <v>456</v>
      </c>
      <c r="AC37" s="42" t="s">
        <v>456</v>
      </c>
      <c r="AD37" s="42" t="s">
        <v>456</v>
      </c>
      <c r="AE37" s="42" t="s">
        <v>456</v>
      </c>
      <c r="AF37" s="42" t="s">
        <v>456</v>
      </c>
      <c r="AG37" s="42" t="s">
        <v>456</v>
      </c>
      <c r="AH37" s="42" t="s">
        <v>456</v>
      </c>
      <c r="AI37" s="42" t="s">
        <v>456</v>
      </c>
      <c r="AJ37" s="42" t="s">
        <v>456</v>
      </c>
      <c r="AK37" s="42" t="s">
        <v>456</v>
      </c>
      <c r="AL37" s="42" t="s">
        <v>456</v>
      </c>
      <c r="AM37" s="42" t="s">
        <v>456</v>
      </c>
      <c r="AN37" s="42" t="s">
        <v>456</v>
      </c>
      <c r="AO37" s="42" t="s">
        <v>456</v>
      </c>
      <c r="AP37" s="42" t="s">
        <v>456</v>
      </c>
      <c r="AQ37" s="42" t="s">
        <v>456</v>
      </c>
      <c r="AR37" s="42" t="s">
        <v>456</v>
      </c>
      <c r="AS37" s="42" t="s">
        <v>456</v>
      </c>
      <c r="AT37" s="42" t="s">
        <v>456</v>
      </c>
      <c r="AU37" s="42" t="s">
        <v>456</v>
      </c>
      <c r="AV37" s="42" t="s">
        <v>456</v>
      </c>
      <c r="AW37" s="42" t="s">
        <v>456</v>
      </c>
      <c r="AX37" s="42" t="s">
        <v>456</v>
      </c>
      <c r="AY37" s="42" t="s">
        <v>456</v>
      </c>
      <c r="AZ37" s="42" t="s">
        <v>456</v>
      </c>
      <c r="BA37" s="42" t="s">
        <v>456</v>
      </c>
      <c r="BB37" s="42" t="s">
        <v>456</v>
      </c>
      <c r="BC37" s="42" t="s">
        <v>456</v>
      </c>
      <c r="BD37" s="42" t="s">
        <v>456</v>
      </c>
      <c r="BE37" s="42" t="s">
        <v>456</v>
      </c>
      <c r="BF37" s="42" t="s">
        <v>456</v>
      </c>
      <c r="BG37" s="42" t="s">
        <v>456</v>
      </c>
      <c r="BH37" s="42" t="s">
        <v>456</v>
      </c>
      <c r="BI37" s="42" t="s">
        <v>456</v>
      </c>
      <c r="BJ37" s="42" t="s">
        <v>456</v>
      </c>
      <c r="BK37" s="42" t="s">
        <v>456</v>
      </c>
      <c r="BL37" s="42" t="s">
        <v>456</v>
      </c>
      <c r="BM37" s="42" t="s">
        <v>456</v>
      </c>
      <c r="BN37" s="42" t="s">
        <v>456</v>
      </c>
      <c r="BO37" s="42" t="s">
        <v>456</v>
      </c>
      <c r="BP37" s="42" t="s">
        <v>456</v>
      </c>
      <c r="BQ37" s="42" t="s">
        <v>456</v>
      </c>
      <c r="BR37" s="42" t="s">
        <v>456</v>
      </c>
      <c r="BS37" s="42" t="s">
        <v>456</v>
      </c>
      <c r="BT37" s="42" t="s">
        <v>456</v>
      </c>
      <c r="BU37" s="42" t="s">
        <v>456</v>
      </c>
      <c r="BV37" s="42" t="s">
        <v>456</v>
      </c>
      <c r="BW37" s="42" t="s">
        <v>456</v>
      </c>
      <c r="BX37" s="42" t="s">
        <v>456</v>
      </c>
      <c r="BY37" s="42" t="s">
        <v>456</v>
      </c>
      <c r="BZ37" s="42" t="s">
        <v>456</v>
      </c>
      <c r="CA37" s="42" t="s">
        <v>456</v>
      </c>
      <c r="CB37" s="42" t="s">
        <v>456</v>
      </c>
    </row>
    <row r="38" spans="1:80" ht="33.75">
      <c r="A38" s="8">
        <v>43948</v>
      </c>
      <c r="B38" s="11" t="s">
        <v>265</v>
      </c>
      <c r="C38" s="11" t="s">
        <v>235</v>
      </c>
      <c r="D38" s="2" t="s">
        <v>236</v>
      </c>
      <c r="E38" s="2" t="s">
        <v>237</v>
      </c>
      <c r="F38" s="11" t="s">
        <v>456</v>
      </c>
      <c r="G38" s="2" t="s">
        <v>238</v>
      </c>
      <c r="H38" s="15">
        <v>0</v>
      </c>
      <c r="I38" s="15">
        <f>2480</f>
        <v>2480</v>
      </c>
      <c r="J38" s="2" t="s">
        <v>89</v>
      </c>
      <c r="K38" s="2" t="s">
        <v>239</v>
      </c>
      <c r="L38" s="2" t="s">
        <v>240</v>
      </c>
      <c r="M38" s="2" t="s">
        <v>241</v>
      </c>
      <c r="N38" s="2" t="s">
        <v>242</v>
      </c>
      <c r="O38" s="42" t="s">
        <v>456</v>
      </c>
      <c r="P38" s="42" t="s">
        <v>456</v>
      </c>
      <c r="Q38" s="42" t="s">
        <v>456</v>
      </c>
      <c r="R38" s="42" t="s">
        <v>456</v>
      </c>
      <c r="S38" s="42" t="s">
        <v>456</v>
      </c>
      <c r="T38" s="42" t="s">
        <v>456</v>
      </c>
      <c r="U38" s="42" t="s">
        <v>456</v>
      </c>
      <c r="V38" s="42" t="s">
        <v>456</v>
      </c>
      <c r="W38" s="42" t="s">
        <v>456</v>
      </c>
      <c r="X38" s="42" t="s">
        <v>456</v>
      </c>
      <c r="Y38" s="42" t="s">
        <v>456</v>
      </c>
      <c r="Z38" s="42" t="s">
        <v>456</v>
      </c>
      <c r="AA38" s="42" t="s">
        <v>456</v>
      </c>
      <c r="AB38" s="42" t="s">
        <v>456</v>
      </c>
      <c r="AC38" s="42" t="s">
        <v>456</v>
      </c>
      <c r="AD38" s="42" t="s">
        <v>456</v>
      </c>
      <c r="AE38" s="42" t="s">
        <v>456</v>
      </c>
      <c r="AF38" s="42" t="s">
        <v>456</v>
      </c>
      <c r="AG38" s="42" t="s">
        <v>456</v>
      </c>
      <c r="AH38" s="42" t="s">
        <v>456</v>
      </c>
      <c r="AI38" s="42" t="s">
        <v>456</v>
      </c>
      <c r="AJ38" s="42" t="s">
        <v>456</v>
      </c>
      <c r="AK38" s="42" t="s">
        <v>456</v>
      </c>
      <c r="AL38" s="42" t="s">
        <v>456</v>
      </c>
      <c r="AM38" s="42" t="s">
        <v>456</v>
      </c>
      <c r="AN38" s="42" t="s">
        <v>456</v>
      </c>
      <c r="AO38" s="42" t="s">
        <v>456</v>
      </c>
      <c r="AP38" s="42" t="s">
        <v>456</v>
      </c>
      <c r="AQ38" s="42" t="s">
        <v>456</v>
      </c>
      <c r="AR38" s="42" t="s">
        <v>456</v>
      </c>
      <c r="AS38" s="42" t="s">
        <v>456</v>
      </c>
      <c r="AT38" s="42" t="s">
        <v>456</v>
      </c>
      <c r="AU38" s="42" t="s">
        <v>456</v>
      </c>
      <c r="AV38" s="42" t="s">
        <v>456</v>
      </c>
      <c r="AW38" s="42" t="s">
        <v>456</v>
      </c>
      <c r="AX38" s="42" t="s">
        <v>456</v>
      </c>
      <c r="AY38" s="42" t="s">
        <v>456</v>
      </c>
      <c r="AZ38" s="42" t="s">
        <v>456</v>
      </c>
      <c r="BA38" s="42" t="s">
        <v>456</v>
      </c>
      <c r="BB38" s="42" t="s">
        <v>456</v>
      </c>
      <c r="BC38" s="42" t="s">
        <v>456</v>
      </c>
      <c r="BD38" s="42" t="s">
        <v>456</v>
      </c>
      <c r="BE38" s="42" t="s">
        <v>456</v>
      </c>
      <c r="BF38" s="42" t="s">
        <v>456</v>
      </c>
      <c r="BG38" s="42" t="s">
        <v>456</v>
      </c>
      <c r="BH38" s="42" t="s">
        <v>456</v>
      </c>
      <c r="BI38" s="42" t="s">
        <v>456</v>
      </c>
      <c r="BJ38" s="42" t="s">
        <v>456</v>
      </c>
      <c r="BK38" s="42" t="s">
        <v>456</v>
      </c>
      <c r="BL38" s="42" t="s">
        <v>456</v>
      </c>
      <c r="BM38" s="42" t="s">
        <v>456</v>
      </c>
      <c r="BN38" s="42" t="s">
        <v>456</v>
      </c>
      <c r="BO38" s="42" t="s">
        <v>456</v>
      </c>
      <c r="BP38" s="42" t="s">
        <v>456</v>
      </c>
      <c r="BQ38" s="42" t="s">
        <v>456</v>
      </c>
      <c r="BR38" s="42" t="s">
        <v>456</v>
      </c>
      <c r="BS38" s="42" t="s">
        <v>456</v>
      </c>
      <c r="BT38" s="42" t="s">
        <v>456</v>
      </c>
      <c r="BU38" s="42" t="s">
        <v>456</v>
      </c>
      <c r="BV38" s="42" t="s">
        <v>456</v>
      </c>
      <c r="BW38" s="42" t="s">
        <v>456</v>
      </c>
      <c r="BX38" s="42" t="s">
        <v>456</v>
      </c>
      <c r="BY38" s="42" t="s">
        <v>456</v>
      </c>
      <c r="BZ38" s="42" t="s">
        <v>456</v>
      </c>
      <c r="CA38" s="42" t="s">
        <v>456</v>
      </c>
      <c r="CB38" s="42" t="s">
        <v>456</v>
      </c>
    </row>
    <row r="39" spans="1:80" ht="42" customHeight="1">
      <c r="A39" s="8">
        <v>43462</v>
      </c>
      <c r="B39" s="11" t="s">
        <v>268</v>
      </c>
      <c r="C39" s="11" t="s">
        <v>243</v>
      </c>
      <c r="D39" s="2" t="s">
        <v>244</v>
      </c>
      <c r="E39" s="2" t="s">
        <v>245</v>
      </c>
      <c r="F39" s="11" t="s">
        <v>456</v>
      </c>
      <c r="G39" s="2" t="s">
        <v>246</v>
      </c>
      <c r="H39" s="15">
        <v>0</v>
      </c>
      <c r="I39" s="7">
        <f>4725*5</f>
        <v>23625</v>
      </c>
      <c r="J39" s="9" t="s">
        <v>89</v>
      </c>
      <c r="K39" s="2" t="s">
        <v>247</v>
      </c>
      <c r="L39" s="2" t="s">
        <v>248</v>
      </c>
      <c r="M39" s="42" t="s">
        <v>456</v>
      </c>
      <c r="N39" s="42" t="s">
        <v>456</v>
      </c>
      <c r="O39" s="42" t="s">
        <v>456</v>
      </c>
      <c r="P39" s="42" t="s">
        <v>456</v>
      </c>
      <c r="Q39" s="42" t="s">
        <v>456</v>
      </c>
      <c r="R39" s="42" t="s">
        <v>456</v>
      </c>
      <c r="S39" s="42" t="s">
        <v>456</v>
      </c>
      <c r="T39" s="42" t="s">
        <v>456</v>
      </c>
      <c r="U39" s="42" t="s">
        <v>456</v>
      </c>
      <c r="V39" s="42" t="s">
        <v>456</v>
      </c>
      <c r="W39" s="42" t="s">
        <v>456</v>
      </c>
      <c r="X39" s="42" t="s">
        <v>456</v>
      </c>
      <c r="Y39" s="42" t="s">
        <v>456</v>
      </c>
      <c r="Z39" s="42" t="s">
        <v>456</v>
      </c>
      <c r="AA39" s="42" t="s">
        <v>456</v>
      </c>
      <c r="AB39" s="42" t="s">
        <v>456</v>
      </c>
      <c r="AC39" s="42" t="s">
        <v>456</v>
      </c>
      <c r="AD39" s="42" t="s">
        <v>456</v>
      </c>
      <c r="AE39" s="42" t="s">
        <v>456</v>
      </c>
      <c r="AF39" s="42" t="s">
        <v>456</v>
      </c>
      <c r="AG39" s="42" t="s">
        <v>456</v>
      </c>
      <c r="AH39" s="42" t="s">
        <v>456</v>
      </c>
      <c r="AI39" s="42" t="s">
        <v>456</v>
      </c>
      <c r="AJ39" s="42" t="s">
        <v>456</v>
      </c>
      <c r="AK39" s="42" t="s">
        <v>456</v>
      </c>
      <c r="AL39" s="42" t="s">
        <v>456</v>
      </c>
      <c r="AM39" s="42" t="s">
        <v>456</v>
      </c>
      <c r="AN39" s="42" t="s">
        <v>456</v>
      </c>
      <c r="AO39" s="42" t="s">
        <v>456</v>
      </c>
      <c r="AP39" s="42" t="s">
        <v>456</v>
      </c>
      <c r="AQ39" s="42" t="s">
        <v>456</v>
      </c>
      <c r="AR39" s="42" t="s">
        <v>456</v>
      </c>
      <c r="AS39" s="42" t="s">
        <v>456</v>
      </c>
      <c r="AT39" s="42" t="s">
        <v>456</v>
      </c>
      <c r="AU39" s="42" t="s">
        <v>456</v>
      </c>
      <c r="AV39" s="42" t="s">
        <v>456</v>
      </c>
      <c r="AW39" s="42" t="s">
        <v>456</v>
      </c>
      <c r="AX39" s="42" t="s">
        <v>456</v>
      </c>
      <c r="AY39" s="42" t="s">
        <v>456</v>
      </c>
      <c r="AZ39" s="42" t="s">
        <v>456</v>
      </c>
      <c r="BA39" s="42" t="s">
        <v>456</v>
      </c>
      <c r="BB39" s="42" t="s">
        <v>456</v>
      </c>
      <c r="BC39" s="42" t="s">
        <v>456</v>
      </c>
      <c r="BD39" s="42" t="s">
        <v>456</v>
      </c>
      <c r="BE39" s="42" t="s">
        <v>456</v>
      </c>
      <c r="BF39" s="42" t="s">
        <v>456</v>
      </c>
      <c r="BG39" s="42" t="s">
        <v>456</v>
      </c>
      <c r="BH39" s="42" t="s">
        <v>456</v>
      </c>
      <c r="BI39" s="42" t="s">
        <v>456</v>
      </c>
      <c r="BJ39" s="42" t="s">
        <v>456</v>
      </c>
      <c r="BK39" s="42" t="s">
        <v>456</v>
      </c>
      <c r="BL39" s="42" t="s">
        <v>456</v>
      </c>
      <c r="BM39" s="42" t="s">
        <v>456</v>
      </c>
      <c r="BN39" s="42" t="s">
        <v>456</v>
      </c>
      <c r="BO39" s="42" t="s">
        <v>456</v>
      </c>
      <c r="BP39" s="42" t="s">
        <v>456</v>
      </c>
      <c r="BQ39" s="42" t="s">
        <v>456</v>
      </c>
      <c r="BR39" s="42" t="s">
        <v>456</v>
      </c>
      <c r="BS39" s="42" t="s">
        <v>456</v>
      </c>
      <c r="BT39" s="42" t="s">
        <v>456</v>
      </c>
      <c r="BU39" s="42" t="s">
        <v>456</v>
      </c>
      <c r="BV39" s="42" t="s">
        <v>456</v>
      </c>
      <c r="BW39" s="42" t="s">
        <v>456</v>
      </c>
      <c r="BX39" s="42" t="s">
        <v>456</v>
      </c>
      <c r="BY39" s="42" t="s">
        <v>456</v>
      </c>
      <c r="BZ39" s="42" t="s">
        <v>456</v>
      </c>
      <c r="CA39" s="42" t="s">
        <v>456</v>
      </c>
      <c r="CB39" s="42" t="s">
        <v>456</v>
      </c>
    </row>
    <row r="40" spans="1:80" s="49" customFormat="1" ht="41.25" customHeight="1">
      <c r="A40" s="45">
        <v>43951</v>
      </c>
      <c r="B40" s="46" t="s">
        <v>476</v>
      </c>
      <c r="C40" s="46" t="s">
        <v>477</v>
      </c>
      <c r="D40" s="44" t="s">
        <v>478</v>
      </c>
      <c r="E40" s="44" t="s">
        <v>479</v>
      </c>
      <c r="F40" s="47" t="s">
        <v>456</v>
      </c>
      <c r="G40" s="44" t="s">
        <v>480</v>
      </c>
      <c r="H40" s="48">
        <v>0</v>
      </c>
      <c r="I40" s="48">
        <v>0</v>
      </c>
      <c r="J40" s="44" t="s">
        <v>89</v>
      </c>
      <c r="K40" s="44" t="s">
        <v>481</v>
      </c>
      <c r="L40" s="44" t="s">
        <v>482</v>
      </c>
      <c r="M40" s="44" t="s">
        <v>483</v>
      </c>
      <c r="N40" s="44" t="s">
        <v>484</v>
      </c>
      <c r="O40" s="47" t="s">
        <v>456</v>
      </c>
      <c r="P40" s="47" t="s">
        <v>456</v>
      </c>
      <c r="Q40" s="47" t="s">
        <v>456</v>
      </c>
      <c r="R40" s="47" t="s">
        <v>456</v>
      </c>
      <c r="S40" s="47" t="s">
        <v>456</v>
      </c>
      <c r="T40" s="47" t="s">
        <v>456</v>
      </c>
      <c r="U40" s="47" t="s">
        <v>456</v>
      </c>
      <c r="V40" s="47" t="s">
        <v>456</v>
      </c>
      <c r="W40" s="47" t="s">
        <v>456</v>
      </c>
      <c r="X40" s="47" t="s">
        <v>456</v>
      </c>
      <c r="Y40" s="47" t="s">
        <v>456</v>
      </c>
      <c r="Z40" s="47" t="s">
        <v>456</v>
      </c>
      <c r="AA40" s="47" t="s">
        <v>456</v>
      </c>
      <c r="AB40" s="47" t="s">
        <v>456</v>
      </c>
      <c r="AC40" s="47" t="s">
        <v>456</v>
      </c>
      <c r="AD40" s="47" t="s">
        <v>456</v>
      </c>
      <c r="AE40" s="47" t="s">
        <v>456</v>
      </c>
      <c r="AF40" s="47" t="s">
        <v>456</v>
      </c>
      <c r="AG40" s="47" t="s">
        <v>456</v>
      </c>
      <c r="AH40" s="47" t="s">
        <v>456</v>
      </c>
      <c r="AI40" s="47" t="s">
        <v>456</v>
      </c>
      <c r="AJ40" s="47" t="s">
        <v>456</v>
      </c>
      <c r="AK40" s="47" t="s">
        <v>456</v>
      </c>
      <c r="AL40" s="47" t="s">
        <v>456</v>
      </c>
      <c r="AM40" s="47" t="s">
        <v>456</v>
      </c>
      <c r="AN40" s="47" t="s">
        <v>456</v>
      </c>
      <c r="AO40" s="47" t="s">
        <v>456</v>
      </c>
      <c r="AP40" s="47" t="s">
        <v>456</v>
      </c>
      <c r="AQ40" s="47" t="s">
        <v>456</v>
      </c>
      <c r="AR40" s="47" t="s">
        <v>456</v>
      </c>
      <c r="AS40" s="47" t="s">
        <v>456</v>
      </c>
      <c r="AT40" s="47" t="s">
        <v>456</v>
      </c>
      <c r="AU40" s="47" t="s">
        <v>456</v>
      </c>
      <c r="AV40" s="47" t="s">
        <v>456</v>
      </c>
      <c r="AW40" s="47" t="s">
        <v>456</v>
      </c>
      <c r="AX40" s="47" t="s">
        <v>456</v>
      </c>
      <c r="AY40" s="47" t="s">
        <v>456</v>
      </c>
      <c r="AZ40" s="47" t="s">
        <v>456</v>
      </c>
      <c r="BA40" s="47" t="s">
        <v>456</v>
      </c>
      <c r="BB40" s="47" t="s">
        <v>456</v>
      </c>
      <c r="BC40" s="47" t="s">
        <v>456</v>
      </c>
      <c r="BD40" s="47" t="s">
        <v>456</v>
      </c>
      <c r="BE40" s="47" t="s">
        <v>456</v>
      </c>
      <c r="BF40" s="47" t="s">
        <v>456</v>
      </c>
      <c r="BG40" s="47" t="s">
        <v>456</v>
      </c>
      <c r="BH40" s="47" t="s">
        <v>456</v>
      </c>
      <c r="BI40" s="47" t="s">
        <v>456</v>
      </c>
      <c r="BJ40" s="47" t="s">
        <v>456</v>
      </c>
      <c r="BK40" s="47" t="s">
        <v>456</v>
      </c>
      <c r="BL40" s="47" t="s">
        <v>456</v>
      </c>
      <c r="BM40" s="47" t="s">
        <v>456</v>
      </c>
      <c r="BN40" s="47" t="s">
        <v>456</v>
      </c>
      <c r="BO40" s="47" t="s">
        <v>456</v>
      </c>
      <c r="BP40" s="47" t="s">
        <v>456</v>
      </c>
      <c r="BQ40" s="47" t="s">
        <v>456</v>
      </c>
      <c r="BR40" s="47" t="s">
        <v>456</v>
      </c>
      <c r="BS40" s="47" t="s">
        <v>456</v>
      </c>
      <c r="BT40" s="47" t="s">
        <v>456</v>
      </c>
      <c r="BU40" s="47" t="s">
        <v>456</v>
      </c>
      <c r="BV40" s="47" t="s">
        <v>456</v>
      </c>
      <c r="BW40" s="47" t="s">
        <v>456</v>
      </c>
      <c r="BX40" s="47" t="s">
        <v>456</v>
      </c>
      <c r="BY40" s="47" t="s">
        <v>456</v>
      </c>
      <c r="BZ40" s="47" t="s">
        <v>456</v>
      </c>
      <c r="CA40" s="47" t="s">
        <v>456</v>
      </c>
      <c r="CB40" s="47" t="s">
        <v>456</v>
      </c>
    </row>
    <row r="41" spans="1:80" s="49" customFormat="1" ht="33.75">
      <c r="A41" s="45">
        <v>42894</v>
      </c>
      <c r="B41" s="46" t="s">
        <v>485</v>
      </c>
      <c r="C41" s="46" t="s">
        <v>173</v>
      </c>
      <c r="D41" s="44" t="s">
        <v>174</v>
      </c>
      <c r="E41" s="44" t="s">
        <v>486</v>
      </c>
      <c r="F41" s="44" t="s">
        <v>487</v>
      </c>
      <c r="G41" s="44" t="s">
        <v>488</v>
      </c>
      <c r="H41" s="48">
        <v>4009.98</v>
      </c>
      <c r="I41" s="29">
        <v>2054.34</v>
      </c>
      <c r="J41" s="44" t="s">
        <v>89</v>
      </c>
      <c r="K41" s="44" t="s">
        <v>177</v>
      </c>
      <c r="L41" s="44" t="s">
        <v>178</v>
      </c>
      <c r="M41" s="44" t="s">
        <v>179</v>
      </c>
      <c r="N41" s="44" t="s">
        <v>180</v>
      </c>
      <c r="O41" s="47" t="s">
        <v>456</v>
      </c>
      <c r="P41" s="47" t="s">
        <v>456</v>
      </c>
      <c r="Q41" s="47" t="s">
        <v>456</v>
      </c>
      <c r="R41" s="47" t="s">
        <v>456</v>
      </c>
      <c r="S41" s="47" t="s">
        <v>456</v>
      </c>
      <c r="T41" s="47" t="s">
        <v>456</v>
      </c>
      <c r="U41" s="47" t="s">
        <v>456</v>
      </c>
      <c r="V41" s="47" t="s">
        <v>456</v>
      </c>
      <c r="W41" s="47" t="s">
        <v>456</v>
      </c>
      <c r="X41" s="47" t="s">
        <v>456</v>
      </c>
      <c r="Y41" s="47" t="s">
        <v>456</v>
      </c>
      <c r="Z41" s="47" t="s">
        <v>456</v>
      </c>
      <c r="AA41" s="47" t="s">
        <v>456</v>
      </c>
      <c r="AB41" s="47" t="s">
        <v>456</v>
      </c>
      <c r="AC41" s="47" t="s">
        <v>456</v>
      </c>
      <c r="AD41" s="47" t="s">
        <v>456</v>
      </c>
      <c r="AE41" s="47" t="s">
        <v>456</v>
      </c>
      <c r="AF41" s="47" t="s">
        <v>456</v>
      </c>
      <c r="AG41" s="47" t="s">
        <v>456</v>
      </c>
      <c r="AH41" s="47" t="s">
        <v>456</v>
      </c>
      <c r="AI41" s="47" t="s">
        <v>456</v>
      </c>
      <c r="AJ41" s="47" t="s">
        <v>456</v>
      </c>
      <c r="AK41" s="47" t="s">
        <v>456</v>
      </c>
      <c r="AL41" s="47" t="s">
        <v>456</v>
      </c>
      <c r="AM41" s="47" t="s">
        <v>456</v>
      </c>
      <c r="AN41" s="47" t="s">
        <v>456</v>
      </c>
      <c r="AO41" s="47" t="s">
        <v>456</v>
      </c>
      <c r="AP41" s="47" t="s">
        <v>456</v>
      </c>
      <c r="AQ41" s="47" t="s">
        <v>456</v>
      </c>
      <c r="AR41" s="47" t="s">
        <v>456</v>
      </c>
      <c r="AS41" s="47" t="s">
        <v>456</v>
      </c>
      <c r="AT41" s="47" t="s">
        <v>456</v>
      </c>
      <c r="AU41" s="47" t="s">
        <v>456</v>
      </c>
      <c r="AV41" s="47" t="s">
        <v>456</v>
      </c>
      <c r="AW41" s="47" t="s">
        <v>456</v>
      </c>
      <c r="AX41" s="47" t="s">
        <v>456</v>
      </c>
      <c r="AY41" s="47" t="s">
        <v>456</v>
      </c>
      <c r="AZ41" s="47" t="s">
        <v>456</v>
      </c>
      <c r="BA41" s="47" t="s">
        <v>456</v>
      </c>
      <c r="BB41" s="47" t="s">
        <v>456</v>
      </c>
      <c r="BC41" s="47" t="s">
        <v>456</v>
      </c>
      <c r="BD41" s="47" t="s">
        <v>456</v>
      </c>
      <c r="BE41" s="47" t="s">
        <v>456</v>
      </c>
      <c r="BF41" s="47" t="s">
        <v>456</v>
      </c>
      <c r="BG41" s="47" t="s">
        <v>456</v>
      </c>
      <c r="BH41" s="47" t="s">
        <v>456</v>
      </c>
      <c r="BI41" s="47" t="s">
        <v>456</v>
      </c>
      <c r="BJ41" s="47" t="s">
        <v>456</v>
      </c>
      <c r="BK41" s="47" t="s">
        <v>456</v>
      </c>
      <c r="BL41" s="47" t="s">
        <v>456</v>
      </c>
      <c r="BM41" s="47" t="s">
        <v>456</v>
      </c>
      <c r="BN41" s="47" t="s">
        <v>456</v>
      </c>
      <c r="BO41" s="47" t="s">
        <v>456</v>
      </c>
      <c r="BP41" s="47" t="s">
        <v>456</v>
      </c>
      <c r="BQ41" s="47" t="s">
        <v>456</v>
      </c>
      <c r="BR41" s="47" t="s">
        <v>456</v>
      </c>
      <c r="BS41" s="47" t="s">
        <v>456</v>
      </c>
      <c r="BT41" s="47" t="s">
        <v>456</v>
      </c>
      <c r="BU41" s="47" t="s">
        <v>456</v>
      </c>
      <c r="BV41" s="47" t="s">
        <v>456</v>
      </c>
      <c r="BW41" s="47" t="s">
        <v>456</v>
      </c>
      <c r="BX41" s="47" t="s">
        <v>456</v>
      </c>
      <c r="BY41" s="47" t="s">
        <v>456</v>
      </c>
      <c r="BZ41" s="47" t="s">
        <v>456</v>
      </c>
      <c r="CA41" s="47" t="s">
        <v>456</v>
      </c>
      <c r="CB41" s="47" t="s">
        <v>456</v>
      </c>
    </row>
    <row r="42" spans="1:80" s="49" customFormat="1" ht="33.75">
      <c r="A42" s="45">
        <v>43451</v>
      </c>
      <c r="B42" s="46" t="s">
        <v>489</v>
      </c>
      <c r="C42" s="46" t="s">
        <v>490</v>
      </c>
      <c r="D42" s="44" t="s">
        <v>491</v>
      </c>
      <c r="E42" s="44" t="s">
        <v>492</v>
      </c>
      <c r="F42" s="44" t="s">
        <v>493</v>
      </c>
      <c r="G42" s="46"/>
      <c r="H42" s="48">
        <f>6250+6294+6135+6518+6449+6689+6562+6489+6400+6435</f>
        <v>64221</v>
      </c>
      <c r="I42" s="48">
        <f>5908+4691</f>
        <v>10599</v>
      </c>
      <c r="J42" s="44" t="s">
        <v>90</v>
      </c>
      <c r="K42" s="44" t="s">
        <v>494</v>
      </c>
      <c r="L42" s="44" t="s">
        <v>495</v>
      </c>
      <c r="M42" s="47" t="s">
        <v>456</v>
      </c>
      <c r="N42" s="47" t="s">
        <v>456</v>
      </c>
      <c r="O42" s="47" t="s">
        <v>456</v>
      </c>
      <c r="P42" s="47" t="s">
        <v>456</v>
      </c>
      <c r="Q42" s="47" t="s">
        <v>456</v>
      </c>
      <c r="R42" s="47" t="s">
        <v>456</v>
      </c>
      <c r="S42" s="47" t="s">
        <v>456</v>
      </c>
      <c r="T42" s="47" t="s">
        <v>456</v>
      </c>
      <c r="U42" s="47" t="s">
        <v>456</v>
      </c>
      <c r="V42" s="47" t="s">
        <v>456</v>
      </c>
      <c r="W42" s="47" t="s">
        <v>456</v>
      </c>
      <c r="X42" s="47" t="s">
        <v>456</v>
      </c>
      <c r="Y42" s="47" t="s">
        <v>456</v>
      </c>
      <c r="Z42" s="47" t="s">
        <v>456</v>
      </c>
      <c r="AA42" s="47" t="s">
        <v>456</v>
      </c>
      <c r="AB42" s="47" t="s">
        <v>456</v>
      </c>
      <c r="AC42" s="47" t="s">
        <v>456</v>
      </c>
      <c r="AD42" s="47" t="s">
        <v>456</v>
      </c>
      <c r="AE42" s="47" t="s">
        <v>456</v>
      </c>
      <c r="AF42" s="47" t="s">
        <v>456</v>
      </c>
      <c r="AG42" s="47" t="s">
        <v>456</v>
      </c>
      <c r="AH42" s="47" t="s">
        <v>456</v>
      </c>
      <c r="AI42" s="47" t="s">
        <v>456</v>
      </c>
      <c r="AJ42" s="47" t="s">
        <v>456</v>
      </c>
      <c r="AK42" s="47" t="s">
        <v>456</v>
      </c>
      <c r="AL42" s="47" t="s">
        <v>456</v>
      </c>
      <c r="AM42" s="47" t="s">
        <v>456</v>
      </c>
      <c r="AN42" s="47" t="s">
        <v>456</v>
      </c>
      <c r="AO42" s="47" t="s">
        <v>456</v>
      </c>
      <c r="AP42" s="47" t="s">
        <v>456</v>
      </c>
      <c r="AQ42" s="47" t="s">
        <v>456</v>
      </c>
      <c r="AR42" s="47" t="s">
        <v>456</v>
      </c>
      <c r="AS42" s="47" t="s">
        <v>456</v>
      </c>
      <c r="AT42" s="47" t="s">
        <v>456</v>
      </c>
      <c r="AU42" s="47" t="s">
        <v>456</v>
      </c>
      <c r="AV42" s="47" t="s">
        <v>456</v>
      </c>
      <c r="AW42" s="47" t="s">
        <v>456</v>
      </c>
      <c r="AX42" s="47" t="s">
        <v>456</v>
      </c>
      <c r="AY42" s="47" t="s">
        <v>456</v>
      </c>
      <c r="AZ42" s="47" t="s">
        <v>456</v>
      </c>
      <c r="BA42" s="47" t="s">
        <v>456</v>
      </c>
      <c r="BB42" s="47" t="s">
        <v>456</v>
      </c>
      <c r="BC42" s="47" t="s">
        <v>456</v>
      </c>
      <c r="BD42" s="47" t="s">
        <v>456</v>
      </c>
      <c r="BE42" s="47" t="s">
        <v>456</v>
      </c>
      <c r="BF42" s="47" t="s">
        <v>456</v>
      </c>
      <c r="BG42" s="47" t="s">
        <v>456</v>
      </c>
      <c r="BH42" s="47" t="s">
        <v>456</v>
      </c>
      <c r="BI42" s="47" t="s">
        <v>456</v>
      </c>
      <c r="BJ42" s="47" t="s">
        <v>456</v>
      </c>
      <c r="BK42" s="47" t="s">
        <v>456</v>
      </c>
      <c r="BL42" s="47" t="s">
        <v>456</v>
      </c>
      <c r="BM42" s="47" t="s">
        <v>456</v>
      </c>
      <c r="BN42" s="47" t="s">
        <v>456</v>
      </c>
      <c r="BO42" s="47" t="s">
        <v>456</v>
      </c>
      <c r="BP42" s="47" t="s">
        <v>456</v>
      </c>
      <c r="BQ42" s="47" t="s">
        <v>456</v>
      </c>
      <c r="BR42" s="47" t="s">
        <v>456</v>
      </c>
      <c r="BS42" s="47" t="s">
        <v>456</v>
      </c>
      <c r="BT42" s="47" t="s">
        <v>456</v>
      </c>
      <c r="BU42" s="47" t="s">
        <v>456</v>
      </c>
      <c r="BV42" s="47" t="s">
        <v>456</v>
      </c>
      <c r="BW42" s="47" t="s">
        <v>456</v>
      </c>
      <c r="BX42" s="47" t="s">
        <v>456</v>
      </c>
      <c r="BY42" s="47" t="s">
        <v>456</v>
      </c>
      <c r="BZ42" s="47" t="s">
        <v>456</v>
      </c>
      <c r="CA42" s="47" t="s">
        <v>456</v>
      </c>
      <c r="CB42" s="47" t="s">
        <v>456</v>
      </c>
    </row>
  </sheetData>
  <autoFilter ref="B3:H40"/>
  <mergeCells count="46">
    <mergeCell ref="A2:E2"/>
    <mergeCell ref="AC3:AD3"/>
    <mergeCell ref="AE3:AF3"/>
    <mergeCell ref="S3:T3"/>
    <mergeCell ref="U3:V3"/>
    <mergeCell ref="W3:X3"/>
    <mergeCell ref="Y3:Z3"/>
    <mergeCell ref="AA3:AB3"/>
    <mergeCell ref="A3:A4"/>
    <mergeCell ref="E3:E4"/>
    <mergeCell ref="Q3:R3"/>
    <mergeCell ref="G3:G4"/>
    <mergeCell ref="K3:L3"/>
    <mergeCell ref="M3:N3"/>
    <mergeCell ref="O3:P3"/>
    <mergeCell ref="J3:J4"/>
    <mergeCell ref="F3:F4"/>
    <mergeCell ref="H3:H4"/>
    <mergeCell ref="I3:I4"/>
    <mergeCell ref="B3:B4"/>
    <mergeCell ref="C3:C4"/>
    <mergeCell ref="D3:D4"/>
    <mergeCell ref="AG3:AH3"/>
    <mergeCell ref="AI3:AJ3"/>
    <mergeCell ref="AK3:AL3"/>
    <mergeCell ref="AM3:AN3"/>
    <mergeCell ref="AO3:AP3"/>
    <mergeCell ref="AQ3:AR3"/>
    <mergeCell ref="AS3:AT3"/>
    <mergeCell ref="AU3:AV3"/>
    <mergeCell ref="AW3:AX3"/>
    <mergeCell ref="AY3:AZ3"/>
    <mergeCell ref="BA3:BB3"/>
    <mergeCell ref="BC3:BD3"/>
    <mergeCell ref="BE3:BF3"/>
    <mergeCell ref="BG3:BH3"/>
    <mergeCell ref="BI3:BJ3"/>
    <mergeCell ref="BU3:BV3"/>
    <mergeCell ref="BW3:BX3"/>
    <mergeCell ref="BY3:BZ3"/>
    <mergeCell ref="CA3:CB3"/>
    <mergeCell ref="BK3:BL3"/>
    <mergeCell ref="BM3:BN3"/>
    <mergeCell ref="BO3:BP3"/>
    <mergeCell ref="BQ3:BR3"/>
    <mergeCell ref="BS3:BT3"/>
  </mergeCells>
  <pageMargins left="0.11811023622047245" right="0.11811023622047245" top="0.8822916666666667" bottom="0.61979166666666663" header="0.31496062992125984" footer="0.31496062992125984"/>
  <pageSetup paperSize="9" scale="70" orientation="landscape" horizontalDpi="300" verticalDpi="300" r:id="rId1"/>
  <headerFooter>
    <oddHeader>&amp;L&amp;G</oddHeader>
    <oddFooter>&amp;CRua Galileu Galilei, 1800 - Sala 605 – Condomínio Itamaraty - 14024-193 – Ribeirão Preto/SP
CNPJ/MF 57.722.118/0005-74 - Fone: (16) 3505-8197</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CONFERIDOS ok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2020-08-10T19:27:26Z</dcterms:modified>
</cp:coreProperties>
</file>