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05" yWindow="-105" windowWidth="23250" windowHeight="12570" activeTab="1"/>
  </bookViews>
  <sheets>
    <sheet name="2019" sheetId="6" r:id="rId1"/>
    <sheet name="2020" sheetId="7" r:id="rId2"/>
  </sheets>
  <definedNames>
    <definedName name="_xlnm.Print_Area" localSheetId="0">'2019'!$A$1:$Y$86</definedName>
  </definedNames>
  <calcPr calcId="145621"/>
</workbook>
</file>

<file path=xl/calcChain.xml><?xml version="1.0" encoding="utf-8"?>
<calcChain xmlns="http://schemas.openxmlformats.org/spreadsheetml/2006/main">
  <c r="T51" i="7" l="1"/>
  <c r="S51" i="7"/>
  <c r="R51" i="7"/>
  <c r="Q51" i="7"/>
  <c r="P51" i="7"/>
  <c r="O51" i="7"/>
  <c r="N51" i="7"/>
  <c r="M51" i="7"/>
  <c r="L51" i="7"/>
  <c r="K51" i="7"/>
  <c r="J51" i="7"/>
  <c r="I51" i="7"/>
  <c r="U51" i="7" s="1"/>
  <c r="U50" i="7"/>
  <c r="T47" i="7"/>
  <c r="S47" i="7"/>
  <c r="R47" i="7"/>
  <c r="Q47" i="7"/>
  <c r="P47" i="7"/>
  <c r="O47" i="7"/>
  <c r="N47" i="7"/>
  <c r="M47" i="7"/>
  <c r="L47" i="7"/>
  <c r="K47" i="7"/>
  <c r="J47" i="7"/>
  <c r="U47" i="7" s="1"/>
  <c r="I47" i="7"/>
  <c r="U46" i="7"/>
  <c r="U45" i="7"/>
  <c r="T42" i="7"/>
  <c r="S42" i="7"/>
  <c r="R42" i="7"/>
  <c r="Q42" i="7"/>
  <c r="P42" i="7"/>
  <c r="O42" i="7"/>
  <c r="N42" i="7"/>
  <c r="M42" i="7"/>
  <c r="L42" i="7"/>
  <c r="K42" i="7"/>
  <c r="J42" i="7"/>
  <c r="I42" i="7"/>
  <c r="U41" i="7"/>
  <c r="U40" i="7"/>
  <c r="U42" i="7" s="1"/>
  <c r="T37" i="7"/>
  <c r="S37" i="7"/>
  <c r="R37" i="7"/>
  <c r="Q37" i="7"/>
  <c r="P37" i="7"/>
  <c r="O37" i="7"/>
  <c r="N37" i="7"/>
  <c r="M37" i="7"/>
  <c r="L37" i="7"/>
  <c r="K37" i="7"/>
  <c r="J37" i="7"/>
  <c r="I37" i="7"/>
  <c r="U37" i="7" s="1"/>
  <c r="U36" i="7"/>
  <c r="T33" i="7"/>
  <c r="S33" i="7"/>
  <c r="R33" i="7"/>
  <c r="Q33" i="7"/>
  <c r="P33" i="7"/>
  <c r="O33" i="7"/>
  <c r="N33" i="7"/>
  <c r="M33" i="7"/>
  <c r="L33" i="7"/>
  <c r="K33" i="7"/>
  <c r="J33" i="7"/>
  <c r="I33" i="7"/>
  <c r="U33" i="7" s="1"/>
  <c r="U32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U27" i="7"/>
  <c r="U26" i="7"/>
  <c r="U25" i="7"/>
  <c r="T22" i="7"/>
  <c r="S22" i="7"/>
  <c r="R22" i="7"/>
  <c r="Q22" i="7"/>
  <c r="P22" i="7"/>
  <c r="O22" i="7"/>
  <c r="N22" i="7"/>
  <c r="M22" i="7"/>
  <c r="U22" i="7" s="1"/>
  <c r="L22" i="7"/>
  <c r="K22" i="7"/>
  <c r="J22" i="7"/>
  <c r="I22" i="7"/>
  <c r="U21" i="7"/>
  <c r="T18" i="7"/>
  <c r="S18" i="7"/>
  <c r="R18" i="7"/>
  <c r="Q18" i="7"/>
  <c r="P18" i="7"/>
  <c r="O18" i="7"/>
  <c r="N18" i="7"/>
  <c r="M18" i="7"/>
  <c r="L18" i="7"/>
  <c r="K18" i="7"/>
  <c r="J18" i="7"/>
  <c r="I18" i="7"/>
  <c r="U17" i="7"/>
  <c r="U16" i="7"/>
  <c r="U15" i="7"/>
  <c r="U14" i="7"/>
  <c r="U13" i="7"/>
  <c r="U18" i="7" s="1"/>
  <c r="U54" i="7" l="1"/>
  <c r="M73" i="6"/>
  <c r="M85" i="6" s="1"/>
  <c r="X85" i="6"/>
  <c r="W85" i="6"/>
  <c r="V85" i="6"/>
  <c r="U85" i="6"/>
  <c r="T85" i="6"/>
  <c r="S85" i="6"/>
  <c r="R85" i="6"/>
  <c r="Q85" i="6"/>
  <c r="P85" i="6"/>
  <c r="O85" i="6"/>
  <c r="N85" i="6"/>
  <c r="Y79" i="6"/>
  <c r="Y78" i="6"/>
  <c r="Y77" i="6"/>
  <c r="Y76" i="6"/>
  <c r="Y80" i="6"/>
  <c r="Y75" i="6"/>
  <c r="Y81" i="6"/>
  <c r="Y74" i="6"/>
  <c r="Y73" i="6"/>
  <c r="Y84" i="6"/>
  <c r="Y83" i="6"/>
  <c r="X53" i="6"/>
  <c r="W53" i="6"/>
  <c r="V53" i="6"/>
  <c r="U53" i="6"/>
  <c r="T53" i="6"/>
  <c r="S53" i="6"/>
  <c r="R53" i="6"/>
  <c r="Q53" i="6"/>
  <c r="Y85" i="6" l="1"/>
  <c r="Y82" i="6"/>
  <c r="X58" i="6"/>
  <c r="W58" i="6"/>
  <c r="V58" i="6"/>
  <c r="U58" i="6"/>
  <c r="T58" i="6"/>
  <c r="S58" i="6"/>
  <c r="R58" i="6"/>
  <c r="Q58" i="6"/>
  <c r="P58" i="6"/>
  <c r="O58" i="6"/>
  <c r="N58" i="6"/>
  <c r="M58" i="6"/>
  <c r="Y56" i="6"/>
  <c r="Y58" i="6" s="1"/>
  <c r="Y10" i="6" l="1"/>
  <c r="Y43" i="6" l="1"/>
  <c r="S61" i="6"/>
  <c r="S62" i="6" s="1"/>
  <c r="X62" i="6"/>
  <c r="W62" i="6"/>
  <c r="V62" i="6"/>
  <c r="U62" i="6"/>
  <c r="T62" i="6"/>
  <c r="R62" i="6"/>
  <c r="Q62" i="6"/>
  <c r="P62" i="6"/>
  <c r="O62" i="6"/>
  <c r="N62" i="6"/>
  <c r="M62" i="6"/>
  <c r="Y61" i="6"/>
  <c r="U21" i="6"/>
  <c r="X40" i="6"/>
  <c r="W40" i="6"/>
  <c r="V40" i="6"/>
  <c r="U40" i="6"/>
  <c r="T40" i="6"/>
  <c r="S40" i="6"/>
  <c r="R40" i="6"/>
  <c r="Q40" i="6"/>
  <c r="P40" i="6"/>
  <c r="O40" i="6"/>
  <c r="N40" i="6"/>
  <c r="M40" i="6"/>
  <c r="Y39" i="6"/>
  <c r="U20" i="6"/>
  <c r="Y62" i="6" l="1"/>
  <c r="Y40" i="6"/>
  <c r="Q36" i="6"/>
  <c r="R36" i="6"/>
  <c r="S36" i="6"/>
  <c r="T36" i="6"/>
  <c r="U36" i="6"/>
  <c r="V36" i="6"/>
  <c r="W36" i="6"/>
  <c r="X36" i="6"/>
  <c r="N36" i="6"/>
  <c r="O36" i="6"/>
  <c r="P36" i="6"/>
  <c r="M36" i="6"/>
  <c r="Y36" i="6" l="1"/>
  <c r="Y52" i="6"/>
  <c r="P53" i="6"/>
  <c r="O53" i="6"/>
  <c r="N53" i="6"/>
  <c r="M53" i="6"/>
  <c r="P23" i="6"/>
  <c r="P13" i="6"/>
  <c r="Y69" i="6"/>
  <c r="Y57" i="6"/>
  <c r="Y48" i="6"/>
  <c r="Y44" i="6"/>
  <c r="Y30" i="6"/>
  <c r="Y26" i="6"/>
  <c r="Y22" i="6"/>
  <c r="Y21" i="6"/>
  <c r="Y20" i="6"/>
  <c r="Y16" i="6"/>
  <c r="Y12" i="6"/>
  <c r="Y11" i="6"/>
  <c r="Y9" i="6"/>
  <c r="Y8" i="6"/>
  <c r="Y34" i="6"/>
  <c r="O23" i="6"/>
  <c r="O13" i="6"/>
  <c r="N13" i="6"/>
  <c r="N23" i="6"/>
  <c r="M23" i="6"/>
  <c r="M31" i="6"/>
  <c r="M17" i="6"/>
  <c r="M70" i="6"/>
  <c r="M49" i="6"/>
  <c r="M45" i="6"/>
  <c r="M27" i="6"/>
  <c r="N49" i="6"/>
  <c r="O49" i="6"/>
  <c r="P49" i="6"/>
  <c r="Q49" i="6"/>
  <c r="R49" i="6"/>
  <c r="S49" i="6"/>
  <c r="T49" i="6"/>
  <c r="U49" i="6"/>
  <c r="V49" i="6"/>
  <c r="W49" i="6"/>
  <c r="X49" i="6"/>
  <c r="N45" i="6"/>
  <c r="O45" i="6"/>
  <c r="P45" i="6"/>
  <c r="Q45" i="6"/>
  <c r="R45" i="6"/>
  <c r="S45" i="6"/>
  <c r="T45" i="6"/>
  <c r="U45" i="6"/>
  <c r="V45" i="6"/>
  <c r="W45" i="6"/>
  <c r="X45" i="6"/>
  <c r="M66" i="6"/>
  <c r="M13" i="6"/>
  <c r="Y35" i="6"/>
  <c r="X13" i="6"/>
  <c r="W70" i="6"/>
  <c r="W66" i="6"/>
  <c r="W23" i="6"/>
  <c r="W13" i="6"/>
  <c r="V23" i="6"/>
  <c r="V13" i="6"/>
  <c r="T66" i="6"/>
  <c r="T23" i="6"/>
  <c r="S17" i="6"/>
  <c r="S23" i="6"/>
  <c r="S70" i="6"/>
  <c r="S66" i="6"/>
  <c r="S13" i="6"/>
  <c r="R70" i="6"/>
  <c r="R31" i="6"/>
  <c r="R27" i="6"/>
  <c r="R23" i="6"/>
  <c r="R17" i="6"/>
  <c r="R66" i="6"/>
  <c r="R13" i="6"/>
  <c r="Q66" i="6"/>
  <c r="Q13" i="6"/>
  <c r="P66" i="6"/>
  <c r="O66" i="6"/>
  <c r="X66" i="6"/>
  <c r="X23" i="6"/>
  <c r="X17" i="6"/>
  <c r="V66" i="6"/>
  <c r="U23" i="6"/>
  <c r="U17" i="6"/>
  <c r="U13" i="6"/>
  <c r="T17" i="6"/>
  <c r="Q23" i="6"/>
  <c r="N17" i="6"/>
  <c r="O17" i="6"/>
  <c r="P17" i="6"/>
  <c r="Q17" i="6"/>
  <c r="V17" i="6"/>
  <c r="W17" i="6"/>
  <c r="T13" i="6"/>
  <c r="N27" i="6"/>
  <c r="O27" i="6"/>
  <c r="P27" i="6"/>
  <c r="Q27" i="6"/>
  <c r="S27" i="6"/>
  <c r="T27" i="6"/>
  <c r="U27" i="6"/>
  <c r="V27" i="6"/>
  <c r="W27" i="6"/>
  <c r="X27" i="6"/>
  <c r="N31" i="6"/>
  <c r="O31" i="6"/>
  <c r="U31" i="6"/>
  <c r="P31" i="6"/>
  <c r="Q31" i="6"/>
  <c r="S31" i="6"/>
  <c r="T31" i="6"/>
  <c r="V31" i="6"/>
  <c r="W31" i="6"/>
  <c r="X31" i="6"/>
  <c r="N70" i="6"/>
  <c r="O70" i="6"/>
  <c r="P70" i="6"/>
  <c r="Q70" i="6"/>
  <c r="T70" i="6"/>
  <c r="U70" i="6"/>
  <c r="V70" i="6"/>
  <c r="X70" i="6"/>
  <c r="N66" i="6"/>
  <c r="U66" i="6"/>
  <c r="Y65" i="6"/>
  <c r="Y27" i="6" l="1"/>
  <c r="Y17" i="6"/>
  <c r="Y45" i="6"/>
  <c r="Y23" i="6"/>
  <c r="Y49" i="6"/>
  <c r="Y70" i="6"/>
  <c r="Y66" i="6"/>
  <c r="Y31" i="6"/>
  <c r="Y13" i="6"/>
  <c r="Y53" i="6"/>
</calcChain>
</file>

<file path=xl/sharedStrings.xml><?xml version="1.0" encoding="utf-8"?>
<sst xmlns="http://schemas.openxmlformats.org/spreadsheetml/2006/main" count="574" uniqueCount="354">
  <si>
    <t>Total</t>
  </si>
  <si>
    <t>FEVEREIRO</t>
  </si>
  <si>
    <t>JANEIRO</t>
  </si>
  <si>
    <t>Serviços de Processamento de Dados</t>
  </si>
  <si>
    <t>Serviços de Auditoria</t>
  </si>
  <si>
    <t>Data da Contratação</t>
  </si>
  <si>
    <t>Data do Aditivo</t>
  </si>
  <si>
    <t>Objeto do Contrato</t>
  </si>
  <si>
    <t>xxxxxxxxxx</t>
  </si>
  <si>
    <t>Auditoria Contábil</t>
  </si>
  <si>
    <t>01.07.2010</t>
  </si>
  <si>
    <t>31.08.2009</t>
  </si>
  <si>
    <t>02.12.2009</t>
  </si>
  <si>
    <t>Serviços Médicos</t>
  </si>
  <si>
    <t>01.04.2012</t>
  </si>
  <si>
    <t>Reprodução de Documentos</t>
  </si>
  <si>
    <t>Telecomunições e Internet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</si>
  <si>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</si>
  <si>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</si>
  <si>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</si>
  <si>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</si>
  <si>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</si>
  <si>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</si>
  <si>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</si>
  <si>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</si>
  <si>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</si>
  <si>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</si>
  <si>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Serviços de Coleta de Lixo Hospitalar</t>
  </si>
  <si>
    <t>Serviços de Reprodução de Documentos</t>
  </si>
  <si>
    <t>10.883.685/0001-15</t>
  </si>
  <si>
    <t>Telecomunicações (Internet)</t>
  </si>
  <si>
    <t>08.517.361/0001-11</t>
  </si>
  <si>
    <t>Alberto Francisco Costa ME</t>
  </si>
  <si>
    <t>O.M.I. Comércio e Manutenção de Equipamentos de Informática Ltda ME</t>
  </si>
  <si>
    <t>Seguros</t>
  </si>
  <si>
    <t>Seguro Predial</t>
  </si>
  <si>
    <t>61.198.164/0001-60</t>
  </si>
  <si>
    <t>PORTO SEGURO COMPANHIA DE SEGUROS GERAIS</t>
  </si>
  <si>
    <t>CNPJ</t>
  </si>
  <si>
    <t>Serviços de Manutenção Predial</t>
  </si>
  <si>
    <t>Guizzo Controle de Vetores e Pragas EIRELLI - EPP</t>
  </si>
  <si>
    <t>22.688.290/0001-40</t>
  </si>
  <si>
    <t>Serviços de Desinsetização</t>
  </si>
  <si>
    <t>Salutem Soluções Tecnologicas Ltda</t>
  </si>
  <si>
    <t>29.582.037/0001-57</t>
  </si>
  <si>
    <t>TOTAL</t>
  </si>
  <si>
    <t>Serviço de controle de vetores, pragas, limpeza e higienização de caixas d'agua</t>
  </si>
  <si>
    <t>Serviço de coleta, transporte, tratamento e disposição final de resíduos de serviços de saúde</t>
  </si>
  <si>
    <t>Lollo Comércio de Equipamentos Eletrônicos Ltda - EPP</t>
  </si>
  <si>
    <t>07.330.659/0001-55</t>
  </si>
  <si>
    <t>Monitoramento, recebimento e arquivamento de imagem</t>
  </si>
  <si>
    <t>Monitoramento eletrônico de alarme por GPRS</t>
  </si>
  <si>
    <t>Philips Clinical Informatics - Sistemas de Informação Ltda</t>
  </si>
  <si>
    <t>01.950.338/0001-77</t>
  </si>
  <si>
    <t>Cessão de direito de uso de software e outras avenças (Tasy)</t>
  </si>
  <si>
    <t>V. M. Vaz Eireli (Lynx Elevadores)</t>
  </si>
  <si>
    <t>14.926.817/0001-08</t>
  </si>
  <si>
    <t>Manutenção preventiva e corretiva para elevador de 2 (duas) paradas, hidráulico.</t>
  </si>
  <si>
    <t>Benez &amp; Benez Serviços Médicos Ltda</t>
  </si>
  <si>
    <t>13.859.958/0001-84</t>
  </si>
  <si>
    <t>C S M - Serviços Médicos Ltda - ME</t>
  </si>
  <si>
    <t>19.983.879/0001-67</t>
  </si>
  <si>
    <t>Clinica de Ortopedia, Fisiatria e Medicina Esportiva Ltda - Epp</t>
  </si>
  <si>
    <t>65.707.838/0001-65</t>
  </si>
  <si>
    <t>Serviços de Monitoramento - Imagem e Alarme</t>
  </si>
  <si>
    <t>Mejan Soluções Sustentáveis LTDA - ME</t>
  </si>
  <si>
    <t>13.350.700/0001-58</t>
  </si>
  <si>
    <t>Cessão de impressoras multifuncionais a laser e despesas de reprodução de documentos</t>
  </si>
  <si>
    <t>Fascina &amp; Fascina Transporte Ltda</t>
  </si>
  <si>
    <t>03.590.482/0001-75</t>
  </si>
  <si>
    <t>Prestação de Serviços Especializados de Transporte Rodoviário de Cadeiras de Rodas</t>
  </si>
  <si>
    <t>Serviços de Transporte de Cadeiras de Rodas</t>
  </si>
  <si>
    <t>Plis Inteligência em Tecnologia Ltda - ME</t>
  </si>
  <si>
    <t>08.941.645/0001-30</t>
  </si>
  <si>
    <t>Fornecimento de Conectividade IP (internet)</t>
  </si>
  <si>
    <t>Fornecimento e implantação de software para gestão informatizada das informações de dados dos serviços de saúde, denominado "Salutem Ambulatorial"</t>
  </si>
  <si>
    <t>Contrato de prestação de serviço de software para digitalização e certificação digital de prontuários eletrônicos denominado "Salutem Doc"</t>
  </si>
  <si>
    <t>Serviços de manutenção em relógio de ponto</t>
  </si>
  <si>
    <t>Calejon &amp; Calejon Ltda - ME</t>
  </si>
  <si>
    <t>07.205.546/0001-28</t>
  </si>
  <si>
    <t>Serviços de manutenção de relógio de ponto e seu correspondente software</t>
  </si>
  <si>
    <t>RELAÇÃO DE CONTRATOS EM 2019</t>
  </si>
  <si>
    <t>Serviços de Manutenção de Ar-condicionado</t>
  </si>
  <si>
    <t>Climacold Ar Condicionado Fernandópolis Ltda - ME</t>
  </si>
  <si>
    <t>17.728.393/0001-57</t>
  </si>
  <si>
    <t>Prestação de serviços de assistência técnica e manutenção preventiva de aparelhos de ar-condicionados</t>
  </si>
  <si>
    <t>Serviços de Saúde Ocupacional</t>
  </si>
  <si>
    <t>MSO - Medicina em Saúde Ocupacional S/S Ltda</t>
  </si>
  <si>
    <t>02.197.402/0001-53</t>
  </si>
  <si>
    <t>Prestação de Serviços de elaboração e implementação do PCMSO - Programa de Controle Médico de Saúde Ocupacional, PPRA - Programa de Prevenção de Riscos Ambientais e Asessoria em Segurança do Trabalho.</t>
  </si>
  <si>
    <t>Murilo Lopes da Silva ME</t>
  </si>
  <si>
    <t>20.911.767/0001-80</t>
  </si>
  <si>
    <t>Status do Contrato</t>
  </si>
  <si>
    <t>Tipo</t>
  </si>
  <si>
    <t>Número</t>
  </si>
  <si>
    <t>Identificação das Partes</t>
  </si>
  <si>
    <t>Sócios/CPF</t>
  </si>
  <si>
    <t>Ativo</t>
  </si>
  <si>
    <t>Prestação de Serviço de Cessão de Direito de Uso</t>
  </si>
  <si>
    <t>08/2017</t>
  </si>
  <si>
    <t>Vigência</t>
  </si>
  <si>
    <t>Condições de Pagamento</t>
  </si>
  <si>
    <t>Leandro Camargo Mazzoni  CPF: 280.790.328-23</t>
  </si>
  <si>
    <t>Início: 19/07/2017                  Término: 30/06/2022</t>
  </si>
  <si>
    <t>Pagamento mensal - R$ 1.853,00 (jan. a nov) e R$ 1.926,75 a partir de dez.</t>
  </si>
  <si>
    <t>Encerrado</t>
  </si>
  <si>
    <t>Serviço de Manutenção de Software</t>
  </si>
  <si>
    <t>13/2018</t>
  </si>
  <si>
    <t>Sonia Maria Valareto - ME  -Salutem Desenvolvimento e Consultoria Ltda</t>
  </si>
  <si>
    <t>24.461.229/0001-91</t>
  </si>
  <si>
    <t>Fernando Henrique Stella CPF: 368.974.708-21</t>
  </si>
  <si>
    <t>Prestação de serviços de instalação e locação de software destinado a digitalização de prontuários médicos eletrônicos certificado digitalmente com segurança e criptografia.</t>
  </si>
  <si>
    <t>Período: 12 meses
Início: 01/07/2018
Término: 30/06/2019
Aditivo 01/2018
Mudança Razão Social
01/09/2018
Aditivo 02/2019 
Duração: 60 dias
01/07/2019
Encerrado em 31/08/2019</t>
  </si>
  <si>
    <t>12/2018</t>
  </si>
  <si>
    <t>Pagamento Mensal
8 Parcelas de R$ 7.150,00</t>
  </si>
  <si>
    <t>Data Assinatura</t>
  </si>
  <si>
    <t>19/07/2017</t>
  </si>
  <si>
    <t>01/07/2018</t>
  </si>
  <si>
    <t>04/2019</t>
  </si>
  <si>
    <t>01/09/2019</t>
  </si>
  <si>
    <t>Período: 12 meses
Início: 01/09/2019
Término: 31/08/2020</t>
  </si>
  <si>
    <t>Pagamento Mensal - R$ 7.150,00</t>
  </si>
  <si>
    <t>03/2019</t>
  </si>
  <si>
    <t xml:space="preserve">Implantação - R$ 10.000,00 Pagamento mensal - R$ 9.250,00 </t>
  </si>
  <si>
    <t>Transporte Rodoviário de Cadeiras de Rodas</t>
  </si>
  <si>
    <t>01/2018</t>
  </si>
  <si>
    <t>02/2019</t>
  </si>
  <si>
    <t>José Roberto Fascina CPF: 050.950.798-01 / Marcos Antonio Fascina CPF: 118.138.558-03</t>
  </si>
  <si>
    <t>Período: 12 meses
Início: 07/03/2018
Término: 06/04/2019</t>
  </si>
  <si>
    <t>Período: 12 meses
Início: 10/04/2019
Término: 09/04/2020</t>
  </si>
  <si>
    <t>07/03/2018</t>
  </si>
  <si>
    <t>10/04/2019</t>
  </si>
  <si>
    <t>R$13,00 por unidade</t>
  </si>
  <si>
    <t>R$16,00 por unidade</t>
  </si>
  <si>
    <t>02/2018</t>
  </si>
  <si>
    <t>Prestação de Serviço Coleta de Resíduos da Saúde</t>
  </si>
  <si>
    <t>Período: 12 meses
Início: 01/07/2018
Término: 30/06/2019
Aditivo: 01/2019
Duração: 60 dias
Aditivo: 02/2019
Duração: 4 meses</t>
  </si>
  <si>
    <t>R$ 3,70 o quilo</t>
  </si>
  <si>
    <t>Luciana Mejan CPF: 276.636.488-97 / Mariana Mejan CPF: 325.014.448-76</t>
  </si>
  <si>
    <t>Prestação de Serviço de Manutenção de Ar Condicionado</t>
  </si>
  <si>
    <t>03/2018</t>
  </si>
  <si>
    <t>Período: 12 meses
Início: 01/07/2018
Término: 30/06/2018
Aditivo: 01/2019
Duração: 60 dias
Aditivo: 02/2019
Duração: 4 meses
Encerrado em: 31/12/2019</t>
  </si>
  <si>
    <t>Pagamento mensal</t>
  </si>
  <si>
    <t>Adriana da Silva Cabral CPF: 251.560.788-85 / Jeferson Pedro da Silva CPF: 304.729.268-02</t>
  </si>
  <si>
    <t>Prestação de Serviço de Dedetização</t>
  </si>
  <si>
    <t>04/2018</t>
  </si>
  <si>
    <t>Período: 12 meses
Início: 01/07/2018
Término: 30/06/2019</t>
  </si>
  <si>
    <t>Pagamento Mensal - R$ 235,00</t>
  </si>
  <si>
    <t>Murilo Lopes da Silva CPF: 420.710.808-40</t>
  </si>
  <si>
    <t>01/2019</t>
  </si>
  <si>
    <t>01/05/2019</t>
  </si>
  <si>
    <t>Período: 12 meses
Início: 01/05/2019
Término: 30/04/2020</t>
  </si>
  <si>
    <t>Pagamento Mensal - R$ 550,00</t>
  </si>
  <si>
    <t>José Antonio Guizzo CPF: 019.019.488-03</t>
  </si>
  <si>
    <t>Apólice
0118.67.38.033-4</t>
  </si>
  <si>
    <t>27/02/2019</t>
  </si>
  <si>
    <t>Período: 12 meses
Início: 27/02/2019
Término: 27/02/2020</t>
  </si>
  <si>
    <t>6 parcelas
1 parcela: R$533,14
5 parcelas: R$531,52</t>
  </si>
  <si>
    <t>S/A - Sociedade Anônima</t>
  </si>
  <si>
    <t>Prestação de Serviço de manutenção Relógio de Ponto</t>
  </si>
  <si>
    <t>05/2018</t>
  </si>
  <si>
    <t>Período: 12 meses
Início: 01/07/2018
Término: 30/06/2019
Aditivo: 01/2019
Tempo: 60 dias
Aditivo: 02/2019
Duração: 4 meses</t>
  </si>
  <si>
    <t>Pagamento mensal - R$ 200,00</t>
  </si>
  <si>
    <t>Cilmar Cesar Calejon dos Santos CPF: 383.817.021-00 / Larissa Calejon Messias de Lima CPF: 222.550.028-25</t>
  </si>
  <si>
    <t>Prestação de Serviço de Monitoramento de Imagem</t>
  </si>
  <si>
    <t>Prestação de Serviço de Monitoramento de Alarme</t>
  </si>
  <si>
    <t>07/2018</t>
  </si>
  <si>
    <t>06/2018</t>
  </si>
  <si>
    <t>Período: 12 meses
Início: 01/07/2018
Término: 30/06/2018
Aditivo: 01/2019
Duração: 60 dias
Aditivo: 02/2019
Duração: 4 meses</t>
  </si>
  <si>
    <t>Pagamento mensal - R$ 374,33</t>
  </si>
  <si>
    <t>Pagamento mensal - R$ 70,23</t>
  </si>
  <si>
    <t>Eder Willians de Lollo CPF: 121.669.728-02 / Joao Luis de Lollo CPF: 159.216.698-90 / Wilson Jose de Lollo CPF: 181.476.938-26</t>
  </si>
  <si>
    <t>Prestação de Serviço de Elaboração e Implantação do PCMSO e PPRA</t>
  </si>
  <si>
    <t>08/2018</t>
  </si>
  <si>
    <t>R$ 7,50 + R$1,10 exames clínicos por colaborador
R$100,00 Curso CIPA por membro
R$80,00 Curso Brigada por membro</t>
  </si>
  <si>
    <t>Fernando do Carmo Bertucci   CPF:   639.248.469-87 / José Martins Filho  CPF: 733.847.478-87</t>
  </si>
  <si>
    <t>Prestação de Serviço de Disponibilização  de Conectividade IP</t>
  </si>
  <si>
    <t>09/2018</t>
  </si>
  <si>
    <t>Pagamento mensal - R$ 900,00</t>
  </si>
  <si>
    <t>Douglas da Silva Moraes CPF: 213.982.628-03 / Thiago da Silva Moraes CPF: 321.992.698-33</t>
  </si>
  <si>
    <t>Prestação de Serviço Médico e Responsabilidade Técnica</t>
  </si>
  <si>
    <t>Serviços médicos de fisiatria e responsabilidade técnica</t>
  </si>
  <si>
    <t>10/2018</t>
  </si>
  <si>
    <t>Período: 12 meses
Início: 01/07/2018
Término: 30/06/2019
Aditivo: 01/2019
Duração: 12 meses</t>
  </si>
  <si>
    <t>R$ 150,00 por horas trabalhadas</t>
  </si>
  <si>
    <t>Serviços médicos na especialidade de Fisiatria</t>
  </si>
  <si>
    <t>Flavio Henrique Nuevo Benez dos Santos CPF: 276.596.958-27 / Marcelo Augusto Nuevo Benez dos Santos CPF: 251.837.208-35</t>
  </si>
  <si>
    <t>Prestação de Serviço de Manutenção de Elevador</t>
  </si>
  <si>
    <t>11/2018</t>
  </si>
  <si>
    <t>Pagamento mensal - R$ 550,00</t>
  </si>
  <si>
    <t>Vilmar Muling Vaz CPF: 474.438.980-53</t>
  </si>
  <si>
    <t>Prestação de Serviço de Consultoria em Fisiatria</t>
  </si>
  <si>
    <t>Consultoria Médica em Fisiatria</t>
  </si>
  <si>
    <t>Período: 12 meses
Início: 01/07/2018
Término: 31/08/2019
Aditivo: 01/2019
Tempo: 12 meses</t>
  </si>
  <si>
    <t>Pagamento Mensal - R$ 6.000,00</t>
  </si>
  <si>
    <t>Alceu Gomes Chueire CPF: 025.857.838-63 / Alceu Jose Fornari Gomes Chueire CPF: 359.241.028-82 / Regina Helena Morganti Fornari Chueire CPF: 045.731.488-50</t>
  </si>
  <si>
    <t>Prestação de Serviço de Impressões e Equipamentos</t>
  </si>
  <si>
    <t>14/2018</t>
  </si>
  <si>
    <t>Cópias Monocromáticas: R$ 0,07 cada
Cópias Coloridas: R$0,45 cada</t>
  </si>
  <si>
    <t>Fabio Rodrigues de Oliveira CPF: 312.945.088-22 / Leonardo Bruno Intelizano CPF: 326.137.118-84</t>
  </si>
  <si>
    <t>Prestação de Serviços Médicos em Fisiatria</t>
  </si>
  <si>
    <t>15/2018</t>
  </si>
  <si>
    <t>Período: 12 meses
Início: 01/07/2018
Término: 30/06/2019
Aditivo: 01/2019
Tempo: 12 meses</t>
  </si>
  <si>
    <t>R$ 136,00 por hora trabalhada</t>
  </si>
  <si>
    <t>Claudia Susana Mantovani CPF: 148.402.498-22 / Cristiano Sircili Garbin CPF: 094.587.158-90</t>
  </si>
  <si>
    <t>Prestação de Serviço de Auditoria</t>
  </si>
  <si>
    <t>-</t>
  </si>
  <si>
    <t>15/10/2018</t>
  </si>
  <si>
    <t>Período: 12 meses
Início: 20/11/2018
Término: 30/10/2019</t>
  </si>
  <si>
    <t>Pagamento mensal - R$ 613,80</t>
  </si>
  <si>
    <t>Alberto Francisco Costa CPF: 067.463.468-38 / Emerson dos Santos Oliveira CPF: 215.929.988-01</t>
  </si>
  <si>
    <t>Prestação de Serviço de Fonoaudiologia</t>
  </si>
  <si>
    <t>Prestação de Serviço de Fisioterapia</t>
  </si>
  <si>
    <t>Prestação de Serviço de Técnico em Enfermagem</t>
  </si>
  <si>
    <t>Prestação de Serviço Preparador Físico</t>
  </si>
  <si>
    <t>Prestação de Serviço Terapeuta Ocupacional</t>
  </si>
  <si>
    <t>Prestação de Serviço de Enfermagem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</si>
  <si>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</si>
  <si>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</si>
  <si>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</si>
  <si>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</si>
  <si>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</si>
  <si>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</si>
  <si>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</si>
  <si>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</si>
  <si>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Natália Molina Alvizi Barbuglio</t>
  </si>
  <si>
    <t>Isabela Trovatti Grecco</t>
  </si>
  <si>
    <t>Jessica Aparecida Cardoso</t>
  </si>
  <si>
    <t>Silvio César Mendes</t>
  </si>
  <si>
    <t>Paula Fernanda Dionízio Cavazani</t>
  </si>
  <si>
    <t>Hugo Bernardo</t>
  </si>
  <si>
    <t>Vivian Carina Bissoli</t>
  </si>
  <si>
    <t xml:space="preserve">Prestação de Serviço Autônomo de Fonoaudiologia </t>
  </si>
  <si>
    <t>Prestação de Serviço Autônomo de Fisioterapia
(Férias/licença setor)</t>
  </si>
  <si>
    <t>Prestação de Serviço Autônomo de Técnico em Enfermagem
(Férias/licença setor)</t>
  </si>
  <si>
    <t>Prestação de Serviço Autônomo de Fonoaudiologia
(Férias/licença setor)</t>
  </si>
  <si>
    <t>Prestação de Serviço Autônomo de Preparador Físico
(Férias/licença setor)</t>
  </si>
  <si>
    <t>Prestação de Serviço Autônomo de Terapeuta Ocupacional
(Férias/licença setor)</t>
  </si>
  <si>
    <t>Prestação de Serviço Autônomo de Enfermagem
(Férias/licença setor)</t>
  </si>
  <si>
    <t>02/01/2019</t>
  </si>
  <si>
    <t>28/01/2019</t>
  </si>
  <si>
    <t>06/03/2019</t>
  </si>
  <si>
    <t>11/04/2019</t>
  </si>
  <si>
    <t>03/06/2019</t>
  </si>
  <si>
    <t>05/08/2019</t>
  </si>
  <si>
    <t>01/10/2019</t>
  </si>
  <si>
    <t>02/12/2019</t>
  </si>
  <si>
    <t>Período: 1 mês
Início: 02/01/2019
Término: 01/02/2019</t>
  </si>
  <si>
    <t>Período: 5 dias
Início: 28/01/2019
Término: 01/02/2019</t>
  </si>
  <si>
    <t>Período: 1 mês
Início: 06/03/2019
Término: 04/04/2019</t>
  </si>
  <si>
    <t>Período: 8 dias
Início: 11/04/2019
Término: 18/04/2019</t>
  </si>
  <si>
    <t>Período: 2 meses
Início: 03/06/2019
Término: 31/07/2019</t>
  </si>
  <si>
    <t>Período: 26 dias
Início: 03/06/2019
Término: 28/06/2019</t>
  </si>
  <si>
    <t>Período: 2 meses
Início: 03/06/2019
Término: 30/07/2019</t>
  </si>
  <si>
    <t>Período: 26 dias
Início: 05/08/2019
Término: 30/08/2019</t>
  </si>
  <si>
    <t>Período: 1 mês
Início: 01/10/2019
Término: 30/10/2019</t>
  </si>
  <si>
    <t>Período: 1 mês
Início: 02/12/2019
Término: 30/12/2019</t>
  </si>
  <si>
    <t xml:space="preserve">Salário: R$ 2.959,93
Insalubridade: R$ 591,99 </t>
  </si>
  <si>
    <t>Salário: R$ 1.321,33
Insalubridade: R$ 264,27</t>
  </si>
  <si>
    <t>R$12,33 por hora trabalhada
+ 20% insalubridade</t>
  </si>
  <si>
    <t>R$15,93 por hora trabalhada
+ 20% insalubridade = R$19,11 por hora</t>
  </si>
  <si>
    <t>R$15,93 por hora trabalhada
+ 20% insalubridade =
R$19,11 por hora</t>
  </si>
  <si>
    <t>R$15,93 por hora trabalhada
+ 20% insalubridade =  
R$19,11 por hora</t>
  </si>
  <si>
    <t>R$15,93 por hora trabalhada
+ 20% insalubridade = 
R$19,11 por hora</t>
  </si>
  <si>
    <t>R$15,93 por hora trabalhada
+ 20% insalubridade</t>
  </si>
  <si>
    <t>R$15,93 por hora trabalhada
+ 20% insalubridade =
R$19,12 por hora</t>
  </si>
  <si>
    <t>362.206.768-31</t>
  </si>
  <si>
    <t>397.865.858-52</t>
  </si>
  <si>
    <t>393.466.118-12</t>
  </si>
  <si>
    <t>342.314.818-73</t>
  </si>
  <si>
    <t>354.929.308-93</t>
  </si>
  <si>
    <t>404.495.118-71</t>
  </si>
  <si>
    <t>375.444.798-03</t>
  </si>
  <si>
    <t>RPA (Serviços Prestados - Cobrir Férias/ Licenças - Terapeutas)</t>
  </si>
  <si>
    <t>RELAÇÃO DE CONTRATOS EXECUTADOS EM 2020</t>
  </si>
  <si>
    <t>Status do</t>
  </si>
  <si>
    <t>Nome do Fornecedor</t>
  </si>
  <si>
    <t>N° do CPF/CNPJ</t>
  </si>
  <si>
    <t>Quadro Societário</t>
  </si>
  <si>
    <t xml:space="preserve">Data de Assinatura </t>
  </si>
  <si>
    <t>Vigência do Contrato</t>
  </si>
  <si>
    <t>Pendências</t>
  </si>
  <si>
    <t>Contrato</t>
  </si>
  <si>
    <t>Prestação de Serviço</t>
  </si>
  <si>
    <t>SOFTMATIC SISTEMAS AUTOMÁTICOS DE INFORMÁTICA LTDA</t>
  </si>
  <si>
    <t>58.119.371/0001-77</t>
  </si>
  <si>
    <t>Gilvan Alves Ribeiro - CPF: 007.897.358-90                                                     Sérgio Contente - CPF: 026.078.208-47</t>
  </si>
  <si>
    <t>Software da Folha de pagamento</t>
  </si>
  <si>
    <t>Mensal - até o dia 15 do mês corrente</t>
  </si>
  <si>
    <t>Nada Consta</t>
  </si>
  <si>
    <t>Expand Telecom Ltda</t>
  </si>
  <si>
    <t>16.996.727/0002-91</t>
  </si>
  <si>
    <t>Lucimare Ramos - CPF: 133.674.368-95                                                            Marcio Ramos - CPF: 250.303.098-02</t>
  </si>
  <si>
    <t>Serviços de Internet</t>
  </si>
  <si>
    <t>Mensal - até o dia 15 do mês seguinte</t>
  </si>
  <si>
    <t>Philips Clinical Informatics Sistemas de Informação Ltda</t>
  </si>
  <si>
    <t>Leandro Camargo Mazzoni - CPF: 280.790.328-23</t>
  </si>
  <si>
    <t>Software Sistema de Gestão Hospitalar</t>
  </si>
  <si>
    <t>Indeterminado</t>
  </si>
  <si>
    <t>Salutem Soluções Tecnológicas Ltda</t>
  </si>
  <si>
    <t>Egaluco Felipe Melo -  CPF: 430.231.378-11                                                    João Francisco Fernandes - CPF: 222.172.458-56                                       Fernando Henrique Stella - CPF: 368.974.708-21</t>
  </si>
  <si>
    <t xml:space="preserve">Software destinado Gestão Ambulatorial - Salutem versão WEB </t>
  </si>
  <si>
    <t>Mensal - até o dia 10 do mês seguinte</t>
  </si>
  <si>
    <t>Syspec Informática Eireli</t>
  </si>
  <si>
    <t>67.220.871/0001-91</t>
  </si>
  <si>
    <t>José Oswaldo de Araujo Lima Filho - CPF: 066.028.628-98</t>
  </si>
  <si>
    <t xml:space="preserve">Software destinado Gestão Ambulatorial </t>
  </si>
  <si>
    <t>Lima &amp; Olivetti Ar Condicionados Ltda</t>
  </si>
  <si>
    <t>07.952.023/0001-45</t>
  </si>
  <si>
    <t>Adriano Olivetti de Lima - CPF: 326.252.848-03                                           Anderson Olivetti de Lima - CPF: 197.529.768-75</t>
  </si>
  <si>
    <t>Manutenção preventiva e corretiva Ar Condicionados</t>
  </si>
  <si>
    <t>Reabilitar Medicina de Diagnostico SS</t>
  </si>
  <si>
    <t>08.496.760/0001-43</t>
  </si>
  <si>
    <t>Sérgio Akira Horita - CPF: 215.435.258-56</t>
  </si>
  <si>
    <t>Serviços Médicos Especializados de Fisiatria</t>
  </si>
  <si>
    <t>Rangel Serviços Médicos Sociedade Unipessoal Ltda</t>
  </si>
  <si>
    <t>36.341.889/0001-18</t>
  </si>
  <si>
    <t>Arthur Rangel de Azevedo - CPF: 033.468.665-21</t>
  </si>
  <si>
    <t>Reabra Soluções Clínicas em Reabilitação</t>
  </si>
  <si>
    <t>35.001.459/0001-94</t>
  </si>
  <si>
    <t>Inara Stockler Pinto Teles - CPF: 016.345.409-48                                        Vitor Eduardo Politzer Telles - CPF: 214.681.618-06</t>
  </si>
  <si>
    <t>Hidroquímica Laboratório e Serviços de Controle de Qualidade de Água Ltda</t>
  </si>
  <si>
    <t>10.613.946/0001-87</t>
  </si>
  <si>
    <t>Gustavo Massarenti Lopes - CPF: 303.459.668-56</t>
  </si>
  <si>
    <t>Analises fisico quimicas e bacteriológicas.</t>
  </si>
  <si>
    <t>Mensal - até o dia 15 dias após emissão da NF</t>
  </si>
  <si>
    <t>Ortopédica Excellence  Ltda - ME</t>
  </si>
  <si>
    <t>17.620.207/0001-61</t>
  </si>
  <si>
    <t>Francini Mariane Cleto Almeida - CPF: 218.403.488-60                         Marco Antonio Almeida - CPF: 160.139.738-06</t>
  </si>
  <si>
    <t>Serviços e Fornecimento de Órteses e Próteses</t>
  </si>
  <si>
    <t>Alberto Francisco Costa</t>
  </si>
  <si>
    <t>Alberto Francisco Costa - CPF: 067.463.468-38</t>
  </si>
  <si>
    <t>Mensal - até o dia 10 do mês corrente</t>
  </si>
  <si>
    <t>Master prime Auditoria e Assessoria Contábil Eireli</t>
  </si>
  <si>
    <t>02.728.036/0001-11</t>
  </si>
  <si>
    <t>Ederson Leandro Barbosa Rigon - CPF: 222.922.968-02</t>
  </si>
  <si>
    <t>Auditoria Contábil de Diagnóstico Situacional</t>
  </si>
  <si>
    <t>Aprendizagem</t>
  </si>
  <si>
    <t>Centro de Integração empresa Escola - CIEE</t>
  </si>
  <si>
    <t>61.600.839/0001-55</t>
  </si>
  <si>
    <t>Antonio Jacinto Caleiro Palma - CPF: 116.988.708-25</t>
  </si>
  <si>
    <t>Convênio (Trabalho de menor aprendiz)</t>
  </si>
  <si>
    <t>indeterminado</t>
  </si>
  <si>
    <t>Mensal - até o dia 30 do mês corrente</t>
  </si>
  <si>
    <t>Prestação de Serviços</t>
  </si>
  <si>
    <t>RMR Saúde Ocupacional Ltda</t>
  </si>
  <si>
    <t>03.986.292/0001-71</t>
  </si>
  <si>
    <t>Maria Antonia de Carvalho Rockemback -  CPF: 152.189.178-85                                Ricardo Antonio Rockemback - CPF: 704.002.459-49</t>
  </si>
  <si>
    <t>Exames Clínicos Admissionais, Periódicos e Cemissionais</t>
  </si>
  <si>
    <t>MGR Serviços Combinados Eireli ME</t>
  </si>
  <si>
    <t>04.029.813/0001-65</t>
  </si>
  <si>
    <t>Olga Maria Cardoso Sebastião - CPF: 073.619.368-57</t>
  </si>
  <si>
    <t>Despesas com Reprodução de Documentos</t>
  </si>
  <si>
    <t>Mensal - até o dia 20 do mês seguinte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</si>
</sst>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dd/mm/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80">
    <xf numFmtId="0" fontId="0" fillId="0" borderId="0" xfId="0"/>
    <xf numFmtId="165" fontId="4" fillId="0" borderId="0" xfId="0" applyNumberFormat="1" applyFont="1" applyAlignment="1">
      <alignment wrapText="1"/>
    </xf>
    <xf numFmtId="165" fontId="4" fillId="0" borderId="0" xfId="0" applyNumberFormat="1" applyFont="1"/>
    <xf numFmtId="0" fontId="4" fillId="0" borderId="0" xfId="0" applyFont="1"/>
    <xf numFmtId="0" fontId="4" fillId="0" borderId="0" xfId="0" applyFont="1" applyFill="1"/>
    <xf numFmtId="165" fontId="4" fillId="0" borderId="1" xfId="0" applyNumberFormat="1" applyFont="1" applyFill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65" fontId="4" fillId="0" borderId="1" xfId="0" applyNumberFormat="1" applyFont="1" applyFill="1" applyBorder="1"/>
    <xf numFmtId="165" fontId="4" fillId="2" borderId="1" xfId="0" applyNumberFormat="1" applyFont="1" applyFill="1" applyBorder="1"/>
    <xf numFmtId="165" fontId="4" fillId="2" borderId="2" xfId="0" applyNumberFormat="1" applyFont="1" applyFill="1" applyBorder="1" applyAlignment="1">
      <alignment wrapText="1"/>
    </xf>
    <xf numFmtId="165" fontId="4" fillId="2" borderId="3" xfId="0" applyNumberFormat="1" applyFont="1" applyFill="1" applyBorder="1" applyAlignment="1">
      <alignment wrapText="1"/>
    </xf>
    <xf numFmtId="165" fontId="4" fillId="0" borderId="4" xfId="0" applyNumberFormat="1" applyFont="1" applyFill="1" applyBorder="1" applyAlignment="1">
      <alignment wrapText="1"/>
    </xf>
    <xf numFmtId="165" fontId="4" fillId="0" borderId="0" xfId="0" applyNumberFormat="1" applyFont="1" applyFill="1" applyBorder="1" applyAlignment="1">
      <alignment wrapText="1"/>
    </xf>
    <xf numFmtId="0" fontId="7" fillId="0" borderId="4" xfId="0" applyFont="1" applyFill="1" applyBorder="1" applyAlignment="1"/>
    <xf numFmtId="0" fontId="7" fillId="0" borderId="0" xfId="0" applyFont="1" applyFill="1" applyBorder="1" applyAlignment="1"/>
    <xf numFmtId="0" fontId="7" fillId="0" borderId="1" xfId="0" applyFont="1" applyFill="1" applyBorder="1" applyAlignment="1"/>
    <xf numFmtId="0" fontId="5" fillId="2" borderId="2" xfId="0" applyFont="1" applyFill="1" applyBorder="1" applyAlignment="1">
      <alignment wrapText="1"/>
    </xf>
    <xf numFmtId="0" fontId="4" fillId="0" borderId="0" xfId="0" applyFont="1" applyBorder="1"/>
    <xf numFmtId="165" fontId="4" fillId="0" borderId="5" xfId="0" applyNumberFormat="1" applyFont="1" applyFill="1" applyBorder="1" applyAlignment="1">
      <alignment wrapText="1"/>
    </xf>
    <xf numFmtId="0" fontId="4" fillId="0" borderId="0" xfId="0" applyFont="1" applyFill="1" applyBorder="1"/>
    <xf numFmtId="0" fontId="7" fillId="2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164" fontId="4" fillId="0" borderId="1" xfId="6" applyFont="1" applyFill="1" applyBorder="1" applyAlignment="1">
      <alignment vertical="center" wrapText="1"/>
    </xf>
    <xf numFmtId="164" fontId="6" fillId="0" borderId="1" xfId="6" applyFont="1" applyFill="1" applyBorder="1" applyAlignment="1">
      <alignment vertical="center" wrapText="1"/>
    </xf>
    <xf numFmtId="164" fontId="6" fillId="0" borderId="1" xfId="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4" fillId="0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0" xfId="0" applyFont="1"/>
    <xf numFmtId="0" fontId="7" fillId="0" borderId="0" xfId="0" applyFont="1" applyBorder="1"/>
    <xf numFmtId="164" fontId="5" fillId="2" borderId="1" xfId="6" applyFont="1" applyFill="1" applyBorder="1" applyAlignment="1">
      <alignment vertical="center" wrapText="1"/>
    </xf>
    <xf numFmtId="164" fontId="4" fillId="0" borderId="1" xfId="6" applyFont="1" applyFill="1" applyBorder="1" applyAlignment="1">
      <alignment horizontal="center" vertical="center" wrapText="1"/>
    </xf>
    <xf numFmtId="164" fontId="4" fillId="0" borderId="1" xfId="6" applyFont="1" applyFill="1" applyBorder="1" applyAlignment="1">
      <alignment horizontal="center" vertical="center"/>
    </xf>
    <xf numFmtId="164" fontId="6" fillId="0" borderId="1" xfId="6" applyFont="1" applyFill="1" applyBorder="1" applyAlignment="1">
      <alignment horizontal="center" vertical="center"/>
    </xf>
    <xf numFmtId="164" fontId="4" fillId="0" borderId="1" xfId="6" applyFont="1" applyFill="1" applyBorder="1" applyAlignment="1">
      <alignment vertical="center"/>
    </xf>
    <xf numFmtId="164" fontId="6" fillId="0" borderId="1" xfId="6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/>
    <xf numFmtId="164" fontId="4" fillId="0" borderId="1" xfId="6" applyFont="1" applyFill="1" applyBorder="1" applyAlignment="1">
      <alignment horizontal="left" vertical="center" wrapText="1"/>
    </xf>
    <xf numFmtId="164" fontId="8" fillId="0" borderId="1" xfId="6" applyFont="1" applyFill="1" applyBorder="1" applyAlignment="1">
      <alignment horizontal="center" vertical="center" wrapText="1"/>
    </xf>
    <xf numFmtId="164" fontId="8" fillId="2" borderId="1" xfId="6" applyFont="1" applyFill="1" applyBorder="1" applyAlignment="1">
      <alignment horizontal="center" vertical="center" wrapText="1"/>
    </xf>
    <xf numFmtId="164" fontId="7" fillId="2" borderId="6" xfId="6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6" applyFont="1" applyAlignment="1">
      <alignment vertical="center"/>
    </xf>
    <xf numFmtId="164" fontId="4" fillId="0" borderId="0" xfId="6" applyFont="1" applyFill="1" applyAlignment="1">
      <alignment horizontal="center" vertical="center"/>
    </xf>
    <xf numFmtId="164" fontId="5" fillId="0" borderId="0" xfId="6" applyFont="1" applyFill="1" applyAlignment="1">
      <alignment horizontal="center" vertical="center"/>
    </xf>
    <xf numFmtId="164" fontId="5" fillId="0" borderId="0" xfId="6" applyFont="1" applyFill="1" applyBorder="1" applyAlignment="1">
      <alignment vertical="center" wrapText="1"/>
    </xf>
    <xf numFmtId="164" fontId="4" fillId="0" borderId="0" xfId="6" applyFont="1" applyFill="1" applyBorder="1" applyAlignment="1">
      <alignment vertical="center" wrapText="1"/>
    </xf>
    <xf numFmtId="164" fontId="5" fillId="2" borderId="1" xfId="6" applyFont="1" applyFill="1" applyBorder="1" applyAlignment="1">
      <alignment vertical="center"/>
    </xf>
    <xf numFmtId="164" fontId="7" fillId="0" borderId="0" xfId="6" applyFont="1" applyFill="1" applyBorder="1" applyAlignment="1">
      <alignment vertical="center"/>
    </xf>
    <xf numFmtId="164" fontId="5" fillId="0" borderId="0" xfId="6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5" fontId="6" fillId="0" borderId="1" xfId="0" applyNumberFormat="1" applyFont="1" applyFill="1" applyBorder="1" applyAlignment="1">
      <alignment vertical="center" wrapText="1"/>
    </xf>
    <xf numFmtId="164" fontId="4" fillId="3" borderId="1" xfId="6" applyFont="1" applyFill="1" applyBorder="1" applyAlignment="1">
      <alignment horizontal="center" vertical="center" wrapText="1"/>
    </xf>
    <xf numFmtId="164" fontId="6" fillId="3" borderId="1" xfId="6" applyFont="1" applyFill="1" applyBorder="1" applyAlignment="1">
      <alignment horizontal="center" vertical="center" wrapText="1"/>
    </xf>
    <xf numFmtId="164" fontId="6" fillId="3" borderId="1" xfId="6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165" fontId="4" fillId="0" borderId="3" xfId="0" applyNumberFormat="1" applyFont="1" applyFill="1" applyBorder="1" applyAlignment="1">
      <alignment horizontal="center" vertical="center" wrapText="1"/>
    </xf>
    <xf numFmtId="0" fontId="10" fillId="2" borderId="1" xfId="6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5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vertical="center"/>
    </xf>
    <xf numFmtId="164" fontId="12" fillId="0" borderId="1" xfId="0" applyNumberFormat="1" applyFont="1" applyFill="1" applyBorder="1" applyAlignment="1">
      <alignment vertical="center" wrapText="1"/>
    </xf>
    <xf numFmtId="164" fontId="11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/>
    </xf>
    <xf numFmtId="164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164" fontId="12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164" fontId="12" fillId="0" borderId="7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/>
    </xf>
    <xf numFmtId="165" fontId="11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2" xfId="0" applyNumberFormat="1" applyFont="1" applyFill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 2" xfId="2"/>
    <cellStyle name="Normal 3" xfId="3"/>
    <cellStyle name="Separador de milhares 2" xfId="4"/>
    <cellStyle name="Separador de milhares 3" xfId="5"/>
    <cellStyle name="Vírgula" xfId="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36787</xdr:colOff>
      <xdr:row>0</xdr:row>
      <xdr:rowOff>15765</xdr:rowOff>
    </xdr:from>
    <xdr:to>
      <xdr:col>3</xdr:col>
      <xdr:colOff>747059</xdr:colOff>
      <xdr:row>4</xdr:row>
      <xdr:rowOff>110620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CD15078C-2E0D-48EC-A1D1-9A4AAE6E6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" y="15765"/>
          <a:ext cx="1572120" cy="678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F86"/>
  <sheetViews>
    <sheetView showGridLines="0" topLeftCell="D1" zoomScale="130" zoomScaleNormal="130" workbookViewId="0">
      <selection activeCell="A72" sqref="A72:Y72"/>
    </sheetView>
  </sheetViews>
  <sheetFormatPr defaultColWidth="9.140625" defaultRowHeight="11.25" x14ac:dyDescent="0.2"/>
  <cols>
    <col min="1" max="1" width="11.28515625" style="1" hidden="1" customWidth="1"/>
    <col min="2" max="2" width="14.85546875" style="2" hidden="1" customWidth="1"/>
    <col min="3" max="3" width="12.5703125" style="61" customWidth="1"/>
    <col min="4" max="4" width="16" style="70" customWidth="1"/>
    <col min="5" max="5" width="7.7109375" style="113" customWidth="1"/>
    <col min="6" max="6" width="19.85546875" style="61" customWidth="1"/>
    <col min="7" max="7" width="14.28515625" style="70" customWidth="1"/>
    <col min="8" max="8" width="19.42578125" style="70" customWidth="1"/>
    <col min="9" max="9" width="19.85546875" style="61" customWidth="1"/>
    <col min="10" max="10" width="10.7109375" style="113" customWidth="1"/>
    <col min="11" max="12" width="19.85546875" style="61" customWidth="1"/>
    <col min="13" max="15" width="9.28515625" style="62" customWidth="1"/>
    <col min="16" max="16" width="10.7109375" style="62" customWidth="1"/>
    <col min="17" max="18" width="10.7109375" style="63" customWidth="1"/>
    <col min="19" max="19" width="11.42578125" style="63" customWidth="1"/>
    <col min="20" max="22" width="10.7109375" style="63" customWidth="1"/>
    <col min="23" max="23" width="12.28515625" style="63" customWidth="1"/>
    <col min="24" max="24" width="10.7109375" style="63" customWidth="1"/>
    <col min="25" max="25" width="10.7109375" style="64" customWidth="1"/>
    <col min="26" max="16384" width="9.140625" style="3"/>
  </cols>
  <sheetData>
    <row r="2" spans="1:25" ht="15" customHeight="1" x14ac:dyDescent="0.2">
      <c r="C2" s="116" t="s">
        <v>81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0.15" x14ac:dyDescent="0.2">
      <c r="E3" s="105"/>
      <c r="I3" s="53"/>
      <c r="J3" s="105"/>
      <c r="K3" s="53"/>
      <c r="L3" s="53"/>
    </row>
    <row r="4" spans="1:25" ht="10.15" x14ac:dyDescent="0.2"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</row>
    <row r="6" spans="1:25" ht="13.15" customHeight="1" x14ac:dyDescent="0.2">
      <c r="A6" s="23" t="s">
        <v>5</v>
      </c>
      <c r="B6" s="23" t="s">
        <v>6</v>
      </c>
      <c r="C6" s="84" t="s">
        <v>92</v>
      </c>
      <c r="D6" s="84" t="s">
        <v>93</v>
      </c>
      <c r="E6" s="91" t="s">
        <v>94</v>
      </c>
      <c r="F6" s="84" t="s">
        <v>95</v>
      </c>
      <c r="G6" s="22" t="s">
        <v>38</v>
      </c>
      <c r="H6" s="50" t="s">
        <v>96</v>
      </c>
      <c r="I6" s="84" t="s">
        <v>7</v>
      </c>
      <c r="J6" s="100" t="s">
        <v>115</v>
      </c>
      <c r="K6" s="93" t="s">
        <v>100</v>
      </c>
      <c r="L6" s="93" t="s">
        <v>101</v>
      </c>
      <c r="M6" s="50" t="s">
        <v>2</v>
      </c>
      <c r="N6" s="50" t="s">
        <v>1</v>
      </c>
      <c r="O6" s="50" t="s">
        <v>17</v>
      </c>
      <c r="P6" s="50" t="s">
        <v>18</v>
      </c>
      <c r="Q6" s="50" t="s">
        <v>19</v>
      </c>
      <c r="R6" s="50" t="s">
        <v>20</v>
      </c>
      <c r="S6" s="50" t="s">
        <v>21</v>
      </c>
      <c r="T6" s="50" t="s">
        <v>22</v>
      </c>
      <c r="U6" s="50" t="s">
        <v>23</v>
      </c>
      <c r="V6" s="50" t="s">
        <v>24</v>
      </c>
      <c r="W6" s="50" t="s">
        <v>25</v>
      </c>
      <c r="X6" s="50" t="s">
        <v>26</v>
      </c>
      <c r="Y6" s="50" t="s">
        <v>45</v>
      </c>
    </row>
    <row r="7" spans="1:25" s="4" customFormat="1" ht="11.25" customHeight="1" x14ac:dyDescent="0.2">
      <c r="A7" s="118" t="s">
        <v>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5" s="4" customFormat="1" ht="33.75" x14ac:dyDescent="0.2">
      <c r="A8" s="5"/>
      <c r="B8" s="5"/>
      <c r="C8" s="90" t="s">
        <v>97</v>
      </c>
      <c r="D8" s="71" t="s">
        <v>98</v>
      </c>
      <c r="E8" s="92" t="s">
        <v>99</v>
      </c>
      <c r="F8" s="85" t="s">
        <v>52</v>
      </c>
      <c r="G8" s="71" t="s">
        <v>53</v>
      </c>
      <c r="H8" s="71" t="s">
        <v>102</v>
      </c>
      <c r="I8" s="26" t="s">
        <v>54</v>
      </c>
      <c r="J8" s="92" t="s">
        <v>116</v>
      </c>
      <c r="K8" s="26" t="s">
        <v>103</v>
      </c>
      <c r="L8" s="26" t="s">
        <v>104</v>
      </c>
      <c r="M8" s="27">
        <v>1853</v>
      </c>
      <c r="N8" s="27">
        <v>1853</v>
      </c>
      <c r="O8" s="27">
        <v>1853</v>
      </c>
      <c r="P8" s="27">
        <v>1853</v>
      </c>
      <c r="Q8" s="27">
        <v>1853</v>
      </c>
      <c r="R8" s="27">
        <v>1853</v>
      </c>
      <c r="S8" s="27">
        <v>1853</v>
      </c>
      <c r="T8" s="27">
        <v>1853</v>
      </c>
      <c r="U8" s="27">
        <v>1853</v>
      </c>
      <c r="V8" s="27">
        <v>1853</v>
      </c>
      <c r="W8" s="27">
        <v>1853</v>
      </c>
      <c r="X8" s="29">
        <v>1926.75</v>
      </c>
      <c r="Y8" s="48">
        <f t="shared" ref="Y8:Y13" si="0">SUM(M8:X8)</f>
        <v>22309.75</v>
      </c>
    </row>
    <row r="9" spans="1:25" ht="78.75" x14ac:dyDescent="0.2">
      <c r="A9" s="6"/>
      <c r="B9" s="6"/>
      <c r="C9" s="90" t="s">
        <v>97</v>
      </c>
      <c r="D9" s="95" t="s">
        <v>106</v>
      </c>
      <c r="E9" s="92" t="s">
        <v>122</v>
      </c>
      <c r="F9" s="85" t="s">
        <v>43</v>
      </c>
      <c r="G9" s="71" t="s">
        <v>44</v>
      </c>
      <c r="H9" s="27" t="s">
        <v>110</v>
      </c>
      <c r="I9" s="26" t="s">
        <v>75</v>
      </c>
      <c r="J9" s="92" t="s">
        <v>119</v>
      </c>
      <c r="K9" s="26" t="s">
        <v>120</v>
      </c>
      <c r="L9" s="26" t="s">
        <v>123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9">
        <v>0</v>
      </c>
      <c r="S9" s="29">
        <v>0</v>
      </c>
      <c r="T9" s="29">
        <v>0</v>
      </c>
      <c r="U9" s="29">
        <v>19250</v>
      </c>
      <c r="V9" s="29">
        <v>9250</v>
      </c>
      <c r="W9" s="29">
        <v>9250</v>
      </c>
      <c r="X9" s="29">
        <v>9250</v>
      </c>
      <c r="Y9" s="48">
        <f t="shared" si="0"/>
        <v>47000</v>
      </c>
    </row>
    <row r="10" spans="1:25" ht="135" x14ac:dyDescent="0.2">
      <c r="A10" s="6"/>
      <c r="B10" s="6"/>
      <c r="C10" s="99" t="s">
        <v>105</v>
      </c>
      <c r="D10" s="95" t="s">
        <v>106</v>
      </c>
      <c r="E10" s="98" t="s">
        <v>113</v>
      </c>
      <c r="F10" s="94" t="s">
        <v>108</v>
      </c>
      <c r="G10" s="96" t="s">
        <v>109</v>
      </c>
      <c r="H10" s="27" t="s">
        <v>110</v>
      </c>
      <c r="I10" s="97" t="s">
        <v>111</v>
      </c>
      <c r="J10" s="101" t="s">
        <v>117</v>
      </c>
      <c r="K10" s="97" t="s">
        <v>112</v>
      </c>
      <c r="L10" s="97" t="s">
        <v>114</v>
      </c>
      <c r="M10" s="27">
        <v>7150</v>
      </c>
      <c r="N10" s="27">
        <v>7150</v>
      </c>
      <c r="O10" s="27">
        <v>7150</v>
      </c>
      <c r="P10" s="27">
        <v>7150</v>
      </c>
      <c r="Q10" s="27">
        <v>7150</v>
      </c>
      <c r="R10" s="27">
        <v>7150</v>
      </c>
      <c r="S10" s="27">
        <v>7150</v>
      </c>
      <c r="T10" s="27">
        <v>7150</v>
      </c>
      <c r="U10" s="27">
        <v>0</v>
      </c>
      <c r="V10" s="27">
        <v>0</v>
      </c>
      <c r="W10" s="27">
        <v>0</v>
      </c>
      <c r="X10" s="27">
        <v>0</v>
      </c>
      <c r="Y10" s="48">
        <f t="shared" ref="Y10" si="1">SUM(M10:X10)</f>
        <v>57200</v>
      </c>
    </row>
    <row r="11" spans="1:25" ht="67.5" x14ac:dyDescent="0.2">
      <c r="A11" s="6"/>
      <c r="B11" s="6"/>
      <c r="C11" s="90" t="s">
        <v>97</v>
      </c>
      <c r="D11" s="95" t="s">
        <v>106</v>
      </c>
      <c r="E11" s="92" t="s">
        <v>118</v>
      </c>
      <c r="F11" s="85" t="s">
        <v>43</v>
      </c>
      <c r="G11" s="71" t="s">
        <v>44</v>
      </c>
      <c r="H11" s="27" t="s">
        <v>110</v>
      </c>
      <c r="I11" s="34" t="s">
        <v>76</v>
      </c>
      <c r="J11" s="92" t="s">
        <v>119</v>
      </c>
      <c r="K11" s="34" t="s">
        <v>120</v>
      </c>
      <c r="L11" s="34" t="s">
        <v>121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7150</v>
      </c>
      <c r="V11" s="27">
        <v>7150</v>
      </c>
      <c r="W11" s="27">
        <v>7150</v>
      </c>
      <c r="X11" s="27">
        <v>7150</v>
      </c>
      <c r="Y11" s="48">
        <f t="shared" si="0"/>
        <v>28600</v>
      </c>
    </row>
    <row r="12" spans="1:25" ht="10.15" x14ac:dyDescent="0.2">
      <c r="A12" s="6" t="s">
        <v>12</v>
      </c>
      <c r="B12" s="6" t="s">
        <v>8</v>
      </c>
      <c r="C12" s="24"/>
      <c r="D12" s="71"/>
      <c r="E12" s="92"/>
      <c r="F12" s="25"/>
      <c r="G12" s="71"/>
      <c r="H12" s="71"/>
      <c r="I12" s="34"/>
      <c r="J12" s="92"/>
      <c r="K12" s="34"/>
      <c r="L12" s="34"/>
      <c r="M12" s="27"/>
      <c r="N12" s="28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48">
        <f t="shared" si="0"/>
        <v>0</v>
      </c>
    </row>
    <row r="13" spans="1:25" s="4" customFormat="1" ht="10.15" x14ac:dyDescent="0.2">
      <c r="A13" s="5"/>
      <c r="B13" s="51"/>
      <c r="C13" s="54" t="s">
        <v>0</v>
      </c>
      <c r="D13" s="72"/>
      <c r="E13" s="106"/>
      <c r="F13" s="54"/>
      <c r="G13" s="72"/>
      <c r="H13" s="72"/>
      <c r="I13" s="54"/>
      <c r="J13" s="106"/>
      <c r="K13" s="54"/>
      <c r="L13" s="54"/>
      <c r="M13" s="39">
        <f t="shared" ref="M13:X13" si="2">SUM(M8:M12)</f>
        <v>9003</v>
      </c>
      <c r="N13" s="39">
        <f t="shared" si="2"/>
        <v>9003</v>
      </c>
      <c r="O13" s="39">
        <f t="shared" si="2"/>
        <v>9003</v>
      </c>
      <c r="P13" s="39">
        <f t="shared" si="2"/>
        <v>9003</v>
      </c>
      <c r="Q13" s="39">
        <f t="shared" si="2"/>
        <v>9003</v>
      </c>
      <c r="R13" s="39">
        <f t="shared" si="2"/>
        <v>9003</v>
      </c>
      <c r="S13" s="39">
        <f t="shared" si="2"/>
        <v>9003</v>
      </c>
      <c r="T13" s="39">
        <f t="shared" si="2"/>
        <v>9003</v>
      </c>
      <c r="U13" s="39">
        <f t="shared" si="2"/>
        <v>28253</v>
      </c>
      <c r="V13" s="39">
        <f t="shared" si="2"/>
        <v>18253</v>
      </c>
      <c r="W13" s="39">
        <f t="shared" si="2"/>
        <v>18253</v>
      </c>
      <c r="X13" s="39">
        <f t="shared" si="2"/>
        <v>18326.75</v>
      </c>
      <c r="Y13" s="49">
        <f t="shared" si="0"/>
        <v>155109.75</v>
      </c>
    </row>
    <row r="14" spans="1:25" ht="10.15" x14ac:dyDescent="0.2">
      <c r="A14" s="7"/>
      <c r="B14" s="18"/>
      <c r="C14" s="55"/>
      <c r="D14" s="73"/>
      <c r="E14" s="107"/>
      <c r="F14" s="55"/>
      <c r="G14" s="73"/>
      <c r="H14" s="73"/>
      <c r="I14" s="55"/>
      <c r="J14" s="107"/>
      <c r="K14" s="55"/>
      <c r="L14" s="5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ht="11.25" customHeight="1" x14ac:dyDescent="0.2">
      <c r="A15" s="118" t="s">
        <v>39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25" s="8" customFormat="1" ht="101.25" x14ac:dyDescent="0.2">
      <c r="A16" s="5"/>
      <c r="B16" s="5"/>
      <c r="C16" s="24" t="s">
        <v>97</v>
      </c>
      <c r="D16" s="74" t="s">
        <v>187</v>
      </c>
      <c r="E16" s="92" t="s">
        <v>188</v>
      </c>
      <c r="F16" s="25" t="s">
        <v>55</v>
      </c>
      <c r="G16" s="74" t="s">
        <v>56</v>
      </c>
      <c r="H16" s="74" t="s">
        <v>190</v>
      </c>
      <c r="I16" s="26" t="s">
        <v>57</v>
      </c>
      <c r="J16" s="92" t="s">
        <v>117</v>
      </c>
      <c r="K16" s="26" t="s">
        <v>136</v>
      </c>
      <c r="L16" s="26" t="s">
        <v>189</v>
      </c>
      <c r="M16" s="27">
        <v>550</v>
      </c>
      <c r="N16" s="27">
        <v>550</v>
      </c>
      <c r="O16" s="27">
        <v>550</v>
      </c>
      <c r="P16" s="27">
        <v>550</v>
      </c>
      <c r="Q16" s="27">
        <v>550</v>
      </c>
      <c r="R16" s="27">
        <v>550</v>
      </c>
      <c r="S16" s="27">
        <v>550</v>
      </c>
      <c r="T16" s="27">
        <v>550</v>
      </c>
      <c r="U16" s="27">
        <v>550</v>
      </c>
      <c r="V16" s="27">
        <v>550</v>
      </c>
      <c r="W16" s="27">
        <v>550</v>
      </c>
      <c r="X16" s="27">
        <v>550</v>
      </c>
      <c r="Y16" s="48">
        <f>SUM(M16:X16)</f>
        <v>6600</v>
      </c>
    </row>
    <row r="17" spans="1:76" s="4" customFormat="1" x14ac:dyDescent="0.2">
      <c r="A17" s="5"/>
      <c r="B17" s="5"/>
      <c r="C17" s="54" t="s">
        <v>0</v>
      </c>
      <c r="D17" s="72"/>
      <c r="E17" s="106"/>
      <c r="F17" s="54"/>
      <c r="G17" s="72"/>
      <c r="H17" s="72"/>
      <c r="I17" s="54"/>
      <c r="J17" s="106"/>
      <c r="K17" s="54"/>
      <c r="L17" s="54"/>
      <c r="M17" s="39">
        <f>SUM(M16:M16)</f>
        <v>550</v>
      </c>
      <c r="N17" s="39">
        <f t="shared" ref="N17:X17" si="3">SUM(N16:N16)</f>
        <v>550</v>
      </c>
      <c r="O17" s="39">
        <f t="shared" si="3"/>
        <v>550</v>
      </c>
      <c r="P17" s="39">
        <f t="shared" si="3"/>
        <v>550</v>
      </c>
      <c r="Q17" s="39">
        <f t="shared" si="3"/>
        <v>550</v>
      </c>
      <c r="R17" s="39">
        <f t="shared" si="3"/>
        <v>550</v>
      </c>
      <c r="S17" s="39">
        <f t="shared" si="3"/>
        <v>550</v>
      </c>
      <c r="T17" s="39">
        <f t="shared" si="3"/>
        <v>550</v>
      </c>
      <c r="U17" s="39">
        <f t="shared" si="3"/>
        <v>550</v>
      </c>
      <c r="V17" s="39">
        <f t="shared" si="3"/>
        <v>550</v>
      </c>
      <c r="W17" s="39">
        <f t="shared" si="3"/>
        <v>550</v>
      </c>
      <c r="X17" s="39">
        <f t="shared" si="3"/>
        <v>550</v>
      </c>
      <c r="Y17" s="49">
        <f>SUM(M17:X17)</f>
        <v>6600</v>
      </c>
    </row>
    <row r="18" spans="1:76" x14ac:dyDescent="0.2">
      <c r="A18" s="11"/>
      <c r="B18" s="12"/>
      <c r="C18" s="55"/>
      <c r="D18" s="73"/>
      <c r="E18" s="107"/>
      <c r="F18" s="55"/>
      <c r="G18" s="73"/>
      <c r="H18" s="73"/>
      <c r="I18" s="55"/>
      <c r="J18" s="107"/>
      <c r="K18" s="55"/>
      <c r="L18" s="5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76" ht="11.25" customHeight="1" x14ac:dyDescent="0.2">
      <c r="A19" s="118" t="s">
        <v>13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</row>
    <row r="20" spans="1:76" s="4" customFormat="1" ht="67.5" x14ac:dyDescent="0.2">
      <c r="A20" s="5" t="s">
        <v>14</v>
      </c>
      <c r="B20" s="5" t="s">
        <v>8</v>
      </c>
      <c r="C20" s="24" t="s">
        <v>97</v>
      </c>
      <c r="D20" s="71" t="s">
        <v>180</v>
      </c>
      <c r="E20" s="92" t="s">
        <v>182</v>
      </c>
      <c r="F20" s="25" t="s">
        <v>58</v>
      </c>
      <c r="G20" s="71" t="s">
        <v>59</v>
      </c>
      <c r="H20" s="71" t="s">
        <v>186</v>
      </c>
      <c r="I20" s="26" t="s">
        <v>181</v>
      </c>
      <c r="J20" s="92" t="s">
        <v>117</v>
      </c>
      <c r="K20" s="26" t="s">
        <v>183</v>
      </c>
      <c r="L20" s="26" t="s">
        <v>184</v>
      </c>
      <c r="M20" s="27">
        <v>10800</v>
      </c>
      <c r="N20" s="28">
        <v>13200</v>
      </c>
      <c r="O20" s="28">
        <v>12000</v>
      </c>
      <c r="P20" s="29">
        <v>11400</v>
      </c>
      <c r="Q20" s="29">
        <v>12600</v>
      </c>
      <c r="R20" s="29">
        <v>12600</v>
      </c>
      <c r="S20" s="29">
        <v>10800</v>
      </c>
      <c r="T20" s="29">
        <v>12600</v>
      </c>
      <c r="U20" s="29">
        <f>13200+12600</f>
        <v>25800</v>
      </c>
      <c r="V20" s="29">
        <v>13800</v>
      </c>
      <c r="W20" s="29">
        <v>11400</v>
      </c>
      <c r="X20" s="29">
        <v>12000</v>
      </c>
      <c r="Y20" s="48">
        <f t="shared" ref="Y20:Y23" si="4">SUM(M20:X20)</f>
        <v>159000</v>
      </c>
    </row>
    <row r="21" spans="1:76" s="4" customFormat="1" ht="67.5" x14ac:dyDescent="0.2">
      <c r="A21" s="5"/>
      <c r="B21" s="5"/>
      <c r="C21" s="24" t="s">
        <v>97</v>
      </c>
      <c r="D21" s="71" t="s">
        <v>200</v>
      </c>
      <c r="E21" s="92" t="s">
        <v>201</v>
      </c>
      <c r="F21" s="25" t="s">
        <v>60</v>
      </c>
      <c r="G21" s="71" t="s">
        <v>61</v>
      </c>
      <c r="H21" s="71" t="s">
        <v>204</v>
      </c>
      <c r="I21" s="26" t="s">
        <v>185</v>
      </c>
      <c r="J21" s="92" t="s">
        <v>117</v>
      </c>
      <c r="K21" s="26" t="s">
        <v>202</v>
      </c>
      <c r="L21" s="26" t="s">
        <v>203</v>
      </c>
      <c r="M21" s="40">
        <v>10880</v>
      </c>
      <c r="N21" s="28">
        <v>13600</v>
      </c>
      <c r="O21" s="28">
        <v>10880</v>
      </c>
      <c r="P21" s="29">
        <v>10880</v>
      </c>
      <c r="Q21" s="29">
        <v>10880</v>
      </c>
      <c r="R21" s="29">
        <v>10880</v>
      </c>
      <c r="S21" s="29">
        <v>9520</v>
      </c>
      <c r="T21" s="29">
        <v>12240</v>
      </c>
      <c r="U21" s="29">
        <f>12240+10880</f>
        <v>23120</v>
      </c>
      <c r="V21" s="29">
        <v>13600</v>
      </c>
      <c r="W21" s="29">
        <v>10880</v>
      </c>
      <c r="X21" s="29">
        <v>9520</v>
      </c>
      <c r="Y21" s="48">
        <f t="shared" si="4"/>
        <v>146880</v>
      </c>
    </row>
    <row r="22" spans="1:76" s="4" customFormat="1" ht="78.75" x14ac:dyDescent="0.2">
      <c r="A22" s="5"/>
      <c r="B22" s="5"/>
      <c r="C22" s="24" t="s">
        <v>97</v>
      </c>
      <c r="D22" s="71" t="s">
        <v>191</v>
      </c>
      <c r="E22" s="92" t="s">
        <v>107</v>
      </c>
      <c r="F22" s="25" t="s">
        <v>62</v>
      </c>
      <c r="G22" s="71" t="s">
        <v>63</v>
      </c>
      <c r="H22" s="71" t="s">
        <v>195</v>
      </c>
      <c r="I22" s="26" t="s">
        <v>192</v>
      </c>
      <c r="J22" s="92" t="s">
        <v>117</v>
      </c>
      <c r="K22" s="26" t="s">
        <v>193</v>
      </c>
      <c r="L22" s="26" t="s">
        <v>194</v>
      </c>
      <c r="M22" s="27">
        <v>6000</v>
      </c>
      <c r="N22" s="27">
        <v>6000</v>
      </c>
      <c r="O22" s="27">
        <v>6000</v>
      </c>
      <c r="P22" s="27">
        <v>6000</v>
      </c>
      <c r="Q22" s="27">
        <v>6000</v>
      </c>
      <c r="R22" s="27">
        <v>6000</v>
      </c>
      <c r="S22" s="27">
        <v>6000</v>
      </c>
      <c r="T22" s="27">
        <v>6000</v>
      </c>
      <c r="U22" s="27">
        <v>12000</v>
      </c>
      <c r="V22" s="27">
        <v>6000</v>
      </c>
      <c r="W22" s="27">
        <v>6000</v>
      </c>
      <c r="X22" s="27">
        <v>6000</v>
      </c>
      <c r="Y22" s="48">
        <f t="shared" si="4"/>
        <v>78000</v>
      </c>
    </row>
    <row r="23" spans="1:76" s="4" customFormat="1" x14ac:dyDescent="0.2">
      <c r="A23" s="5"/>
      <c r="B23" s="5"/>
      <c r="C23" s="54" t="s">
        <v>0</v>
      </c>
      <c r="D23" s="72"/>
      <c r="E23" s="106"/>
      <c r="F23" s="54"/>
      <c r="G23" s="72"/>
      <c r="H23" s="72"/>
      <c r="I23" s="54"/>
      <c r="J23" s="106"/>
      <c r="K23" s="54"/>
      <c r="L23" s="54"/>
      <c r="M23" s="39">
        <f t="shared" ref="M23:X23" si="5">SUM(M20:M22)</f>
        <v>27680</v>
      </c>
      <c r="N23" s="39">
        <f t="shared" si="5"/>
        <v>32800</v>
      </c>
      <c r="O23" s="39">
        <f t="shared" si="5"/>
        <v>28880</v>
      </c>
      <c r="P23" s="39">
        <f t="shared" si="5"/>
        <v>28280</v>
      </c>
      <c r="Q23" s="39">
        <f t="shared" si="5"/>
        <v>29480</v>
      </c>
      <c r="R23" s="39">
        <f t="shared" si="5"/>
        <v>29480</v>
      </c>
      <c r="S23" s="39">
        <f t="shared" si="5"/>
        <v>26320</v>
      </c>
      <c r="T23" s="39">
        <f t="shared" si="5"/>
        <v>30840</v>
      </c>
      <c r="U23" s="39">
        <f t="shared" si="5"/>
        <v>60920</v>
      </c>
      <c r="V23" s="39">
        <f t="shared" si="5"/>
        <v>33400</v>
      </c>
      <c r="W23" s="39">
        <f t="shared" si="5"/>
        <v>28280</v>
      </c>
      <c r="X23" s="39">
        <f t="shared" si="5"/>
        <v>27520</v>
      </c>
      <c r="Y23" s="49">
        <f t="shared" si="4"/>
        <v>383880</v>
      </c>
    </row>
    <row r="24" spans="1:76" s="5" customFormat="1" x14ac:dyDescent="0.2">
      <c r="A24" s="13"/>
      <c r="B24" s="14"/>
      <c r="C24" s="56"/>
      <c r="D24" s="76"/>
      <c r="E24" s="108"/>
      <c r="F24" s="56"/>
      <c r="G24" s="76"/>
      <c r="H24" s="76"/>
      <c r="I24" s="56"/>
      <c r="J24" s="108"/>
      <c r="K24" s="56"/>
      <c r="L24" s="5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5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20"/>
    </row>
    <row r="25" spans="1:76" ht="11.25" customHeight="1" x14ac:dyDescent="0.2">
      <c r="A25" s="118" t="s">
        <v>77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76" s="4" customFormat="1" ht="101.25" x14ac:dyDescent="0.2">
      <c r="A26" s="5"/>
      <c r="B26" s="5"/>
      <c r="C26" s="90" t="s">
        <v>97</v>
      </c>
      <c r="D26" s="71" t="s">
        <v>159</v>
      </c>
      <c r="E26" s="92" t="s">
        <v>160</v>
      </c>
      <c r="F26" s="85" t="s">
        <v>78</v>
      </c>
      <c r="G26" s="71" t="s">
        <v>79</v>
      </c>
      <c r="H26" s="71" t="s">
        <v>163</v>
      </c>
      <c r="I26" s="26" t="s">
        <v>80</v>
      </c>
      <c r="J26" s="92" t="s">
        <v>117</v>
      </c>
      <c r="K26" s="26" t="s">
        <v>161</v>
      </c>
      <c r="L26" s="26" t="s">
        <v>162</v>
      </c>
      <c r="M26" s="27">
        <v>200</v>
      </c>
      <c r="N26" s="27">
        <v>200</v>
      </c>
      <c r="O26" s="27">
        <v>200</v>
      </c>
      <c r="P26" s="27">
        <v>200</v>
      </c>
      <c r="Q26" s="27">
        <v>200</v>
      </c>
      <c r="R26" s="27">
        <v>200</v>
      </c>
      <c r="S26" s="27">
        <v>200</v>
      </c>
      <c r="T26" s="27">
        <v>200</v>
      </c>
      <c r="U26" s="27">
        <v>200</v>
      </c>
      <c r="V26" s="27">
        <v>200</v>
      </c>
      <c r="W26" s="27">
        <v>200</v>
      </c>
      <c r="X26" s="27">
        <v>200</v>
      </c>
      <c r="Y26" s="48">
        <f>SUM(M26:X26)</f>
        <v>2400</v>
      </c>
    </row>
    <row r="27" spans="1:76" s="4" customFormat="1" x14ac:dyDescent="0.2">
      <c r="A27" s="5"/>
      <c r="B27" s="5"/>
      <c r="C27" s="54" t="s">
        <v>0</v>
      </c>
      <c r="D27" s="72"/>
      <c r="E27" s="106"/>
      <c r="F27" s="54"/>
      <c r="G27" s="72"/>
      <c r="H27" s="72"/>
      <c r="I27" s="54"/>
      <c r="J27" s="106"/>
      <c r="K27" s="54"/>
      <c r="L27" s="54"/>
      <c r="M27" s="39">
        <f>SUM(M26)</f>
        <v>200</v>
      </c>
      <c r="N27" s="39">
        <f t="shared" ref="N27:X27" si="6">SUM(N26)</f>
        <v>200</v>
      </c>
      <c r="O27" s="39">
        <f t="shared" si="6"/>
        <v>200</v>
      </c>
      <c r="P27" s="39">
        <f t="shared" si="6"/>
        <v>200</v>
      </c>
      <c r="Q27" s="39">
        <f t="shared" si="6"/>
        <v>200</v>
      </c>
      <c r="R27" s="39">
        <f>SUM(R26)</f>
        <v>200</v>
      </c>
      <c r="S27" s="39">
        <f t="shared" si="6"/>
        <v>200</v>
      </c>
      <c r="T27" s="39">
        <f t="shared" si="6"/>
        <v>200</v>
      </c>
      <c r="U27" s="39">
        <f t="shared" si="6"/>
        <v>200</v>
      </c>
      <c r="V27" s="39">
        <f t="shared" si="6"/>
        <v>200</v>
      </c>
      <c r="W27" s="39">
        <f t="shared" si="6"/>
        <v>200</v>
      </c>
      <c r="X27" s="39">
        <f t="shared" si="6"/>
        <v>200</v>
      </c>
      <c r="Y27" s="49">
        <f>SUM(M27:X27)</f>
        <v>2400</v>
      </c>
    </row>
    <row r="28" spans="1:76" s="5" customFormat="1" x14ac:dyDescent="0.2">
      <c r="A28" s="13"/>
      <c r="B28" s="14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20"/>
    </row>
    <row r="29" spans="1:76" ht="11.25" customHeight="1" x14ac:dyDescent="0.2">
      <c r="A29" s="118" t="s">
        <v>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</row>
    <row r="30" spans="1:76" s="4" customFormat="1" ht="56.25" x14ac:dyDescent="0.2">
      <c r="A30" s="5"/>
      <c r="B30" s="5"/>
      <c r="C30" s="90" t="s">
        <v>105</v>
      </c>
      <c r="D30" s="71" t="s">
        <v>205</v>
      </c>
      <c r="E30" s="92" t="s">
        <v>206</v>
      </c>
      <c r="F30" s="85" t="s">
        <v>32</v>
      </c>
      <c r="G30" s="71" t="s">
        <v>29</v>
      </c>
      <c r="H30" s="71" t="s">
        <v>210</v>
      </c>
      <c r="I30" s="26" t="s">
        <v>9</v>
      </c>
      <c r="J30" s="92" t="s">
        <v>207</v>
      </c>
      <c r="K30" s="26" t="s">
        <v>208</v>
      </c>
      <c r="L30" s="26" t="s">
        <v>209</v>
      </c>
      <c r="M30" s="27">
        <v>613.79999999999995</v>
      </c>
      <c r="N30" s="27">
        <v>613.79999999999995</v>
      </c>
      <c r="O30" s="27">
        <v>613.79999999999995</v>
      </c>
      <c r="P30" s="27">
        <v>613.79999999999995</v>
      </c>
      <c r="Q30" s="27">
        <v>613.79999999999995</v>
      </c>
      <c r="R30" s="27">
        <v>613.79999999999995</v>
      </c>
      <c r="S30" s="27">
        <v>613.79999999999995</v>
      </c>
      <c r="T30" s="27">
        <v>613.79999999999995</v>
      </c>
      <c r="U30" s="27">
        <v>613.79999999999995</v>
      </c>
      <c r="V30" s="27">
        <v>613.79999999999995</v>
      </c>
      <c r="W30" s="29">
        <v>0</v>
      </c>
      <c r="X30" s="29">
        <v>0</v>
      </c>
      <c r="Y30" s="48">
        <f>SUM(M30:X30)</f>
        <v>6138.0000000000009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</row>
    <row r="31" spans="1:76" s="4" customFormat="1" x14ac:dyDescent="0.2">
      <c r="A31" s="5"/>
      <c r="B31" s="5"/>
      <c r="C31" s="54" t="s">
        <v>0</v>
      </c>
      <c r="D31" s="72"/>
      <c r="E31" s="106"/>
      <c r="F31" s="54"/>
      <c r="G31" s="72"/>
      <c r="H31" s="72"/>
      <c r="I31" s="54"/>
      <c r="J31" s="106"/>
      <c r="K31" s="54"/>
      <c r="L31" s="54"/>
      <c r="M31" s="39">
        <f>SUM(M30)</f>
        <v>613.79999999999995</v>
      </c>
      <c r="N31" s="39">
        <f>SUM(N30)</f>
        <v>613.79999999999995</v>
      </c>
      <c r="O31" s="39">
        <f t="shared" ref="O31:X31" si="7">SUM(O30)</f>
        <v>613.79999999999995</v>
      </c>
      <c r="P31" s="39">
        <f t="shared" si="7"/>
        <v>613.79999999999995</v>
      </c>
      <c r="Q31" s="39">
        <f t="shared" si="7"/>
        <v>613.79999999999995</v>
      </c>
      <c r="R31" s="39">
        <f>SUM(R30)</f>
        <v>613.79999999999995</v>
      </c>
      <c r="S31" s="39">
        <f t="shared" si="7"/>
        <v>613.79999999999995</v>
      </c>
      <c r="T31" s="39">
        <f t="shared" si="7"/>
        <v>613.79999999999995</v>
      </c>
      <c r="U31" s="39">
        <f t="shared" si="7"/>
        <v>613.79999999999995</v>
      </c>
      <c r="V31" s="39">
        <f t="shared" si="7"/>
        <v>613.79999999999995</v>
      </c>
      <c r="W31" s="39">
        <f t="shared" si="7"/>
        <v>0</v>
      </c>
      <c r="X31" s="39">
        <f t="shared" si="7"/>
        <v>0</v>
      </c>
      <c r="Y31" s="49">
        <f>SUM(M31:X31)</f>
        <v>6138.0000000000009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</row>
    <row r="32" spans="1:76" s="5" customFormat="1" x14ac:dyDescent="0.2">
      <c r="A32" s="13"/>
      <c r="B32" s="14"/>
      <c r="C32" s="56"/>
      <c r="D32" s="76"/>
      <c r="E32" s="108"/>
      <c r="F32" s="56"/>
      <c r="G32" s="76"/>
      <c r="H32" s="76"/>
      <c r="I32" s="56"/>
      <c r="J32" s="108"/>
      <c r="K32" s="56"/>
      <c r="L32" s="5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5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20"/>
    </row>
    <row r="33" spans="1:114" ht="11.25" customHeight="1" x14ac:dyDescent="0.2">
      <c r="A33" s="118" t="s">
        <v>64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</row>
    <row r="34" spans="1:114" s="4" customFormat="1" ht="101.25" x14ac:dyDescent="0.2">
      <c r="A34" s="5"/>
      <c r="B34" s="5"/>
      <c r="C34" s="24" t="s">
        <v>97</v>
      </c>
      <c r="D34" s="71" t="s">
        <v>164</v>
      </c>
      <c r="E34" s="92" t="s">
        <v>166</v>
      </c>
      <c r="F34" s="25" t="s">
        <v>48</v>
      </c>
      <c r="G34" s="71" t="s">
        <v>49</v>
      </c>
      <c r="H34" s="71" t="s">
        <v>171</v>
      </c>
      <c r="I34" s="25" t="s">
        <v>50</v>
      </c>
      <c r="J34" s="92" t="s">
        <v>117</v>
      </c>
      <c r="K34" s="25" t="s">
        <v>168</v>
      </c>
      <c r="L34" s="25" t="s">
        <v>169</v>
      </c>
      <c r="M34" s="27">
        <v>374.33</v>
      </c>
      <c r="N34" s="27">
        <v>374.33</v>
      </c>
      <c r="O34" s="27">
        <v>374.33</v>
      </c>
      <c r="P34" s="27">
        <v>374.33</v>
      </c>
      <c r="Q34" s="27">
        <v>374.33</v>
      </c>
      <c r="R34" s="27">
        <v>374.33</v>
      </c>
      <c r="S34" s="27">
        <v>374.33</v>
      </c>
      <c r="T34" s="27">
        <v>374.33</v>
      </c>
      <c r="U34" s="27">
        <v>374.33</v>
      </c>
      <c r="V34" s="27">
        <v>374.33</v>
      </c>
      <c r="W34" s="27">
        <v>374.33</v>
      </c>
      <c r="X34" s="27">
        <v>374.33</v>
      </c>
      <c r="Y34" s="48">
        <f>SUM(M34:X34)</f>
        <v>4491.96</v>
      </c>
    </row>
    <row r="35" spans="1:114" s="4" customFormat="1" ht="101.25" x14ac:dyDescent="0.2">
      <c r="A35" s="5" t="s">
        <v>11</v>
      </c>
      <c r="B35" s="5" t="s">
        <v>8</v>
      </c>
      <c r="C35" s="24" t="s">
        <v>97</v>
      </c>
      <c r="D35" s="71" t="s">
        <v>165</v>
      </c>
      <c r="E35" s="92" t="s">
        <v>167</v>
      </c>
      <c r="F35" s="25" t="s">
        <v>48</v>
      </c>
      <c r="G35" s="71" t="s">
        <v>49</v>
      </c>
      <c r="H35" s="71" t="s">
        <v>171</v>
      </c>
      <c r="I35" s="26" t="s">
        <v>51</v>
      </c>
      <c r="J35" s="92" t="s">
        <v>117</v>
      </c>
      <c r="K35" s="26" t="s">
        <v>168</v>
      </c>
      <c r="L35" s="26" t="s">
        <v>170</v>
      </c>
      <c r="M35" s="47">
        <v>70.23</v>
      </c>
      <c r="N35" s="47">
        <v>70.23</v>
      </c>
      <c r="O35" s="47">
        <v>70.23</v>
      </c>
      <c r="P35" s="47">
        <v>70.23</v>
      </c>
      <c r="Q35" s="47">
        <v>70.23</v>
      </c>
      <c r="R35" s="47">
        <v>70.23</v>
      </c>
      <c r="S35" s="47">
        <v>70.23</v>
      </c>
      <c r="T35" s="47">
        <v>70.23</v>
      </c>
      <c r="U35" s="47">
        <v>70.23</v>
      </c>
      <c r="V35" s="47">
        <v>70.23</v>
      </c>
      <c r="W35" s="47">
        <v>70.23</v>
      </c>
      <c r="X35" s="47">
        <v>70.23</v>
      </c>
      <c r="Y35" s="48">
        <f>SUM(M35:X35)</f>
        <v>842.7600000000001</v>
      </c>
    </row>
    <row r="36" spans="1:114" s="4" customFormat="1" x14ac:dyDescent="0.2">
      <c r="A36" s="5"/>
      <c r="B36" s="5"/>
      <c r="C36" s="54" t="s">
        <v>0</v>
      </c>
      <c r="D36" s="72"/>
      <c r="E36" s="106"/>
      <c r="F36" s="54"/>
      <c r="G36" s="72"/>
      <c r="H36" s="72"/>
      <c r="I36" s="54"/>
      <c r="J36" s="106"/>
      <c r="K36" s="54"/>
      <c r="L36" s="54"/>
      <c r="M36" s="39">
        <f>SUM(M34:M35)</f>
        <v>444.56</v>
      </c>
      <c r="N36" s="39">
        <f t="shared" ref="N36:P36" si="8">SUM(N34:N35)</f>
        <v>444.56</v>
      </c>
      <c r="O36" s="39">
        <f t="shared" si="8"/>
        <v>444.56</v>
      </c>
      <c r="P36" s="39">
        <f t="shared" si="8"/>
        <v>444.56</v>
      </c>
      <c r="Q36" s="39">
        <f t="shared" ref="Q36" si="9">SUM(Q34:Q35)</f>
        <v>444.56</v>
      </c>
      <c r="R36" s="39">
        <f t="shared" ref="R36" si="10">SUM(R34:R35)</f>
        <v>444.56</v>
      </c>
      <c r="S36" s="39">
        <f t="shared" ref="S36" si="11">SUM(S34:S35)</f>
        <v>444.56</v>
      </c>
      <c r="T36" s="39">
        <f t="shared" ref="T36" si="12">SUM(T34:T35)</f>
        <v>444.56</v>
      </c>
      <c r="U36" s="39">
        <f t="shared" ref="U36" si="13">SUM(U34:U35)</f>
        <v>444.56</v>
      </c>
      <c r="V36" s="39">
        <f t="shared" ref="V36" si="14">SUM(V34:V35)</f>
        <v>444.56</v>
      </c>
      <c r="W36" s="39">
        <f t="shared" ref="W36" si="15">SUM(W34:W35)</f>
        <v>444.56</v>
      </c>
      <c r="X36" s="39">
        <f t="shared" ref="X36" si="16">SUM(X34:X35)</f>
        <v>444.56</v>
      </c>
      <c r="Y36" s="49">
        <f>SUM(M36:X36)</f>
        <v>5334.7200000000012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pans="1:114" s="5" customFormat="1" x14ac:dyDescent="0.2">
      <c r="A37" s="13"/>
      <c r="B37" s="14"/>
      <c r="C37" s="56"/>
      <c r="D37" s="76"/>
      <c r="E37" s="108"/>
      <c r="F37" s="56"/>
      <c r="G37" s="76"/>
      <c r="H37" s="76"/>
      <c r="I37" s="56"/>
      <c r="J37" s="108"/>
      <c r="K37" s="56"/>
      <c r="L37" s="5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5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20"/>
    </row>
    <row r="38" spans="1:114" s="37" customFormat="1" ht="11.25" customHeight="1" x14ac:dyDescent="0.2">
      <c r="A38" s="83"/>
      <c r="B38" s="83"/>
      <c r="C38" s="120" t="s">
        <v>82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</row>
    <row r="39" spans="1:114" ht="123.75" x14ac:dyDescent="0.2">
      <c r="A39" s="83"/>
      <c r="B39" s="83"/>
      <c r="C39" s="24" t="s">
        <v>105</v>
      </c>
      <c r="D39" s="71" t="s">
        <v>139</v>
      </c>
      <c r="E39" s="92" t="s">
        <v>140</v>
      </c>
      <c r="F39" s="25" t="s">
        <v>83</v>
      </c>
      <c r="G39" s="71" t="s">
        <v>84</v>
      </c>
      <c r="H39" s="71" t="s">
        <v>143</v>
      </c>
      <c r="I39" s="25" t="s">
        <v>85</v>
      </c>
      <c r="J39" s="92" t="s">
        <v>117</v>
      </c>
      <c r="K39" s="25" t="s">
        <v>141</v>
      </c>
      <c r="L39" s="25" t="s">
        <v>142</v>
      </c>
      <c r="M39" s="40">
        <v>670</v>
      </c>
      <c r="N39" s="40">
        <v>670</v>
      </c>
      <c r="O39" s="40">
        <v>670</v>
      </c>
      <c r="P39" s="40">
        <v>670</v>
      </c>
      <c r="Q39" s="40">
        <v>670</v>
      </c>
      <c r="R39" s="40">
        <v>670</v>
      </c>
      <c r="S39" s="40">
        <v>670</v>
      </c>
      <c r="T39" s="40">
        <v>670</v>
      </c>
      <c r="U39" s="40">
        <v>670</v>
      </c>
      <c r="V39" s="40">
        <v>670</v>
      </c>
      <c r="W39" s="40">
        <v>670</v>
      </c>
      <c r="X39" s="40">
        <v>670</v>
      </c>
      <c r="Y39" s="48">
        <f>SUM(M39:X39)</f>
        <v>8040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</row>
    <row r="40" spans="1:114" s="4" customFormat="1" x14ac:dyDescent="0.2">
      <c r="A40" s="5" t="s">
        <v>10</v>
      </c>
      <c r="B40" s="5" t="s">
        <v>8</v>
      </c>
      <c r="C40" s="54" t="s">
        <v>0</v>
      </c>
      <c r="D40" s="72"/>
      <c r="E40" s="106"/>
      <c r="F40" s="54"/>
      <c r="G40" s="72"/>
      <c r="H40" s="72"/>
      <c r="I40" s="54"/>
      <c r="J40" s="106"/>
      <c r="K40" s="54"/>
      <c r="L40" s="54"/>
      <c r="M40" s="39">
        <f>M39</f>
        <v>670</v>
      </c>
      <c r="N40" s="39">
        <f t="shared" ref="N40:X40" si="17">N39</f>
        <v>670</v>
      </c>
      <c r="O40" s="39">
        <f t="shared" si="17"/>
        <v>670</v>
      </c>
      <c r="P40" s="39">
        <f t="shared" si="17"/>
        <v>670</v>
      </c>
      <c r="Q40" s="39">
        <f t="shared" si="17"/>
        <v>670</v>
      </c>
      <c r="R40" s="39">
        <f t="shared" si="17"/>
        <v>670</v>
      </c>
      <c r="S40" s="39">
        <f t="shared" si="17"/>
        <v>670</v>
      </c>
      <c r="T40" s="39">
        <f t="shared" si="17"/>
        <v>670</v>
      </c>
      <c r="U40" s="39">
        <f t="shared" si="17"/>
        <v>670</v>
      </c>
      <c r="V40" s="39">
        <f t="shared" si="17"/>
        <v>670</v>
      </c>
      <c r="W40" s="39">
        <f t="shared" si="17"/>
        <v>670</v>
      </c>
      <c r="X40" s="39">
        <f t="shared" si="17"/>
        <v>670</v>
      </c>
      <c r="Y40" s="49">
        <f>SUM(M40:X40)</f>
        <v>8040</v>
      </c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</row>
    <row r="41" spans="1:114" s="5" customFormat="1" x14ac:dyDescent="0.2">
      <c r="A41" s="13"/>
      <c r="B41" s="14"/>
      <c r="C41" s="56"/>
      <c r="D41" s="76"/>
      <c r="E41" s="108"/>
      <c r="F41" s="56"/>
      <c r="G41" s="76"/>
      <c r="H41" s="76"/>
      <c r="I41" s="56"/>
      <c r="J41" s="108"/>
      <c r="K41" s="56"/>
      <c r="L41" s="5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5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20"/>
    </row>
    <row r="42" spans="1:114" s="37" customFormat="1" ht="11.25" customHeight="1" x14ac:dyDescent="0.2">
      <c r="A42" s="36"/>
      <c r="B42" s="36"/>
      <c r="C42" s="120" t="s">
        <v>42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</row>
    <row r="43" spans="1:114" ht="45" x14ac:dyDescent="0.2">
      <c r="A43" s="83"/>
      <c r="B43" s="83"/>
      <c r="C43" s="24" t="s">
        <v>105</v>
      </c>
      <c r="D43" s="71" t="s">
        <v>144</v>
      </c>
      <c r="E43" s="92" t="s">
        <v>145</v>
      </c>
      <c r="F43" s="25" t="s">
        <v>90</v>
      </c>
      <c r="G43" s="71" t="s">
        <v>91</v>
      </c>
      <c r="H43" s="71" t="s">
        <v>148</v>
      </c>
      <c r="I43" s="25" t="s">
        <v>46</v>
      </c>
      <c r="J43" s="92" t="s">
        <v>117</v>
      </c>
      <c r="K43" s="25" t="s">
        <v>146</v>
      </c>
      <c r="L43" s="25" t="s">
        <v>147</v>
      </c>
      <c r="M43" s="29">
        <v>235</v>
      </c>
      <c r="N43" s="29">
        <v>235</v>
      </c>
      <c r="O43" s="29">
        <v>235</v>
      </c>
      <c r="P43" s="29">
        <v>235</v>
      </c>
      <c r="Q43" s="29">
        <v>235</v>
      </c>
      <c r="R43" s="88"/>
      <c r="S43" s="88"/>
      <c r="T43" s="88"/>
      <c r="U43" s="88"/>
      <c r="V43" s="88"/>
      <c r="W43" s="88"/>
      <c r="X43" s="88"/>
      <c r="Y43" s="48">
        <f>SUM(M43:X43)</f>
        <v>1175</v>
      </c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</row>
    <row r="44" spans="1:114" ht="45" x14ac:dyDescent="0.2">
      <c r="A44" s="35"/>
      <c r="B44" s="35"/>
      <c r="C44" s="24" t="s">
        <v>97</v>
      </c>
      <c r="D44" s="71" t="s">
        <v>144</v>
      </c>
      <c r="E44" s="92" t="s">
        <v>149</v>
      </c>
      <c r="F44" s="25" t="s">
        <v>40</v>
      </c>
      <c r="G44" s="71" t="s">
        <v>41</v>
      </c>
      <c r="H44" s="71" t="s">
        <v>153</v>
      </c>
      <c r="I44" s="25" t="s">
        <v>46</v>
      </c>
      <c r="J44" s="92" t="s">
        <v>150</v>
      </c>
      <c r="K44" s="25" t="s">
        <v>151</v>
      </c>
      <c r="L44" s="25" t="s">
        <v>152</v>
      </c>
      <c r="M44" s="87"/>
      <c r="N44" s="88"/>
      <c r="O44" s="88"/>
      <c r="P44" s="88"/>
      <c r="Q44" s="29">
        <v>550</v>
      </c>
      <c r="R44" s="29">
        <v>550</v>
      </c>
      <c r="S44" s="29">
        <v>550</v>
      </c>
      <c r="T44" s="29">
        <v>550</v>
      </c>
      <c r="U44" s="29">
        <v>550</v>
      </c>
      <c r="V44" s="29">
        <v>550</v>
      </c>
      <c r="W44" s="29">
        <v>550</v>
      </c>
      <c r="X44" s="29">
        <v>550</v>
      </c>
      <c r="Y44" s="48">
        <f>SUM(M44:X44)</f>
        <v>4400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</row>
    <row r="45" spans="1:114" s="4" customFormat="1" x14ac:dyDescent="0.2">
      <c r="A45" s="5" t="s">
        <v>10</v>
      </c>
      <c r="B45" s="5" t="s">
        <v>8</v>
      </c>
      <c r="C45" s="54" t="s">
        <v>0</v>
      </c>
      <c r="D45" s="72"/>
      <c r="E45" s="106"/>
      <c r="F45" s="54"/>
      <c r="G45" s="72"/>
      <c r="H45" s="72"/>
      <c r="I45" s="54"/>
      <c r="J45" s="106"/>
      <c r="K45" s="54"/>
      <c r="L45" s="54"/>
      <c r="M45" s="39">
        <f>M44</f>
        <v>0</v>
      </c>
      <c r="N45" s="39">
        <f t="shared" ref="N45:X45" si="18">N44</f>
        <v>0</v>
      </c>
      <c r="O45" s="39">
        <f t="shared" si="18"/>
        <v>0</v>
      </c>
      <c r="P45" s="39">
        <f t="shared" si="18"/>
        <v>0</v>
      </c>
      <c r="Q45" s="39">
        <f t="shared" si="18"/>
        <v>550</v>
      </c>
      <c r="R45" s="39">
        <f t="shared" si="18"/>
        <v>550</v>
      </c>
      <c r="S45" s="39">
        <f t="shared" si="18"/>
        <v>550</v>
      </c>
      <c r="T45" s="39">
        <f t="shared" si="18"/>
        <v>550</v>
      </c>
      <c r="U45" s="39">
        <f t="shared" si="18"/>
        <v>550</v>
      </c>
      <c r="V45" s="39">
        <f t="shared" si="18"/>
        <v>550</v>
      </c>
      <c r="W45" s="39">
        <f t="shared" si="18"/>
        <v>550</v>
      </c>
      <c r="X45" s="39">
        <f t="shared" si="18"/>
        <v>550</v>
      </c>
      <c r="Y45" s="49">
        <f>SUM(M45:X45)</f>
        <v>4400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</row>
    <row r="46" spans="1:114" s="5" customFormat="1" x14ac:dyDescent="0.2">
      <c r="A46" s="13"/>
      <c r="B46" s="14"/>
      <c r="C46" s="56"/>
      <c r="D46" s="76"/>
      <c r="E46" s="108"/>
      <c r="F46" s="56"/>
      <c r="G46" s="76"/>
      <c r="H46" s="76"/>
      <c r="I46" s="56"/>
      <c r="J46" s="108"/>
      <c r="K46" s="56"/>
      <c r="L46" s="5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</row>
    <row r="47" spans="1:114" ht="11.25" customHeight="1" x14ac:dyDescent="0.2">
      <c r="A47" s="7"/>
      <c r="B47" s="7"/>
      <c r="C47" s="122" t="s">
        <v>27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</row>
    <row r="48" spans="1:114" s="4" customFormat="1" ht="101.25" x14ac:dyDescent="0.2">
      <c r="A48" s="5"/>
      <c r="B48" s="5"/>
      <c r="C48" s="24" t="s">
        <v>97</v>
      </c>
      <c r="D48" s="24" t="s">
        <v>135</v>
      </c>
      <c r="E48" s="92" t="s">
        <v>134</v>
      </c>
      <c r="F48" s="24" t="s">
        <v>65</v>
      </c>
      <c r="G48" s="24" t="s">
        <v>66</v>
      </c>
      <c r="H48" s="24" t="s">
        <v>138</v>
      </c>
      <c r="I48" s="25" t="s">
        <v>47</v>
      </c>
      <c r="J48" s="92" t="s">
        <v>117</v>
      </c>
      <c r="K48" s="24" t="s">
        <v>136</v>
      </c>
      <c r="L48" s="24" t="s">
        <v>137</v>
      </c>
      <c r="M48" s="40">
        <v>39.479999999999997</v>
      </c>
      <c r="N48" s="40">
        <v>51.65</v>
      </c>
      <c r="O48" s="40">
        <v>50.32</v>
      </c>
      <c r="P48" s="40">
        <v>45.07</v>
      </c>
      <c r="Q48" s="40">
        <v>31.38</v>
      </c>
      <c r="R48" s="40">
        <v>0</v>
      </c>
      <c r="S48" s="40">
        <v>47.4</v>
      </c>
      <c r="T48" s="40">
        <v>38.89</v>
      </c>
      <c r="U48" s="40">
        <v>32.86</v>
      </c>
      <c r="V48" s="45">
        <v>63.31</v>
      </c>
      <c r="W48" s="45">
        <v>28.79</v>
      </c>
      <c r="X48" s="45">
        <v>26.68</v>
      </c>
      <c r="Y48" s="48">
        <f>SUM(M48:X48)</f>
        <v>455.83</v>
      </c>
    </row>
    <row r="49" spans="1:162" s="4" customFormat="1" x14ac:dyDescent="0.2">
      <c r="A49" s="5"/>
      <c r="B49" s="5"/>
      <c r="C49" s="54" t="s">
        <v>0</v>
      </c>
      <c r="D49" s="72"/>
      <c r="E49" s="106"/>
      <c r="F49" s="54"/>
      <c r="G49" s="72"/>
      <c r="H49" s="72"/>
      <c r="I49" s="54"/>
      <c r="J49" s="106"/>
      <c r="K49" s="54"/>
      <c r="L49" s="54"/>
      <c r="M49" s="39">
        <f>M48</f>
        <v>39.479999999999997</v>
      </c>
      <c r="N49" s="39">
        <f t="shared" ref="N49:X49" si="19">N48</f>
        <v>51.65</v>
      </c>
      <c r="O49" s="39">
        <f t="shared" si="19"/>
        <v>50.32</v>
      </c>
      <c r="P49" s="39">
        <f t="shared" si="19"/>
        <v>45.07</v>
      </c>
      <c r="Q49" s="39">
        <f t="shared" si="19"/>
        <v>31.38</v>
      </c>
      <c r="R49" s="39">
        <f t="shared" si="19"/>
        <v>0</v>
      </c>
      <c r="S49" s="39">
        <f t="shared" si="19"/>
        <v>47.4</v>
      </c>
      <c r="T49" s="39">
        <f t="shared" si="19"/>
        <v>38.89</v>
      </c>
      <c r="U49" s="39">
        <f t="shared" si="19"/>
        <v>32.86</v>
      </c>
      <c r="V49" s="39">
        <f t="shared" si="19"/>
        <v>63.31</v>
      </c>
      <c r="W49" s="39">
        <f t="shared" si="19"/>
        <v>28.79</v>
      </c>
      <c r="X49" s="39">
        <f t="shared" si="19"/>
        <v>26.68</v>
      </c>
      <c r="Y49" s="49">
        <f>SUM(M49:X49)</f>
        <v>455.83</v>
      </c>
    </row>
    <row r="50" spans="1:162" s="5" customFormat="1" x14ac:dyDescent="0.2">
      <c r="A50" s="13"/>
      <c r="B50" s="14"/>
      <c r="C50" s="56"/>
      <c r="D50" s="76"/>
      <c r="E50" s="108"/>
      <c r="F50" s="56"/>
      <c r="G50" s="76"/>
      <c r="H50" s="76"/>
      <c r="I50" s="56"/>
      <c r="J50" s="108"/>
      <c r="K50" s="56"/>
      <c r="L50" s="5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5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</row>
    <row r="51" spans="1:162" x14ac:dyDescent="0.2">
      <c r="A51" s="7"/>
      <c r="B51" s="7"/>
      <c r="C51" s="121" t="s">
        <v>28</v>
      </c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</row>
    <row r="52" spans="1:162" ht="101.25" x14ac:dyDescent="0.2">
      <c r="A52" s="7"/>
      <c r="B52" s="7"/>
      <c r="C52" s="90" t="s">
        <v>97</v>
      </c>
      <c r="D52" s="71" t="s">
        <v>196</v>
      </c>
      <c r="E52" s="92" t="s">
        <v>197</v>
      </c>
      <c r="F52" s="90" t="s">
        <v>33</v>
      </c>
      <c r="G52" s="77" t="s">
        <v>31</v>
      </c>
      <c r="H52" s="71" t="s">
        <v>199</v>
      </c>
      <c r="I52" s="26" t="s">
        <v>67</v>
      </c>
      <c r="J52" s="92" t="s">
        <v>117</v>
      </c>
      <c r="K52" s="26" t="s">
        <v>136</v>
      </c>
      <c r="L52" s="26" t="s">
        <v>198</v>
      </c>
      <c r="M52" s="40">
        <v>862.68</v>
      </c>
      <c r="N52" s="42">
        <v>887.85</v>
      </c>
      <c r="O52" s="44">
        <v>1006.28</v>
      </c>
      <c r="P52" s="42">
        <v>1130.44</v>
      </c>
      <c r="Q52" s="42">
        <v>895.84</v>
      </c>
      <c r="R52" s="42">
        <v>919.38</v>
      </c>
      <c r="S52" s="42">
        <v>1249.0899999999999</v>
      </c>
      <c r="T52" s="42">
        <v>962.92</v>
      </c>
      <c r="U52" s="42">
        <v>1110.08</v>
      </c>
      <c r="V52" s="42">
        <v>1456.64</v>
      </c>
      <c r="W52" s="42">
        <v>921.34</v>
      </c>
      <c r="X52" s="42">
        <v>976.64</v>
      </c>
      <c r="Y52" s="48">
        <f>SUM(M52:X52)</f>
        <v>12379.18</v>
      </c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</row>
    <row r="53" spans="1:162" s="4" customFormat="1" x14ac:dyDescent="0.2">
      <c r="A53" s="30" t="s">
        <v>15</v>
      </c>
      <c r="B53" s="30"/>
      <c r="C53" s="57" t="s">
        <v>0</v>
      </c>
      <c r="D53" s="78"/>
      <c r="E53" s="109"/>
      <c r="F53" s="57"/>
      <c r="G53" s="78"/>
      <c r="H53" s="78"/>
      <c r="I53" s="57"/>
      <c r="J53" s="109"/>
      <c r="K53" s="57"/>
      <c r="L53" s="57"/>
      <c r="M53" s="67">
        <f>SUM(M52:M52)</f>
        <v>862.68</v>
      </c>
      <c r="N53" s="67">
        <f>SUM(N52:N52)</f>
        <v>887.85</v>
      </c>
      <c r="O53" s="67">
        <f>SUM(O52:O52)</f>
        <v>1006.28</v>
      </c>
      <c r="P53" s="67">
        <f>SUM(P52:P52)</f>
        <v>1130.44</v>
      </c>
      <c r="Q53" s="67">
        <f t="shared" ref="Q53:X53" si="20">SUM(Q52:Q52)</f>
        <v>895.84</v>
      </c>
      <c r="R53" s="67">
        <f t="shared" si="20"/>
        <v>919.38</v>
      </c>
      <c r="S53" s="67">
        <f t="shared" si="20"/>
        <v>1249.0899999999999</v>
      </c>
      <c r="T53" s="67">
        <f t="shared" si="20"/>
        <v>962.92</v>
      </c>
      <c r="U53" s="67">
        <f t="shared" si="20"/>
        <v>1110.08</v>
      </c>
      <c r="V53" s="67">
        <f t="shared" si="20"/>
        <v>1456.64</v>
      </c>
      <c r="W53" s="67">
        <f t="shared" si="20"/>
        <v>921.34</v>
      </c>
      <c r="X53" s="67">
        <f t="shared" si="20"/>
        <v>976.64</v>
      </c>
      <c r="Y53" s="49">
        <f>SUM(M53:X53)</f>
        <v>12379.18</v>
      </c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</row>
    <row r="54" spans="1:162" s="17" customFormat="1" x14ac:dyDescent="0.2">
      <c r="A54" s="15"/>
      <c r="B54" s="16"/>
      <c r="C54" s="58"/>
      <c r="D54" s="79"/>
      <c r="E54" s="110"/>
      <c r="F54" s="58"/>
      <c r="G54" s="79"/>
      <c r="H54" s="79"/>
      <c r="I54" s="58"/>
      <c r="J54" s="110"/>
      <c r="K54" s="58"/>
      <c r="L54" s="5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</row>
    <row r="55" spans="1:162" x14ac:dyDescent="0.2">
      <c r="A55" s="7"/>
      <c r="B55" s="10"/>
      <c r="C55" s="121" t="s">
        <v>71</v>
      </c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</row>
    <row r="56" spans="1:162" s="33" customFormat="1" ht="45.6" customHeight="1" x14ac:dyDescent="0.25">
      <c r="A56" s="31"/>
      <c r="B56" s="31"/>
      <c r="C56" s="104" t="s">
        <v>105</v>
      </c>
      <c r="D56" s="102" t="s">
        <v>124</v>
      </c>
      <c r="E56" s="103" t="s">
        <v>125</v>
      </c>
      <c r="F56" s="86" t="s">
        <v>68</v>
      </c>
      <c r="G56" s="75" t="s">
        <v>69</v>
      </c>
      <c r="H56" s="102" t="s">
        <v>127</v>
      </c>
      <c r="I56" s="82" t="s">
        <v>70</v>
      </c>
      <c r="J56" s="103" t="s">
        <v>130</v>
      </c>
      <c r="K56" s="82" t="s">
        <v>128</v>
      </c>
      <c r="L56" s="82" t="s">
        <v>132</v>
      </c>
      <c r="M56" s="41">
        <v>364</v>
      </c>
      <c r="N56" s="42">
        <v>0</v>
      </c>
      <c r="O56" s="42">
        <v>377</v>
      </c>
      <c r="P56" s="42">
        <v>160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8">
        <f>SUM(M56:X56)</f>
        <v>901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</row>
    <row r="57" spans="1:162" s="33" customFormat="1" ht="41.45" customHeight="1" x14ac:dyDescent="0.25">
      <c r="A57" s="31"/>
      <c r="B57" s="31"/>
      <c r="C57" s="104" t="s">
        <v>97</v>
      </c>
      <c r="D57" s="102" t="s">
        <v>124</v>
      </c>
      <c r="E57" s="103" t="s">
        <v>126</v>
      </c>
      <c r="F57" s="86" t="s">
        <v>68</v>
      </c>
      <c r="G57" s="75" t="s">
        <v>69</v>
      </c>
      <c r="H57" s="102" t="s">
        <v>127</v>
      </c>
      <c r="I57" s="82" t="s">
        <v>70</v>
      </c>
      <c r="J57" s="103" t="s">
        <v>131</v>
      </c>
      <c r="K57" s="82" t="s">
        <v>129</v>
      </c>
      <c r="L57" s="82" t="s">
        <v>133</v>
      </c>
      <c r="M57" s="41">
        <v>0</v>
      </c>
      <c r="N57" s="42">
        <v>0</v>
      </c>
      <c r="O57" s="42">
        <v>0</v>
      </c>
      <c r="P57" s="42">
        <v>0</v>
      </c>
      <c r="Q57" s="42">
        <v>0</v>
      </c>
      <c r="R57" s="42">
        <v>672</v>
      </c>
      <c r="S57" s="42">
        <v>576</v>
      </c>
      <c r="T57" s="42">
        <v>272</v>
      </c>
      <c r="U57" s="42">
        <v>336</v>
      </c>
      <c r="V57" s="42">
        <v>0</v>
      </c>
      <c r="W57" s="42">
        <v>160</v>
      </c>
      <c r="X57" s="42">
        <v>705</v>
      </c>
      <c r="Y57" s="48">
        <f>SUM(M57:X57)</f>
        <v>2721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</row>
    <row r="58" spans="1:162" s="4" customFormat="1" x14ac:dyDescent="0.2">
      <c r="A58" s="5"/>
      <c r="B58" s="9"/>
      <c r="C58" s="59"/>
      <c r="D58" s="80"/>
      <c r="E58" s="111"/>
      <c r="F58" s="59"/>
      <c r="G58" s="80"/>
      <c r="H58" s="80"/>
      <c r="I58" s="59"/>
      <c r="J58" s="111"/>
      <c r="K58" s="59"/>
      <c r="L58" s="59"/>
      <c r="M58" s="67">
        <f>SUM(M56:M57)</f>
        <v>364</v>
      </c>
      <c r="N58" s="67">
        <f t="shared" ref="N58:Y58" si="21">SUM(N56:N57)</f>
        <v>0</v>
      </c>
      <c r="O58" s="67">
        <f t="shared" si="21"/>
        <v>377</v>
      </c>
      <c r="P58" s="67">
        <f t="shared" si="21"/>
        <v>160</v>
      </c>
      <c r="Q58" s="67">
        <f t="shared" si="21"/>
        <v>0</v>
      </c>
      <c r="R58" s="67">
        <f t="shared" si="21"/>
        <v>672</v>
      </c>
      <c r="S58" s="67">
        <f t="shared" si="21"/>
        <v>576</v>
      </c>
      <c r="T58" s="67">
        <f t="shared" si="21"/>
        <v>272</v>
      </c>
      <c r="U58" s="67">
        <f t="shared" si="21"/>
        <v>336</v>
      </c>
      <c r="V58" s="67">
        <f t="shared" si="21"/>
        <v>0</v>
      </c>
      <c r="W58" s="67">
        <f t="shared" si="21"/>
        <v>160</v>
      </c>
      <c r="X58" s="67">
        <f t="shared" si="21"/>
        <v>705</v>
      </c>
      <c r="Y58" s="49">
        <f t="shared" si="21"/>
        <v>3622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</row>
    <row r="59" spans="1:162" s="5" customFormat="1" x14ac:dyDescent="0.2">
      <c r="A59" s="13"/>
      <c r="B59" s="14"/>
      <c r="C59" s="56"/>
      <c r="D59" s="76"/>
      <c r="E59" s="108"/>
      <c r="F59" s="56"/>
      <c r="G59" s="76"/>
      <c r="H59" s="76"/>
      <c r="I59" s="56"/>
      <c r="J59" s="108"/>
      <c r="K59" s="56"/>
      <c r="L59" s="5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5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</row>
    <row r="60" spans="1:162" x14ac:dyDescent="0.2">
      <c r="A60" s="7"/>
      <c r="B60" s="10"/>
      <c r="C60" s="121" t="s">
        <v>86</v>
      </c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</row>
    <row r="61" spans="1:162" s="4" customFormat="1" ht="112.5" x14ac:dyDescent="0.2">
      <c r="A61" s="5"/>
      <c r="B61" s="9"/>
      <c r="C61" s="24" t="s">
        <v>105</v>
      </c>
      <c r="D61" s="71" t="s">
        <v>172</v>
      </c>
      <c r="E61" s="92" t="s">
        <v>173</v>
      </c>
      <c r="F61" s="25" t="s">
        <v>87</v>
      </c>
      <c r="G61" s="77" t="s">
        <v>88</v>
      </c>
      <c r="H61" s="71" t="s">
        <v>175</v>
      </c>
      <c r="I61" s="26" t="s">
        <v>89</v>
      </c>
      <c r="J61" s="92" t="s">
        <v>117</v>
      </c>
      <c r="K61" s="26" t="s">
        <v>146</v>
      </c>
      <c r="L61" s="26" t="s">
        <v>174</v>
      </c>
      <c r="M61" s="44">
        <v>481.6</v>
      </c>
      <c r="N61" s="42">
        <v>481.6</v>
      </c>
      <c r="O61" s="44">
        <v>490.2</v>
      </c>
      <c r="P61" s="42">
        <v>490.2</v>
      </c>
      <c r="Q61" s="42">
        <v>490.2</v>
      </c>
      <c r="R61" s="42">
        <v>498.8</v>
      </c>
      <c r="S61" s="42">
        <f>498.8+640</f>
        <v>1138.8</v>
      </c>
      <c r="T61" s="42">
        <v>498.8</v>
      </c>
      <c r="U61" s="42">
        <v>498.8</v>
      </c>
      <c r="V61" s="89"/>
      <c r="W61" s="89"/>
      <c r="X61" s="89"/>
      <c r="Y61" s="48">
        <f>SUM(M61:X61)</f>
        <v>5069.0000000000009</v>
      </c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</row>
    <row r="62" spans="1:162" s="4" customFormat="1" x14ac:dyDescent="0.2">
      <c r="A62" s="30" t="s">
        <v>16</v>
      </c>
      <c r="B62" s="30"/>
      <c r="C62" s="57" t="s">
        <v>0</v>
      </c>
      <c r="D62" s="78"/>
      <c r="E62" s="109"/>
      <c r="F62" s="57"/>
      <c r="G62" s="78"/>
      <c r="H62" s="78"/>
      <c r="I62" s="57"/>
      <c r="J62" s="109"/>
      <c r="K62" s="57"/>
      <c r="L62" s="57"/>
      <c r="M62" s="67">
        <f>SUM(M61:M61)</f>
        <v>481.6</v>
      </c>
      <c r="N62" s="67">
        <f t="shared" ref="N62:Q62" si="22">SUM(N61:N61)</f>
        <v>481.6</v>
      </c>
      <c r="O62" s="67">
        <f t="shared" si="22"/>
        <v>490.2</v>
      </c>
      <c r="P62" s="67">
        <f t="shared" si="22"/>
        <v>490.2</v>
      </c>
      <c r="Q62" s="67">
        <f t="shared" si="22"/>
        <v>490.2</v>
      </c>
      <c r="R62" s="67">
        <f>SUM(R61:R61)</f>
        <v>498.8</v>
      </c>
      <c r="S62" s="67">
        <f>SUM(S61:S61)</f>
        <v>1138.8</v>
      </c>
      <c r="T62" s="67">
        <f t="shared" ref="T62:X62" si="23">SUM(T61:T61)</f>
        <v>498.8</v>
      </c>
      <c r="U62" s="67">
        <f t="shared" si="23"/>
        <v>498.8</v>
      </c>
      <c r="V62" s="67">
        <f t="shared" si="23"/>
        <v>0</v>
      </c>
      <c r="W62" s="67">
        <f t="shared" si="23"/>
        <v>0</v>
      </c>
      <c r="X62" s="67">
        <f t="shared" si="23"/>
        <v>0</v>
      </c>
      <c r="Y62" s="49">
        <f>SUM(M62:X62)</f>
        <v>5069.0000000000009</v>
      </c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</row>
    <row r="63" spans="1:162" s="5" customFormat="1" x14ac:dyDescent="0.2">
      <c r="A63" s="13"/>
      <c r="B63" s="14"/>
      <c r="C63" s="56"/>
      <c r="D63" s="76"/>
      <c r="E63" s="108"/>
      <c r="F63" s="56"/>
      <c r="G63" s="76"/>
      <c r="H63" s="76"/>
      <c r="I63" s="56"/>
      <c r="J63" s="108"/>
      <c r="K63" s="56"/>
      <c r="L63" s="5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5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</row>
    <row r="64" spans="1:162" x14ac:dyDescent="0.2">
      <c r="A64" s="7"/>
      <c r="B64" s="10"/>
      <c r="C64" s="121" t="s">
        <v>30</v>
      </c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</row>
    <row r="65" spans="1:162" s="4" customFormat="1" ht="101.25" x14ac:dyDescent="0.2">
      <c r="A65" s="5"/>
      <c r="B65" s="9"/>
      <c r="C65" s="24" t="s">
        <v>97</v>
      </c>
      <c r="D65" s="71" t="s">
        <v>176</v>
      </c>
      <c r="E65" s="92" t="s">
        <v>177</v>
      </c>
      <c r="F65" s="25" t="s">
        <v>72</v>
      </c>
      <c r="G65" s="77" t="s">
        <v>73</v>
      </c>
      <c r="H65" s="71" t="s">
        <v>179</v>
      </c>
      <c r="I65" s="26" t="s">
        <v>74</v>
      </c>
      <c r="J65" s="92" t="s">
        <v>117</v>
      </c>
      <c r="K65" s="26" t="s">
        <v>136</v>
      </c>
      <c r="L65" s="26" t="s">
        <v>178</v>
      </c>
      <c r="M65" s="44">
        <v>900</v>
      </c>
      <c r="N65" s="44">
        <v>900</v>
      </c>
      <c r="O65" s="44">
        <v>900</v>
      </c>
      <c r="P65" s="44">
        <v>900</v>
      </c>
      <c r="Q65" s="44">
        <v>900</v>
      </c>
      <c r="R65" s="44">
        <v>900</v>
      </c>
      <c r="S65" s="44">
        <v>900</v>
      </c>
      <c r="T65" s="44">
        <v>900</v>
      </c>
      <c r="U65" s="44">
        <v>900</v>
      </c>
      <c r="V65" s="44">
        <v>900</v>
      </c>
      <c r="W65" s="44">
        <v>900</v>
      </c>
      <c r="X65" s="44">
        <v>900</v>
      </c>
      <c r="Y65" s="48">
        <f>SUM(M65:X65)</f>
        <v>10800</v>
      </c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</row>
    <row r="66" spans="1:162" s="4" customFormat="1" x14ac:dyDescent="0.2">
      <c r="A66" s="30" t="s">
        <v>16</v>
      </c>
      <c r="B66" s="30"/>
      <c r="C66" s="57" t="s">
        <v>0</v>
      </c>
      <c r="D66" s="78"/>
      <c r="E66" s="109"/>
      <c r="F66" s="57"/>
      <c r="G66" s="78"/>
      <c r="H66" s="78"/>
      <c r="I66" s="57"/>
      <c r="J66" s="109"/>
      <c r="K66" s="57"/>
      <c r="L66" s="57"/>
      <c r="M66" s="67">
        <f>SUM(M65:M65)</f>
        <v>900</v>
      </c>
      <c r="N66" s="67">
        <f t="shared" ref="N66:X66" si="24">SUM(N65:N65)</f>
        <v>900</v>
      </c>
      <c r="O66" s="67">
        <f t="shared" si="24"/>
        <v>900</v>
      </c>
      <c r="P66" s="67">
        <f t="shared" si="24"/>
        <v>900</v>
      </c>
      <c r="Q66" s="67">
        <f t="shared" si="24"/>
        <v>900</v>
      </c>
      <c r="R66" s="67">
        <f>SUM(R65:R65)</f>
        <v>900</v>
      </c>
      <c r="S66" s="67">
        <f>SUM(S65:S65)</f>
        <v>900</v>
      </c>
      <c r="T66" s="67">
        <f t="shared" si="24"/>
        <v>900</v>
      </c>
      <c r="U66" s="67">
        <f t="shared" si="24"/>
        <v>900</v>
      </c>
      <c r="V66" s="67">
        <f t="shared" si="24"/>
        <v>900</v>
      </c>
      <c r="W66" s="67">
        <f t="shared" si="24"/>
        <v>900</v>
      </c>
      <c r="X66" s="67">
        <f t="shared" si="24"/>
        <v>900</v>
      </c>
      <c r="Y66" s="49">
        <f>SUM(M66:X66)</f>
        <v>10800</v>
      </c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</row>
    <row r="67" spans="1:162" s="17" customFormat="1" x14ac:dyDescent="0.2">
      <c r="A67" s="15"/>
      <c r="B67" s="16"/>
      <c r="C67" s="58"/>
      <c r="D67" s="79"/>
      <c r="E67" s="110"/>
      <c r="F67" s="58"/>
      <c r="G67" s="79"/>
      <c r="H67" s="79"/>
      <c r="I67" s="58"/>
      <c r="J67" s="110"/>
      <c r="K67" s="58"/>
      <c r="L67" s="5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</row>
    <row r="68" spans="1:162" x14ac:dyDescent="0.2">
      <c r="A68" s="7"/>
      <c r="B68" s="10"/>
      <c r="C68" s="121" t="s">
        <v>34</v>
      </c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</row>
    <row r="69" spans="1:162" ht="33.75" x14ac:dyDescent="0.2">
      <c r="A69" s="7"/>
      <c r="B69" s="10"/>
      <c r="C69" s="104" t="s">
        <v>97</v>
      </c>
      <c r="D69" s="75" t="s">
        <v>35</v>
      </c>
      <c r="E69" s="92" t="s">
        <v>154</v>
      </c>
      <c r="F69" s="86" t="s">
        <v>37</v>
      </c>
      <c r="G69" s="75" t="s">
        <v>36</v>
      </c>
      <c r="H69" s="75" t="s">
        <v>158</v>
      </c>
      <c r="I69" s="52" t="s">
        <v>35</v>
      </c>
      <c r="J69" s="114" t="s">
        <v>155</v>
      </c>
      <c r="K69" s="34" t="s">
        <v>156</v>
      </c>
      <c r="L69" s="34" t="s">
        <v>157</v>
      </c>
      <c r="M69" s="43">
        <v>0</v>
      </c>
      <c r="N69" s="42">
        <v>0</v>
      </c>
      <c r="O69" s="44">
        <v>3190.72</v>
      </c>
      <c r="P69" s="44">
        <v>0</v>
      </c>
      <c r="Q69" s="44">
        <v>0</v>
      </c>
      <c r="R69" s="44">
        <v>0</v>
      </c>
      <c r="S69" s="44">
        <v>0</v>
      </c>
      <c r="T69" s="42">
        <v>0</v>
      </c>
      <c r="U69" s="44">
        <v>0</v>
      </c>
      <c r="V69" s="42">
        <v>0</v>
      </c>
      <c r="W69" s="42">
        <v>0</v>
      </c>
      <c r="X69" s="42">
        <v>0</v>
      </c>
      <c r="Y69" s="48">
        <f>SUM(M69:X69)</f>
        <v>3190.72</v>
      </c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</row>
    <row r="70" spans="1:162" s="4" customFormat="1" x14ac:dyDescent="0.2">
      <c r="A70" s="5"/>
      <c r="B70" s="9"/>
      <c r="C70" s="57" t="s">
        <v>0</v>
      </c>
      <c r="D70" s="80"/>
      <c r="E70" s="111"/>
      <c r="F70" s="59"/>
      <c r="G70" s="80"/>
      <c r="H70" s="80"/>
      <c r="I70" s="59"/>
      <c r="J70" s="111"/>
      <c r="K70" s="59"/>
      <c r="L70" s="59"/>
      <c r="M70" s="67">
        <f t="shared" ref="M70:X70" si="25">SUM(M69:M69)</f>
        <v>0</v>
      </c>
      <c r="N70" s="67">
        <f t="shared" si="25"/>
        <v>0</v>
      </c>
      <c r="O70" s="67">
        <f t="shared" si="25"/>
        <v>3190.72</v>
      </c>
      <c r="P70" s="67">
        <f t="shared" si="25"/>
        <v>0</v>
      </c>
      <c r="Q70" s="67">
        <f t="shared" si="25"/>
        <v>0</v>
      </c>
      <c r="R70" s="67">
        <f t="shared" si="25"/>
        <v>0</v>
      </c>
      <c r="S70" s="67">
        <f t="shared" si="25"/>
        <v>0</v>
      </c>
      <c r="T70" s="67">
        <f t="shared" si="25"/>
        <v>0</v>
      </c>
      <c r="U70" s="67">
        <f t="shared" si="25"/>
        <v>0</v>
      </c>
      <c r="V70" s="67">
        <f t="shared" si="25"/>
        <v>0</v>
      </c>
      <c r="W70" s="67">
        <f t="shared" si="25"/>
        <v>0</v>
      </c>
      <c r="X70" s="67">
        <f t="shared" si="25"/>
        <v>0</v>
      </c>
      <c r="Y70" s="49">
        <f>SUM(M70:X70)</f>
        <v>3190.72</v>
      </c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</row>
    <row r="71" spans="1:162" s="5" customFormat="1" x14ac:dyDescent="0.2">
      <c r="A71" s="13"/>
      <c r="B71" s="14"/>
      <c r="C71" s="56"/>
      <c r="D71" s="76"/>
      <c r="E71" s="108"/>
      <c r="F71" s="56"/>
      <c r="G71" s="76"/>
      <c r="H71" s="76"/>
      <c r="I71" s="56"/>
      <c r="J71" s="108"/>
      <c r="K71" s="56"/>
      <c r="L71" s="5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5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</row>
    <row r="72" spans="1:162" ht="11.25" customHeight="1" x14ac:dyDescent="0.2">
      <c r="A72" s="118" t="s">
        <v>273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</row>
    <row r="73" spans="1:162" s="4" customFormat="1" ht="33.75" x14ac:dyDescent="0.2">
      <c r="A73" s="5" t="s">
        <v>14</v>
      </c>
      <c r="B73" s="5" t="s">
        <v>8</v>
      </c>
      <c r="C73" s="24" t="s">
        <v>105</v>
      </c>
      <c r="D73" s="71" t="s">
        <v>211</v>
      </c>
      <c r="E73" s="92" t="s">
        <v>149</v>
      </c>
      <c r="F73" s="25" t="s">
        <v>225</v>
      </c>
      <c r="G73" s="71" t="s">
        <v>266</v>
      </c>
      <c r="H73" s="115" t="s">
        <v>225</v>
      </c>
      <c r="I73" s="26" t="s">
        <v>232</v>
      </c>
      <c r="J73" s="92" t="s">
        <v>239</v>
      </c>
      <c r="K73" s="26" t="s">
        <v>247</v>
      </c>
      <c r="L73" s="26" t="s">
        <v>257</v>
      </c>
      <c r="M73" s="27">
        <f>2959.93+591.99</f>
        <v>3551.92</v>
      </c>
      <c r="N73" s="28">
        <v>0</v>
      </c>
      <c r="O73" s="28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48">
        <f t="shared" ref="Y73:Y81" si="26">SUM(M73:X73)</f>
        <v>3551.92</v>
      </c>
    </row>
    <row r="74" spans="1:162" s="4" customFormat="1" ht="45" x14ac:dyDescent="0.2">
      <c r="A74" s="5"/>
      <c r="B74" s="5"/>
      <c r="C74" s="24" t="s">
        <v>105</v>
      </c>
      <c r="D74" s="71" t="s">
        <v>212</v>
      </c>
      <c r="E74" s="92" t="s">
        <v>126</v>
      </c>
      <c r="F74" s="25" t="s">
        <v>226</v>
      </c>
      <c r="G74" s="71" t="s">
        <v>267</v>
      </c>
      <c r="H74" s="115" t="s">
        <v>226</v>
      </c>
      <c r="I74" s="26" t="s">
        <v>233</v>
      </c>
      <c r="J74" s="92" t="s">
        <v>240</v>
      </c>
      <c r="K74" s="26" t="s">
        <v>248</v>
      </c>
      <c r="L74" s="26" t="s">
        <v>265</v>
      </c>
      <c r="M74" s="28">
        <v>0</v>
      </c>
      <c r="N74" s="28">
        <v>535.25</v>
      </c>
      <c r="O74" s="28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48">
        <f t="shared" si="26"/>
        <v>535.25</v>
      </c>
    </row>
    <row r="75" spans="1:162" s="4" customFormat="1" ht="33.75" x14ac:dyDescent="0.2">
      <c r="A75" s="5"/>
      <c r="B75" s="5"/>
      <c r="C75" s="24" t="s">
        <v>105</v>
      </c>
      <c r="D75" s="71" t="s">
        <v>212</v>
      </c>
      <c r="E75" s="92" t="s">
        <v>122</v>
      </c>
      <c r="F75" s="25" t="s">
        <v>226</v>
      </c>
      <c r="G75" s="71" t="s">
        <v>267</v>
      </c>
      <c r="H75" s="115" t="s">
        <v>226</v>
      </c>
      <c r="I75" s="26" t="s">
        <v>233</v>
      </c>
      <c r="J75" s="92" t="s">
        <v>241</v>
      </c>
      <c r="K75" s="26" t="s">
        <v>249</v>
      </c>
      <c r="L75" s="26" t="s">
        <v>264</v>
      </c>
      <c r="M75" s="28">
        <v>0</v>
      </c>
      <c r="N75" s="28">
        <v>0</v>
      </c>
      <c r="O75" s="28">
        <v>2030.52</v>
      </c>
      <c r="P75" s="29">
        <v>458.66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48">
        <f t="shared" ref="Y75:Y80" si="27">SUM(M75:X75)</f>
        <v>2489.1799999999998</v>
      </c>
    </row>
    <row r="76" spans="1:162" s="4" customFormat="1" ht="45" x14ac:dyDescent="0.2">
      <c r="A76" s="5" t="s">
        <v>14</v>
      </c>
      <c r="B76" s="5" t="s">
        <v>8</v>
      </c>
      <c r="C76" s="24" t="s">
        <v>105</v>
      </c>
      <c r="D76" s="71" t="s">
        <v>213</v>
      </c>
      <c r="E76" s="92" t="s">
        <v>118</v>
      </c>
      <c r="F76" s="25" t="s">
        <v>227</v>
      </c>
      <c r="G76" s="71" t="s">
        <v>268</v>
      </c>
      <c r="H76" s="115" t="s">
        <v>227</v>
      </c>
      <c r="I76" s="26" t="s">
        <v>234</v>
      </c>
      <c r="J76" s="92" t="s">
        <v>241</v>
      </c>
      <c r="K76" s="26" t="s">
        <v>249</v>
      </c>
      <c r="L76" s="26" t="s">
        <v>258</v>
      </c>
      <c r="M76" s="28">
        <v>0</v>
      </c>
      <c r="N76" s="28">
        <v>0</v>
      </c>
      <c r="O76" s="28">
        <v>951.36</v>
      </c>
      <c r="P76" s="29">
        <v>634.24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48">
        <f t="shared" ref="Y76:Y79" si="28">SUM(M76:X76)</f>
        <v>1585.6</v>
      </c>
    </row>
    <row r="77" spans="1:162" s="4" customFormat="1" ht="45" x14ac:dyDescent="0.2">
      <c r="A77" s="5"/>
      <c r="B77" s="5"/>
      <c r="C77" s="24" t="s">
        <v>105</v>
      </c>
      <c r="D77" s="71" t="s">
        <v>211</v>
      </c>
      <c r="E77" s="92" t="s">
        <v>217</v>
      </c>
      <c r="F77" s="25" t="s">
        <v>225</v>
      </c>
      <c r="G77" s="71" t="s">
        <v>266</v>
      </c>
      <c r="H77" s="115" t="s">
        <v>225</v>
      </c>
      <c r="I77" s="26" t="s">
        <v>235</v>
      </c>
      <c r="J77" s="92" t="s">
        <v>242</v>
      </c>
      <c r="K77" s="26" t="s">
        <v>250</v>
      </c>
      <c r="L77" s="26" t="s">
        <v>259</v>
      </c>
      <c r="M77" s="28">
        <v>0</v>
      </c>
      <c r="N77" s="28">
        <v>0</v>
      </c>
      <c r="O77" s="28">
        <v>0</v>
      </c>
      <c r="P77" s="29">
        <v>769.58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48">
        <f t="shared" si="28"/>
        <v>769.58</v>
      </c>
    </row>
    <row r="78" spans="1:162" s="4" customFormat="1" ht="45" x14ac:dyDescent="0.2">
      <c r="A78" s="5" t="s">
        <v>14</v>
      </c>
      <c r="B78" s="5" t="s">
        <v>8</v>
      </c>
      <c r="C78" s="24" t="s">
        <v>105</v>
      </c>
      <c r="D78" s="71" t="s">
        <v>212</v>
      </c>
      <c r="E78" s="92" t="s">
        <v>218</v>
      </c>
      <c r="F78" s="25" t="s">
        <v>226</v>
      </c>
      <c r="G78" s="71" t="s">
        <v>267</v>
      </c>
      <c r="H78" s="115" t="s">
        <v>226</v>
      </c>
      <c r="I78" s="26" t="s">
        <v>233</v>
      </c>
      <c r="J78" s="92" t="s">
        <v>243</v>
      </c>
      <c r="K78" s="26" t="s">
        <v>251</v>
      </c>
      <c r="L78" s="26" t="s">
        <v>260</v>
      </c>
      <c r="M78" s="28">
        <v>0</v>
      </c>
      <c r="N78" s="28">
        <v>0</v>
      </c>
      <c r="O78" s="28">
        <v>0</v>
      </c>
      <c r="P78" s="29">
        <v>0</v>
      </c>
      <c r="Q78" s="29">
        <v>0</v>
      </c>
      <c r="R78" s="29">
        <v>2082.9899999999998</v>
      </c>
      <c r="S78" s="29">
        <v>2579.85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48">
        <f t="shared" si="28"/>
        <v>4662.84</v>
      </c>
    </row>
    <row r="79" spans="1:162" s="4" customFormat="1" ht="45" x14ac:dyDescent="0.2">
      <c r="A79" s="5"/>
      <c r="B79" s="5"/>
      <c r="C79" s="24" t="s">
        <v>105</v>
      </c>
      <c r="D79" s="71" t="s">
        <v>214</v>
      </c>
      <c r="E79" s="92" t="s">
        <v>219</v>
      </c>
      <c r="F79" s="25" t="s">
        <v>228</v>
      </c>
      <c r="G79" s="71" t="s">
        <v>269</v>
      </c>
      <c r="H79" s="115" t="s">
        <v>228</v>
      </c>
      <c r="I79" s="26" t="s">
        <v>236</v>
      </c>
      <c r="J79" s="92" t="s">
        <v>243</v>
      </c>
      <c r="K79" s="26" t="s">
        <v>252</v>
      </c>
      <c r="L79" s="26" t="s">
        <v>263</v>
      </c>
      <c r="M79" s="28">
        <v>0</v>
      </c>
      <c r="N79" s="28">
        <v>0</v>
      </c>
      <c r="O79" s="28">
        <v>0</v>
      </c>
      <c r="P79" s="29">
        <v>0</v>
      </c>
      <c r="Q79" s="29">
        <v>0</v>
      </c>
      <c r="R79" s="29">
        <v>2178.54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48">
        <f t="shared" si="28"/>
        <v>2178.54</v>
      </c>
    </row>
    <row r="80" spans="1:162" s="4" customFormat="1" ht="45" x14ac:dyDescent="0.2">
      <c r="A80" s="5" t="s">
        <v>14</v>
      </c>
      <c r="B80" s="5" t="s">
        <v>8</v>
      </c>
      <c r="C80" s="24" t="s">
        <v>105</v>
      </c>
      <c r="D80" s="71" t="s">
        <v>215</v>
      </c>
      <c r="E80" s="92" t="s">
        <v>220</v>
      </c>
      <c r="F80" s="25" t="s">
        <v>229</v>
      </c>
      <c r="G80" s="71" t="s">
        <v>270</v>
      </c>
      <c r="H80" s="115" t="s">
        <v>229</v>
      </c>
      <c r="I80" s="26" t="s">
        <v>237</v>
      </c>
      <c r="J80" s="92" t="s">
        <v>243</v>
      </c>
      <c r="K80" s="26" t="s">
        <v>253</v>
      </c>
      <c r="L80" s="26" t="s">
        <v>263</v>
      </c>
      <c r="M80" s="28">
        <v>0</v>
      </c>
      <c r="N80" s="28">
        <v>0</v>
      </c>
      <c r="O80" s="28">
        <v>0</v>
      </c>
      <c r="P80" s="29">
        <v>0</v>
      </c>
      <c r="Q80" s="29">
        <v>0</v>
      </c>
      <c r="R80" s="29">
        <v>2235.87</v>
      </c>
      <c r="S80" s="29">
        <v>2407.86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48">
        <f t="shared" si="27"/>
        <v>4643.7299999999996</v>
      </c>
    </row>
    <row r="81" spans="1:25" s="4" customFormat="1" ht="45" x14ac:dyDescent="0.2">
      <c r="A81" s="5"/>
      <c r="B81" s="5"/>
      <c r="C81" s="24" t="s">
        <v>105</v>
      </c>
      <c r="D81" s="71" t="s">
        <v>214</v>
      </c>
      <c r="E81" s="92" t="s">
        <v>221</v>
      </c>
      <c r="F81" s="25" t="s">
        <v>230</v>
      </c>
      <c r="G81" s="71" t="s">
        <v>271</v>
      </c>
      <c r="H81" s="115" t="s">
        <v>230</v>
      </c>
      <c r="I81" s="26" t="s">
        <v>236</v>
      </c>
      <c r="J81" s="92" t="s">
        <v>244</v>
      </c>
      <c r="K81" s="26" t="s">
        <v>254</v>
      </c>
      <c r="L81" s="26" t="s">
        <v>262</v>
      </c>
      <c r="M81" s="28">
        <v>0</v>
      </c>
      <c r="N81" s="28">
        <v>0</v>
      </c>
      <c r="O81" s="28">
        <v>0</v>
      </c>
      <c r="P81" s="29">
        <v>0</v>
      </c>
      <c r="Q81" s="29">
        <v>0</v>
      </c>
      <c r="R81" s="29">
        <v>0</v>
      </c>
      <c r="S81" s="29">
        <v>0</v>
      </c>
      <c r="T81" s="29">
        <v>2063.88</v>
      </c>
      <c r="U81" s="29">
        <v>0</v>
      </c>
      <c r="V81" s="29">
        <v>0</v>
      </c>
      <c r="W81" s="29">
        <v>0</v>
      </c>
      <c r="X81" s="29">
        <v>0</v>
      </c>
      <c r="Y81" s="48">
        <f t="shared" si="26"/>
        <v>2063.88</v>
      </c>
    </row>
    <row r="82" spans="1:25" s="4" customFormat="1" ht="45" x14ac:dyDescent="0.2">
      <c r="A82" s="5" t="s">
        <v>14</v>
      </c>
      <c r="B82" s="5" t="s">
        <v>8</v>
      </c>
      <c r="C82" s="24" t="s">
        <v>105</v>
      </c>
      <c r="D82" s="71" t="s">
        <v>212</v>
      </c>
      <c r="E82" s="92" t="s">
        <v>222</v>
      </c>
      <c r="F82" s="25" t="s">
        <v>226</v>
      </c>
      <c r="G82" s="71" t="s">
        <v>267</v>
      </c>
      <c r="H82" s="115" t="s">
        <v>226</v>
      </c>
      <c r="I82" s="26" t="s">
        <v>233</v>
      </c>
      <c r="J82" s="92" t="s">
        <v>245</v>
      </c>
      <c r="K82" s="26" t="s">
        <v>255</v>
      </c>
      <c r="L82" s="26" t="s">
        <v>261</v>
      </c>
      <c r="M82" s="28">
        <v>0</v>
      </c>
      <c r="N82" s="28">
        <v>0</v>
      </c>
      <c r="O82" s="28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2430.16</v>
      </c>
      <c r="W82" s="29">
        <v>0</v>
      </c>
      <c r="X82" s="29">
        <v>0</v>
      </c>
      <c r="Y82" s="48">
        <f t="shared" ref="Y82:Y85" si="29">SUM(M82:X82)</f>
        <v>2430.16</v>
      </c>
    </row>
    <row r="83" spans="1:25" s="4" customFormat="1" ht="45" x14ac:dyDescent="0.2">
      <c r="A83" s="5"/>
      <c r="B83" s="5"/>
      <c r="C83" s="24" t="s">
        <v>105</v>
      </c>
      <c r="D83" s="71" t="s">
        <v>216</v>
      </c>
      <c r="E83" s="92" t="s">
        <v>223</v>
      </c>
      <c r="F83" s="25" t="s">
        <v>231</v>
      </c>
      <c r="G83" s="71" t="s">
        <v>272</v>
      </c>
      <c r="H83" s="115" t="s">
        <v>231</v>
      </c>
      <c r="I83" s="26" t="s">
        <v>238</v>
      </c>
      <c r="J83" s="92" t="s">
        <v>245</v>
      </c>
      <c r="K83" s="26" t="s">
        <v>255</v>
      </c>
      <c r="L83" s="26" t="s">
        <v>261</v>
      </c>
      <c r="M83" s="28">
        <v>0</v>
      </c>
      <c r="N83" s="28">
        <v>0</v>
      </c>
      <c r="O83" s="28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2254.98</v>
      </c>
      <c r="W83" s="29">
        <v>0</v>
      </c>
      <c r="X83" s="29">
        <v>0</v>
      </c>
      <c r="Y83" s="48">
        <f t="shared" si="29"/>
        <v>2254.98</v>
      </c>
    </row>
    <row r="84" spans="1:25" s="4" customFormat="1" ht="45" x14ac:dyDescent="0.2">
      <c r="A84" s="5"/>
      <c r="B84" s="5"/>
      <c r="C84" s="24" t="s">
        <v>105</v>
      </c>
      <c r="D84" s="71" t="s">
        <v>216</v>
      </c>
      <c r="E84" s="92" t="s">
        <v>224</v>
      </c>
      <c r="F84" s="25" t="s">
        <v>231</v>
      </c>
      <c r="G84" s="71" t="s">
        <v>272</v>
      </c>
      <c r="H84" s="115" t="s">
        <v>231</v>
      </c>
      <c r="I84" s="26" t="s">
        <v>238</v>
      </c>
      <c r="J84" s="92" t="s">
        <v>246</v>
      </c>
      <c r="K84" s="26" t="s">
        <v>256</v>
      </c>
      <c r="L84" s="26" t="s">
        <v>261</v>
      </c>
      <c r="M84" s="28">
        <v>0</v>
      </c>
      <c r="N84" s="28">
        <v>0</v>
      </c>
      <c r="O84" s="28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1761.31</v>
      </c>
      <c r="Y84" s="48">
        <f t="shared" si="29"/>
        <v>1761.31</v>
      </c>
    </row>
    <row r="85" spans="1:25" s="4" customFormat="1" x14ac:dyDescent="0.2">
      <c r="A85" s="5"/>
      <c r="B85" s="5"/>
      <c r="C85" s="54" t="s">
        <v>0</v>
      </c>
      <c r="D85" s="72"/>
      <c r="E85" s="106"/>
      <c r="F85" s="54"/>
      <c r="G85" s="72"/>
      <c r="H85" s="72"/>
      <c r="I85" s="54"/>
      <c r="J85" s="106"/>
      <c r="K85" s="54"/>
      <c r="L85" s="54"/>
      <c r="M85" s="39">
        <f>SUM(M73:M84)</f>
        <v>3551.92</v>
      </c>
      <c r="N85" s="39">
        <f t="shared" ref="N85:X85" si="30">SUM(N73:N84)</f>
        <v>535.25</v>
      </c>
      <c r="O85" s="39">
        <f t="shared" si="30"/>
        <v>2981.88</v>
      </c>
      <c r="P85" s="39">
        <f t="shared" si="30"/>
        <v>1862.48</v>
      </c>
      <c r="Q85" s="39">
        <f t="shared" si="30"/>
        <v>0</v>
      </c>
      <c r="R85" s="39">
        <f t="shared" si="30"/>
        <v>6497.4</v>
      </c>
      <c r="S85" s="39">
        <f t="shared" si="30"/>
        <v>4987.71</v>
      </c>
      <c r="T85" s="39">
        <f t="shared" si="30"/>
        <v>2063.88</v>
      </c>
      <c r="U85" s="39">
        <f t="shared" si="30"/>
        <v>0</v>
      </c>
      <c r="V85" s="39">
        <f t="shared" si="30"/>
        <v>4685.1399999999994</v>
      </c>
      <c r="W85" s="39">
        <f t="shared" si="30"/>
        <v>0</v>
      </c>
      <c r="X85" s="39">
        <f t="shared" si="30"/>
        <v>1761.31</v>
      </c>
      <c r="Y85" s="49">
        <f t="shared" si="29"/>
        <v>28926.97</v>
      </c>
    </row>
    <row r="86" spans="1:25" s="4" customFormat="1" x14ac:dyDescent="0.2">
      <c r="A86" s="14"/>
      <c r="B86" s="46"/>
      <c r="C86" s="60"/>
      <c r="D86" s="81"/>
      <c r="E86" s="112"/>
      <c r="F86" s="60"/>
      <c r="G86" s="81"/>
      <c r="H86" s="81"/>
      <c r="I86" s="60"/>
      <c r="J86" s="112"/>
      <c r="K86" s="60"/>
      <c r="L86" s="60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</row>
  </sheetData>
  <mergeCells count="18">
    <mergeCell ref="C38:Y38"/>
    <mergeCell ref="A72:Y72"/>
    <mergeCell ref="C60:Y60"/>
    <mergeCell ref="C55:Y55"/>
    <mergeCell ref="C42:Y42"/>
    <mergeCell ref="C68:Y68"/>
    <mergeCell ref="C47:Y47"/>
    <mergeCell ref="C64:Y64"/>
    <mergeCell ref="C51:Y51"/>
    <mergeCell ref="C2:Y2"/>
    <mergeCell ref="C4:Y4"/>
    <mergeCell ref="A25:Y25"/>
    <mergeCell ref="A19:Y19"/>
    <mergeCell ref="A33:Y33"/>
    <mergeCell ref="A7:Y7"/>
    <mergeCell ref="C28:Y28"/>
    <mergeCell ref="A15:Y15"/>
    <mergeCell ref="A29:Y29"/>
  </mergeCell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workbookViewId="0">
      <selection activeCell="A14" sqref="A14"/>
    </sheetView>
  </sheetViews>
  <sheetFormatPr defaultRowHeight="15" x14ac:dyDescent="0.25"/>
  <cols>
    <col min="1" max="1" width="12" customWidth="1"/>
    <col min="2" max="2" width="20.5703125" customWidth="1"/>
    <col min="3" max="3" width="37.42578125" customWidth="1"/>
    <col min="4" max="4" width="18.85546875" customWidth="1"/>
    <col min="5" max="5" width="48.42578125" customWidth="1"/>
    <col min="6" max="6" width="15.42578125" customWidth="1"/>
    <col min="7" max="7" width="21" customWidth="1"/>
    <col min="8" max="8" width="15.7109375" customWidth="1"/>
    <col min="21" max="21" width="14.7109375" customWidth="1"/>
    <col min="22" max="22" width="15" customWidth="1"/>
    <col min="23" max="23" width="17.140625" customWidth="1"/>
  </cols>
  <sheetData>
    <row r="1" spans="1:24" x14ac:dyDescent="0.25">
      <c r="A1" s="123"/>
      <c r="B1" s="123"/>
      <c r="C1" s="124"/>
      <c r="D1" s="125"/>
      <c r="E1" s="126"/>
      <c r="F1" s="125"/>
      <c r="G1" s="127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8"/>
      <c r="V1" s="128"/>
      <c r="W1" s="125"/>
      <c r="X1" s="127"/>
    </row>
    <row r="2" spans="1:24" x14ac:dyDescent="0.25">
      <c r="A2" s="123"/>
      <c r="B2" s="123"/>
      <c r="C2" s="129" t="s">
        <v>274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30"/>
      <c r="W2" s="127"/>
      <c r="X2" s="127"/>
    </row>
    <row r="3" spans="1:24" x14ac:dyDescent="0.25">
      <c r="A3" s="123"/>
      <c r="B3" s="123"/>
      <c r="C3" s="124"/>
      <c r="D3" s="125"/>
      <c r="E3" s="126"/>
      <c r="F3" s="125"/>
      <c r="G3" s="127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8"/>
      <c r="V3" s="128"/>
      <c r="W3" s="125"/>
      <c r="X3" s="127"/>
    </row>
    <row r="4" spans="1:24" x14ac:dyDescent="0.25">
      <c r="A4" s="123"/>
      <c r="B4" s="123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2"/>
      <c r="W4" s="127"/>
      <c r="X4" s="127"/>
    </row>
    <row r="5" spans="1:24" x14ac:dyDescent="0.25">
      <c r="A5" s="123"/>
      <c r="B5" s="123"/>
      <c r="C5" s="124"/>
      <c r="D5" s="125"/>
      <c r="E5" s="126"/>
      <c r="F5" s="125"/>
      <c r="G5" s="127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8"/>
      <c r="V5" s="128"/>
      <c r="W5" s="125"/>
      <c r="X5" s="127"/>
    </row>
    <row r="6" spans="1:24" x14ac:dyDescent="0.25">
      <c r="A6" s="123"/>
      <c r="B6" s="123"/>
      <c r="C6" s="124"/>
      <c r="D6" s="125"/>
      <c r="E6" s="126"/>
      <c r="F6" s="125"/>
      <c r="G6" s="127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8"/>
      <c r="V6" s="128"/>
      <c r="W6" s="125"/>
      <c r="X6" s="127"/>
    </row>
    <row r="7" spans="1:24" x14ac:dyDescent="0.25">
      <c r="A7" s="123"/>
      <c r="B7" s="123"/>
      <c r="C7" s="124"/>
      <c r="D7" s="125"/>
      <c r="E7" s="126"/>
      <c r="F7" s="125"/>
      <c r="G7" s="127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8"/>
      <c r="V7" s="128"/>
      <c r="W7" s="125"/>
      <c r="X7" s="127"/>
    </row>
    <row r="8" spans="1:24" x14ac:dyDescent="0.25">
      <c r="A8" s="123"/>
      <c r="B8" s="123"/>
      <c r="C8" s="124"/>
      <c r="D8" s="125"/>
      <c r="E8" s="126"/>
      <c r="F8" s="125"/>
      <c r="G8" s="127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8"/>
      <c r="V8" s="128"/>
      <c r="W8" s="125"/>
      <c r="X8" s="127"/>
    </row>
    <row r="9" spans="1:24" x14ac:dyDescent="0.25">
      <c r="A9" s="133" t="s">
        <v>275</v>
      </c>
      <c r="B9" s="134" t="s">
        <v>93</v>
      </c>
      <c r="C9" s="135" t="s">
        <v>276</v>
      </c>
      <c r="D9" s="136" t="s">
        <v>277</v>
      </c>
      <c r="E9" s="136" t="s">
        <v>278</v>
      </c>
      <c r="F9" s="135" t="s">
        <v>279</v>
      </c>
      <c r="G9" s="135" t="s">
        <v>7</v>
      </c>
      <c r="H9" s="135" t="s">
        <v>280</v>
      </c>
      <c r="I9" s="137" t="s">
        <v>2</v>
      </c>
      <c r="J9" s="137" t="s">
        <v>1</v>
      </c>
      <c r="K9" s="137" t="s">
        <v>17</v>
      </c>
      <c r="L9" s="137" t="s">
        <v>18</v>
      </c>
      <c r="M9" s="137" t="s">
        <v>19</v>
      </c>
      <c r="N9" s="137" t="s">
        <v>20</v>
      </c>
      <c r="O9" s="137" t="s">
        <v>21</v>
      </c>
      <c r="P9" s="137" t="s">
        <v>22</v>
      </c>
      <c r="Q9" s="137" t="s">
        <v>23</v>
      </c>
      <c r="R9" s="137" t="s">
        <v>24</v>
      </c>
      <c r="S9" s="137" t="s">
        <v>25</v>
      </c>
      <c r="T9" s="137" t="s">
        <v>26</v>
      </c>
      <c r="U9" s="137" t="s">
        <v>45</v>
      </c>
      <c r="V9" s="135" t="s">
        <v>101</v>
      </c>
      <c r="W9" s="136" t="s">
        <v>281</v>
      </c>
      <c r="X9" s="127"/>
    </row>
    <row r="10" spans="1:24" x14ac:dyDescent="0.25">
      <c r="A10" s="133" t="s">
        <v>282</v>
      </c>
      <c r="B10" s="134"/>
      <c r="C10" s="135"/>
      <c r="D10" s="136"/>
      <c r="E10" s="136"/>
      <c r="F10" s="135"/>
      <c r="G10" s="135"/>
      <c r="H10" s="135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5"/>
      <c r="W10" s="136"/>
      <c r="X10" s="127"/>
    </row>
    <row r="11" spans="1:24" x14ac:dyDescent="0.25">
      <c r="A11" s="138"/>
      <c r="B11" s="138"/>
      <c r="C11" s="139"/>
      <c r="D11" s="140"/>
      <c r="E11" s="141"/>
      <c r="F11" s="139"/>
      <c r="G11" s="139"/>
      <c r="H11" s="139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39"/>
      <c r="W11" s="140"/>
      <c r="X11" s="127"/>
    </row>
    <row r="12" spans="1:24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27"/>
    </row>
    <row r="13" spans="1:24" ht="140.25" x14ac:dyDescent="0.25">
      <c r="A13" s="143" t="s">
        <v>97</v>
      </c>
      <c r="B13" s="143" t="s">
        <v>283</v>
      </c>
      <c r="C13" s="144" t="s">
        <v>284</v>
      </c>
      <c r="D13" s="145" t="s">
        <v>285</v>
      </c>
      <c r="E13" s="146" t="s">
        <v>286</v>
      </c>
      <c r="F13" s="147">
        <v>43713</v>
      </c>
      <c r="G13" s="144" t="s">
        <v>287</v>
      </c>
      <c r="H13" s="147">
        <v>44118</v>
      </c>
      <c r="I13" s="148">
        <v>451.35</v>
      </c>
      <c r="J13" s="148">
        <v>451.35</v>
      </c>
      <c r="K13" s="148">
        <v>451.35</v>
      </c>
      <c r="L13" s="148">
        <v>451.35</v>
      </c>
      <c r="M13" s="148">
        <v>451.35</v>
      </c>
      <c r="N13" s="148">
        <v>451.35</v>
      </c>
      <c r="O13" s="148"/>
      <c r="P13" s="148"/>
      <c r="Q13" s="148"/>
      <c r="R13" s="148"/>
      <c r="S13" s="148"/>
      <c r="T13" s="148"/>
      <c r="U13" s="149">
        <f>SUM(I13:T13)</f>
        <v>2708.1</v>
      </c>
      <c r="V13" s="150" t="s">
        <v>288</v>
      </c>
      <c r="W13" s="145" t="s">
        <v>289</v>
      </c>
      <c r="X13" s="127"/>
    </row>
    <row r="14" spans="1:24" ht="127.5" x14ac:dyDescent="0.25">
      <c r="A14" s="143" t="s">
        <v>97</v>
      </c>
      <c r="B14" s="143" t="s">
        <v>283</v>
      </c>
      <c r="C14" s="144" t="s">
        <v>290</v>
      </c>
      <c r="D14" s="145" t="s">
        <v>291</v>
      </c>
      <c r="E14" s="146" t="s">
        <v>292</v>
      </c>
      <c r="F14" s="147">
        <v>43753</v>
      </c>
      <c r="G14" s="144" t="s">
        <v>293</v>
      </c>
      <c r="H14" s="147">
        <v>44118</v>
      </c>
      <c r="I14" s="148">
        <v>499</v>
      </c>
      <c r="J14" s="148">
        <v>499</v>
      </c>
      <c r="K14" s="148">
        <v>499</v>
      </c>
      <c r="L14" s="148">
        <v>499</v>
      </c>
      <c r="M14" s="148">
        <v>499</v>
      </c>
      <c r="N14" s="148">
        <v>499</v>
      </c>
      <c r="O14" s="148"/>
      <c r="P14" s="148"/>
      <c r="Q14" s="148"/>
      <c r="R14" s="148"/>
      <c r="S14" s="148"/>
      <c r="T14" s="148"/>
      <c r="U14" s="149">
        <f>SUM(I14:T14)</f>
        <v>2994</v>
      </c>
      <c r="V14" s="150" t="s">
        <v>294</v>
      </c>
      <c r="W14" s="145" t="s">
        <v>289</v>
      </c>
      <c r="X14" s="127"/>
    </row>
    <row r="15" spans="1:24" ht="102" x14ac:dyDescent="0.25">
      <c r="A15" s="143" t="s">
        <v>97</v>
      </c>
      <c r="B15" s="143" t="s">
        <v>283</v>
      </c>
      <c r="C15" s="144" t="s">
        <v>295</v>
      </c>
      <c r="D15" s="145" t="s">
        <v>53</v>
      </c>
      <c r="E15" s="146" t="s">
        <v>296</v>
      </c>
      <c r="F15" s="147">
        <v>43709</v>
      </c>
      <c r="G15" s="144" t="s">
        <v>297</v>
      </c>
      <c r="H15" s="147" t="s">
        <v>298</v>
      </c>
      <c r="I15" s="148">
        <v>1376.14</v>
      </c>
      <c r="J15" s="148">
        <v>1376.14</v>
      </c>
      <c r="K15" s="148">
        <v>1376.14</v>
      </c>
      <c r="L15" s="148">
        <v>1376.14</v>
      </c>
      <c r="M15" s="148">
        <v>1376.14</v>
      </c>
      <c r="N15" s="148">
        <v>1376.14</v>
      </c>
      <c r="O15" s="148"/>
      <c r="P15" s="148"/>
      <c r="Q15" s="148"/>
      <c r="R15" s="148"/>
      <c r="S15" s="148"/>
      <c r="T15" s="148"/>
      <c r="U15" s="149">
        <f>SUM(I15:T15)</f>
        <v>8256.84</v>
      </c>
      <c r="V15" s="150"/>
      <c r="W15" s="145"/>
      <c r="X15" s="127"/>
    </row>
    <row r="16" spans="1:24" ht="229.5" x14ac:dyDescent="0.25">
      <c r="A16" s="143" t="s">
        <v>105</v>
      </c>
      <c r="B16" s="143" t="s">
        <v>283</v>
      </c>
      <c r="C16" s="144" t="s">
        <v>299</v>
      </c>
      <c r="D16" s="145" t="s">
        <v>44</v>
      </c>
      <c r="E16" s="146" t="s">
        <v>300</v>
      </c>
      <c r="F16" s="147">
        <v>43709</v>
      </c>
      <c r="G16" s="151" t="s">
        <v>301</v>
      </c>
      <c r="H16" s="147">
        <v>43973</v>
      </c>
      <c r="I16" s="148">
        <v>9250</v>
      </c>
      <c r="J16" s="148">
        <v>9250</v>
      </c>
      <c r="K16" s="148">
        <v>9250</v>
      </c>
      <c r="L16" s="148">
        <v>9250</v>
      </c>
      <c r="M16" s="148">
        <v>6783.33</v>
      </c>
      <c r="N16" s="148">
        <v>0</v>
      </c>
      <c r="O16" s="148"/>
      <c r="P16" s="148"/>
      <c r="Q16" s="148"/>
      <c r="R16" s="148"/>
      <c r="S16" s="148"/>
      <c r="T16" s="148"/>
      <c r="U16" s="149">
        <f>SUM(I16:T16)</f>
        <v>43783.33</v>
      </c>
      <c r="V16" s="150" t="s">
        <v>302</v>
      </c>
      <c r="W16" s="145" t="s">
        <v>289</v>
      </c>
      <c r="X16" s="127"/>
    </row>
    <row r="17" spans="1:24" ht="63.75" x14ac:dyDescent="0.25">
      <c r="A17" s="143" t="s">
        <v>97</v>
      </c>
      <c r="B17" s="143" t="s">
        <v>283</v>
      </c>
      <c r="C17" s="144" t="s">
        <v>303</v>
      </c>
      <c r="D17" s="145" t="s">
        <v>304</v>
      </c>
      <c r="E17" s="152" t="s">
        <v>305</v>
      </c>
      <c r="F17" s="147">
        <v>43955</v>
      </c>
      <c r="G17" s="151" t="s">
        <v>306</v>
      </c>
      <c r="H17" s="147">
        <v>44704</v>
      </c>
      <c r="I17" s="148">
        <v>0</v>
      </c>
      <c r="J17" s="148">
        <v>0</v>
      </c>
      <c r="K17" s="148">
        <v>0</v>
      </c>
      <c r="L17" s="148">
        <v>0</v>
      </c>
      <c r="M17" s="148">
        <v>0</v>
      </c>
      <c r="N17" s="148">
        <v>5875</v>
      </c>
      <c r="O17" s="148"/>
      <c r="P17" s="148"/>
      <c r="Q17" s="148"/>
      <c r="R17" s="148"/>
      <c r="S17" s="148"/>
      <c r="T17" s="148"/>
      <c r="U17" s="149">
        <f>SUM(I17:T17)</f>
        <v>5875</v>
      </c>
      <c r="V17" s="150"/>
      <c r="W17" s="145"/>
      <c r="X17" s="127"/>
    </row>
    <row r="18" spans="1:24" x14ac:dyDescent="0.25">
      <c r="A18" s="135" t="s">
        <v>0</v>
      </c>
      <c r="B18" s="135"/>
      <c r="C18" s="135"/>
      <c r="D18" s="135"/>
      <c r="E18" s="135"/>
      <c r="F18" s="135"/>
      <c r="G18" s="135"/>
      <c r="H18" s="135"/>
      <c r="I18" s="153">
        <f>SUM(I13:I17)</f>
        <v>11576.49</v>
      </c>
      <c r="J18" s="153">
        <f t="shared" ref="J18:U18" si="0">SUM(J13:J17)</f>
        <v>11576.49</v>
      </c>
      <c r="K18" s="153">
        <f t="shared" si="0"/>
        <v>11576.49</v>
      </c>
      <c r="L18" s="153">
        <f t="shared" si="0"/>
        <v>11576.49</v>
      </c>
      <c r="M18" s="153">
        <f t="shared" si="0"/>
        <v>9109.82</v>
      </c>
      <c r="N18" s="153">
        <f t="shared" si="0"/>
        <v>8201.49</v>
      </c>
      <c r="O18" s="153">
        <f t="shared" si="0"/>
        <v>0</v>
      </c>
      <c r="P18" s="153">
        <f t="shared" si="0"/>
        <v>0</v>
      </c>
      <c r="Q18" s="153">
        <f t="shared" si="0"/>
        <v>0</v>
      </c>
      <c r="R18" s="153">
        <f t="shared" si="0"/>
        <v>0</v>
      </c>
      <c r="S18" s="153">
        <f t="shared" si="0"/>
        <v>0</v>
      </c>
      <c r="T18" s="153">
        <f t="shared" si="0"/>
        <v>0</v>
      </c>
      <c r="U18" s="153">
        <f t="shared" si="0"/>
        <v>63617.270000000004</v>
      </c>
      <c r="V18" s="154"/>
      <c r="W18" s="154"/>
      <c r="X18" s="127"/>
    </row>
    <row r="19" spans="1:24" x14ac:dyDescent="0.25">
      <c r="A19" s="139"/>
      <c r="B19" s="139"/>
      <c r="C19" s="139"/>
      <c r="D19" s="139"/>
      <c r="E19" s="155"/>
      <c r="F19" s="139"/>
      <c r="G19" s="139"/>
      <c r="H19" s="139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7"/>
      <c r="V19" s="156"/>
      <c r="W19" s="156"/>
      <c r="X19" s="127"/>
    </row>
    <row r="20" spans="1:24" x14ac:dyDescent="0.25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58"/>
    </row>
    <row r="21" spans="1:24" ht="153" x14ac:dyDescent="0.25">
      <c r="A21" s="143" t="s">
        <v>105</v>
      </c>
      <c r="B21" s="159" t="s">
        <v>283</v>
      </c>
      <c r="C21" s="144" t="s">
        <v>307</v>
      </c>
      <c r="D21" s="160" t="s">
        <v>308</v>
      </c>
      <c r="E21" s="146" t="s">
        <v>309</v>
      </c>
      <c r="F21" s="147">
        <v>43709</v>
      </c>
      <c r="G21" s="151" t="s">
        <v>310</v>
      </c>
      <c r="H21" s="147">
        <v>43982</v>
      </c>
      <c r="I21" s="161">
        <v>4065.7</v>
      </c>
      <c r="J21" s="161">
        <v>4065.7</v>
      </c>
      <c r="K21" s="161">
        <v>4065.7</v>
      </c>
      <c r="L21" s="161">
        <v>4065.7</v>
      </c>
      <c r="M21" s="161">
        <v>4065.7</v>
      </c>
      <c r="N21" s="161">
        <v>0</v>
      </c>
      <c r="O21" s="161"/>
      <c r="P21" s="161"/>
      <c r="Q21" s="161"/>
      <c r="R21" s="161"/>
      <c r="S21" s="161"/>
      <c r="T21" s="161"/>
      <c r="U21" s="149">
        <f>SUM(I21:T21)</f>
        <v>20328.5</v>
      </c>
      <c r="V21" s="150" t="s">
        <v>294</v>
      </c>
      <c r="W21" s="160" t="s">
        <v>289</v>
      </c>
      <c r="X21" s="124"/>
    </row>
    <row r="22" spans="1:24" x14ac:dyDescent="0.25">
      <c r="A22" s="135" t="s">
        <v>0</v>
      </c>
      <c r="B22" s="135"/>
      <c r="C22" s="135"/>
      <c r="D22" s="135"/>
      <c r="E22" s="135"/>
      <c r="F22" s="135"/>
      <c r="G22" s="135"/>
      <c r="H22" s="135"/>
      <c r="I22" s="153">
        <f t="shared" ref="I22:T22" si="1">SUM(I21:I21)</f>
        <v>4065.7</v>
      </c>
      <c r="J22" s="153">
        <f t="shared" si="1"/>
        <v>4065.7</v>
      </c>
      <c r="K22" s="153">
        <f t="shared" si="1"/>
        <v>4065.7</v>
      </c>
      <c r="L22" s="153">
        <f t="shared" si="1"/>
        <v>4065.7</v>
      </c>
      <c r="M22" s="153">
        <f t="shared" si="1"/>
        <v>4065.7</v>
      </c>
      <c r="N22" s="153">
        <f t="shared" si="1"/>
        <v>0</v>
      </c>
      <c r="O22" s="153">
        <f t="shared" si="1"/>
        <v>0</v>
      </c>
      <c r="P22" s="153">
        <f t="shared" si="1"/>
        <v>0</v>
      </c>
      <c r="Q22" s="153">
        <f t="shared" si="1"/>
        <v>0</v>
      </c>
      <c r="R22" s="153">
        <f t="shared" si="1"/>
        <v>0</v>
      </c>
      <c r="S22" s="153">
        <f t="shared" si="1"/>
        <v>0</v>
      </c>
      <c r="T22" s="153">
        <f t="shared" si="1"/>
        <v>0</v>
      </c>
      <c r="U22" s="149">
        <f>SUM(I22:T22)</f>
        <v>20328.5</v>
      </c>
      <c r="V22" s="154"/>
      <c r="W22" s="154"/>
      <c r="X22" s="127"/>
    </row>
    <row r="23" spans="1:24" x14ac:dyDescent="0.25">
      <c r="A23" s="139"/>
      <c r="B23" s="139"/>
      <c r="C23" s="139"/>
      <c r="D23" s="139"/>
      <c r="E23" s="155"/>
      <c r="F23" s="139"/>
      <c r="G23" s="139"/>
      <c r="H23" s="139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7"/>
      <c r="V23" s="157"/>
      <c r="W23" s="142"/>
      <c r="X23" s="158"/>
    </row>
    <row r="24" spans="1:24" x14ac:dyDescent="0.25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58"/>
    </row>
    <row r="25" spans="1:24" ht="76.5" x14ac:dyDescent="0.25">
      <c r="A25" s="143" t="s">
        <v>105</v>
      </c>
      <c r="B25" s="143" t="s">
        <v>283</v>
      </c>
      <c r="C25" s="144" t="s">
        <v>311</v>
      </c>
      <c r="D25" s="145" t="s">
        <v>312</v>
      </c>
      <c r="E25" s="146" t="s">
        <v>313</v>
      </c>
      <c r="F25" s="147">
        <v>43709</v>
      </c>
      <c r="G25" s="144" t="s">
        <v>314</v>
      </c>
      <c r="H25" s="147">
        <v>43890</v>
      </c>
      <c r="I25" s="148">
        <v>9200</v>
      </c>
      <c r="J25" s="148">
        <v>9200</v>
      </c>
      <c r="K25" s="148">
        <v>0</v>
      </c>
      <c r="L25" s="148">
        <v>0</v>
      </c>
      <c r="M25" s="148">
        <v>0</v>
      </c>
      <c r="N25" s="148">
        <v>0</v>
      </c>
      <c r="O25" s="148"/>
      <c r="P25" s="148"/>
      <c r="Q25" s="148"/>
      <c r="R25" s="148"/>
      <c r="S25" s="148"/>
      <c r="T25" s="148"/>
      <c r="U25" s="149">
        <f>SUM(I25:T25)</f>
        <v>18400</v>
      </c>
      <c r="V25" s="150" t="s">
        <v>302</v>
      </c>
      <c r="W25" s="145" t="s">
        <v>289</v>
      </c>
      <c r="X25" s="127"/>
    </row>
    <row r="26" spans="1:24" ht="76.5" x14ac:dyDescent="0.25">
      <c r="A26" s="143" t="s">
        <v>97</v>
      </c>
      <c r="B26" s="143" t="s">
        <v>283</v>
      </c>
      <c r="C26" s="144" t="s">
        <v>315</v>
      </c>
      <c r="D26" s="145" t="s">
        <v>316</v>
      </c>
      <c r="E26" s="146" t="s">
        <v>317</v>
      </c>
      <c r="F26" s="147">
        <v>43891</v>
      </c>
      <c r="G26" s="144" t="s">
        <v>314</v>
      </c>
      <c r="H26" s="147">
        <v>44256</v>
      </c>
      <c r="I26" s="148">
        <v>0</v>
      </c>
      <c r="J26" s="148">
        <v>0</v>
      </c>
      <c r="K26" s="148">
        <v>11960</v>
      </c>
      <c r="L26" s="148">
        <v>9200</v>
      </c>
      <c r="M26" s="148">
        <v>6440</v>
      </c>
      <c r="N26" s="148">
        <v>9200</v>
      </c>
      <c r="O26" s="148"/>
      <c r="P26" s="148"/>
      <c r="Q26" s="148"/>
      <c r="R26" s="148"/>
      <c r="S26" s="148"/>
      <c r="T26" s="148"/>
      <c r="U26" s="149">
        <f>SUM(I26:T26)</f>
        <v>36800</v>
      </c>
      <c r="V26" s="150" t="s">
        <v>302</v>
      </c>
      <c r="W26" s="145" t="s">
        <v>289</v>
      </c>
      <c r="X26" s="127"/>
    </row>
    <row r="27" spans="1:24" ht="178.5" x14ac:dyDescent="0.25">
      <c r="A27" s="143" t="s">
        <v>97</v>
      </c>
      <c r="B27" s="143" t="s">
        <v>283</v>
      </c>
      <c r="C27" s="144" t="s">
        <v>318</v>
      </c>
      <c r="D27" s="145" t="s">
        <v>319</v>
      </c>
      <c r="E27" s="146" t="s">
        <v>320</v>
      </c>
      <c r="F27" s="147">
        <v>43709</v>
      </c>
      <c r="G27" s="144" t="s">
        <v>314</v>
      </c>
      <c r="H27" s="147">
        <v>44196</v>
      </c>
      <c r="I27" s="148">
        <v>26125</v>
      </c>
      <c r="J27" s="148">
        <v>22000</v>
      </c>
      <c r="K27" s="148">
        <v>25300</v>
      </c>
      <c r="L27" s="148">
        <v>19250</v>
      </c>
      <c r="M27" s="148">
        <v>22000</v>
      </c>
      <c r="N27" s="148">
        <v>22000</v>
      </c>
      <c r="O27" s="148"/>
      <c r="P27" s="148"/>
      <c r="Q27" s="148">
        <v>0</v>
      </c>
      <c r="R27" s="148"/>
      <c r="S27" s="148"/>
      <c r="T27" s="148">
        <v>0</v>
      </c>
      <c r="U27" s="149">
        <f>SUM(I27:T27)</f>
        <v>136675</v>
      </c>
      <c r="V27" s="150" t="s">
        <v>302</v>
      </c>
      <c r="W27" s="145" t="s">
        <v>289</v>
      </c>
      <c r="X27" s="127"/>
    </row>
    <row r="28" spans="1:24" x14ac:dyDescent="0.25">
      <c r="A28" s="135" t="s">
        <v>0</v>
      </c>
      <c r="B28" s="135"/>
      <c r="C28" s="135"/>
      <c r="D28" s="135"/>
      <c r="E28" s="135"/>
      <c r="F28" s="135"/>
      <c r="G28" s="135"/>
      <c r="H28" s="135"/>
      <c r="I28" s="153">
        <f t="shared" ref="I28:T28" si="2">SUM(I25:I27)</f>
        <v>35325</v>
      </c>
      <c r="J28" s="153">
        <f t="shared" si="2"/>
        <v>31200</v>
      </c>
      <c r="K28" s="153">
        <f t="shared" si="2"/>
        <v>37260</v>
      </c>
      <c r="L28" s="153">
        <f t="shared" si="2"/>
        <v>28450</v>
      </c>
      <c r="M28" s="153">
        <f t="shared" si="2"/>
        <v>28440</v>
      </c>
      <c r="N28" s="153">
        <f t="shared" si="2"/>
        <v>31200</v>
      </c>
      <c r="O28" s="153">
        <f t="shared" si="2"/>
        <v>0</v>
      </c>
      <c r="P28" s="153">
        <f t="shared" si="2"/>
        <v>0</v>
      </c>
      <c r="Q28" s="153">
        <f t="shared" si="2"/>
        <v>0</v>
      </c>
      <c r="R28" s="153">
        <f t="shared" si="2"/>
        <v>0</v>
      </c>
      <c r="S28" s="153">
        <f t="shared" si="2"/>
        <v>0</v>
      </c>
      <c r="T28" s="153">
        <f t="shared" si="2"/>
        <v>0</v>
      </c>
      <c r="U28" s="149">
        <f>SUM(I28:T28)</f>
        <v>191875</v>
      </c>
      <c r="V28" s="154"/>
      <c r="W28" s="154"/>
      <c r="X28" s="127"/>
    </row>
    <row r="29" spans="1:24" x14ac:dyDescent="0.25">
      <c r="A29" s="162"/>
      <c r="B29" s="162"/>
      <c r="C29" s="162"/>
      <c r="D29" s="162"/>
      <c r="E29" s="163"/>
      <c r="F29" s="162"/>
      <c r="G29" s="162"/>
      <c r="H29" s="162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5"/>
      <c r="V29" s="165"/>
      <c r="W29" s="166"/>
      <c r="X29" s="127"/>
    </row>
    <row r="30" spans="1:24" x14ac:dyDescent="0.25">
      <c r="A30" s="139"/>
      <c r="B30" s="139"/>
      <c r="C30" s="139"/>
      <c r="D30" s="139"/>
      <c r="E30" s="155"/>
      <c r="F30" s="139"/>
      <c r="G30" s="139"/>
      <c r="H30" s="139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7"/>
      <c r="V30" s="157"/>
      <c r="W30" s="142"/>
      <c r="X30" s="127"/>
    </row>
    <row r="31" spans="1:24" x14ac:dyDescent="0.25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58"/>
    </row>
    <row r="32" spans="1:24" ht="140.25" x14ac:dyDescent="0.25">
      <c r="A32" s="143" t="s">
        <v>97</v>
      </c>
      <c r="B32" s="143" t="s">
        <v>283</v>
      </c>
      <c r="C32" s="144" t="s">
        <v>321</v>
      </c>
      <c r="D32" s="145" t="s">
        <v>322</v>
      </c>
      <c r="E32" s="152" t="s">
        <v>323</v>
      </c>
      <c r="F32" s="147">
        <v>43831</v>
      </c>
      <c r="G32" s="151" t="s">
        <v>324</v>
      </c>
      <c r="H32" s="147">
        <v>44196</v>
      </c>
      <c r="I32" s="148">
        <v>0</v>
      </c>
      <c r="J32" s="148">
        <v>0</v>
      </c>
      <c r="K32" s="148">
        <v>0</v>
      </c>
      <c r="L32" s="148">
        <v>0</v>
      </c>
      <c r="M32" s="148">
        <v>1500</v>
      </c>
      <c r="N32" s="148">
        <v>1500</v>
      </c>
      <c r="O32" s="148"/>
      <c r="P32" s="148"/>
      <c r="Q32" s="148"/>
      <c r="R32" s="148"/>
      <c r="S32" s="148"/>
      <c r="T32" s="148"/>
      <c r="U32" s="149">
        <f>SUM(I32:T32)</f>
        <v>3000</v>
      </c>
      <c r="V32" s="150" t="s">
        <v>325</v>
      </c>
      <c r="W32" s="145" t="s">
        <v>289</v>
      </c>
      <c r="X32" s="127"/>
    </row>
    <row r="33" spans="1:24" x14ac:dyDescent="0.25">
      <c r="A33" s="135" t="s">
        <v>0</v>
      </c>
      <c r="B33" s="135"/>
      <c r="C33" s="135"/>
      <c r="D33" s="135"/>
      <c r="E33" s="135"/>
      <c r="F33" s="135"/>
      <c r="G33" s="135"/>
      <c r="H33" s="135"/>
      <c r="I33" s="153">
        <f t="shared" ref="I33:T33" si="3">SUM(I32:I32)</f>
        <v>0</v>
      </c>
      <c r="J33" s="153">
        <f t="shared" si="3"/>
        <v>0</v>
      </c>
      <c r="K33" s="153">
        <f t="shared" si="3"/>
        <v>0</v>
      </c>
      <c r="L33" s="153">
        <f t="shared" si="3"/>
        <v>0</v>
      </c>
      <c r="M33" s="153">
        <f t="shared" si="3"/>
        <v>1500</v>
      </c>
      <c r="N33" s="153">
        <f t="shared" si="3"/>
        <v>1500</v>
      </c>
      <c r="O33" s="153">
        <f t="shared" si="3"/>
        <v>0</v>
      </c>
      <c r="P33" s="153">
        <f t="shared" si="3"/>
        <v>0</v>
      </c>
      <c r="Q33" s="153">
        <f t="shared" si="3"/>
        <v>0</v>
      </c>
      <c r="R33" s="153">
        <f t="shared" si="3"/>
        <v>0</v>
      </c>
      <c r="S33" s="153">
        <f t="shared" si="3"/>
        <v>0</v>
      </c>
      <c r="T33" s="153">
        <f t="shared" si="3"/>
        <v>0</v>
      </c>
      <c r="U33" s="149">
        <f>SUM(I33:T33)</f>
        <v>3000</v>
      </c>
      <c r="V33" s="154"/>
      <c r="W33" s="154"/>
      <c r="X33" s="127"/>
    </row>
    <row r="34" spans="1:24" x14ac:dyDescent="0.25">
      <c r="A34" s="139"/>
      <c r="B34" s="139"/>
      <c r="C34" s="139"/>
      <c r="D34" s="139"/>
      <c r="E34" s="155"/>
      <c r="F34" s="139"/>
      <c r="G34" s="139"/>
      <c r="H34" s="139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7"/>
      <c r="V34" s="157"/>
      <c r="W34" s="142"/>
      <c r="X34" s="127"/>
    </row>
    <row r="35" spans="1:24" x14ac:dyDescent="0.25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58"/>
    </row>
    <row r="36" spans="1:24" ht="165.75" x14ac:dyDescent="0.25">
      <c r="A36" s="143" t="s">
        <v>97</v>
      </c>
      <c r="B36" s="143" t="s">
        <v>283</v>
      </c>
      <c r="C36" s="144" t="s">
        <v>326</v>
      </c>
      <c r="D36" s="145" t="s">
        <v>327</v>
      </c>
      <c r="E36" s="146" t="s">
        <v>328</v>
      </c>
      <c r="F36" s="147">
        <v>43831</v>
      </c>
      <c r="G36" s="151" t="s">
        <v>329</v>
      </c>
      <c r="H36" s="147">
        <v>44196</v>
      </c>
      <c r="I36" s="148">
        <v>0</v>
      </c>
      <c r="J36" s="148">
        <v>0</v>
      </c>
      <c r="K36" s="148">
        <v>6278.2</v>
      </c>
      <c r="L36" s="148">
        <v>0</v>
      </c>
      <c r="M36" s="148">
        <v>5583.4</v>
      </c>
      <c r="N36" s="148">
        <v>12155.6</v>
      </c>
      <c r="O36" s="148"/>
      <c r="P36" s="148"/>
      <c r="Q36" s="148"/>
      <c r="R36" s="148"/>
      <c r="S36" s="148"/>
      <c r="T36" s="148"/>
      <c r="U36" s="149">
        <f>SUM(I36:T36)</f>
        <v>24017.199999999997</v>
      </c>
      <c r="V36" s="150" t="s">
        <v>325</v>
      </c>
      <c r="W36" s="145" t="s">
        <v>289</v>
      </c>
      <c r="X36" s="127"/>
    </row>
    <row r="37" spans="1:24" x14ac:dyDescent="0.25">
      <c r="A37" s="135" t="s">
        <v>0</v>
      </c>
      <c r="B37" s="135"/>
      <c r="C37" s="135"/>
      <c r="D37" s="135"/>
      <c r="E37" s="135"/>
      <c r="F37" s="135"/>
      <c r="G37" s="135"/>
      <c r="H37" s="135"/>
      <c r="I37" s="153">
        <f t="shared" ref="I37:T37" si="4">SUM(I36:I36)</f>
        <v>0</v>
      </c>
      <c r="J37" s="153">
        <f t="shared" si="4"/>
        <v>0</v>
      </c>
      <c r="K37" s="153">
        <f t="shared" si="4"/>
        <v>6278.2</v>
      </c>
      <c r="L37" s="153">
        <f t="shared" si="4"/>
        <v>0</v>
      </c>
      <c r="M37" s="153">
        <f t="shared" si="4"/>
        <v>5583.4</v>
      </c>
      <c r="N37" s="153">
        <f t="shared" si="4"/>
        <v>12155.6</v>
      </c>
      <c r="O37" s="153">
        <f t="shared" si="4"/>
        <v>0</v>
      </c>
      <c r="P37" s="153">
        <f t="shared" si="4"/>
        <v>0</v>
      </c>
      <c r="Q37" s="153">
        <f t="shared" si="4"/>
        <v>0</v>
      </c>
      <c r="R37" s="153">
        <f t="shared" si="4"/>
        <v>0</v>
      </c>
      <c r="S37" s="153">
        <f t="shared" si="4"/>
        <v>0</v>
      </c>
      <c r="T37" s="153">
        <f t="shared" si="4"/>
        <v>0</v>
      </c>
      <c r="U37" s="149">
        <f>SUM(I37:T37)</f>
        <v>24017.199999999997</v>
      </c>
      <c r="V37" s="154"/>
      <c r="W37" s="154"/>
      <c r="X37" s="127"/>
    </row>
    <row r="38" spans="1:24" x14ac:dyDescent="0.25">
      <c r="A38" s="162"/>
      <c r="B38" s="162"/>
      <c r="C38" s="162"/>
      <c r="D38" s="162"/>
      <c r="E38" s="163"/>
      <c r="F38" s="162"/>
      <c r="G38" s="162"/>
      <c r="H38" s="162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5"/>
      <c r="V38" s="165"/>
      <c r="W38" s="166"/>
      <c r="X38" s="127"/>
    </row>
    <row r="39" spans="1:24" x14ac:dyDescent="0.25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58"/>
    </row>
    <row r="40" spans="1:24" ht="76.5" x14ac:dyDescent="0.25">
      <c r="A40" s="143" t="s">
        <v>97</v>
      </c>
      <c r="B40" s="143" t="s">
        <v>283</v>
      </c>
      <c r="C40" s="144" t="s">
        <v>330</v>
      </c>
      <c r="D40" s="145" t="s">
        <v>29</v>
      </c>
      <c r="E40" s="144" t="s">
        <v>331</v>
      </c>
      <c r="F40" s="147">
        <v>43801</v>
      </c>
      <c r="G40" s="151" t="s">
        <v>9</v>
      </c>
      <c r="H40" s="147">
        <v>44166</v>
      </c>
      <c r="I40" s="148">
        <v>636.25</v>
      </c>
      <c r="J40" s="148">
        <v>636.25</v>
      </c>
      <c r="K40" s="148">
        <v>636.25</v>
      </c>
      <c r="L40" s="148">
        <v>636.25</v>
      </c>
      <c r="M40" s="148">
        <v>636.25</v>
      </c>
      <c r="N40" s="148">
        <v>636.25</v>
      </c>
      <c r="O40" s="148"/>
      <c r="P40" s="148"/>
      <c r="Q40" s="148"/>
      <c r="R40" s="148"/>
      <c r="S40" s="148"/>
      <c r="T40" s="148"/>
      <c r="U40" s="149">
        <f>SUM(I40:T40)</f>
        <v>3817.5</v>
      </c>
      <c r="V40" s="150" t="s">
        <v>332</v>
      </c>
      <c r="W40" s="145" t="s">
        <v>289</v>
      </c>
      <c r="X40" s="127"/>
    </row>
    <row r="41" spans="1:24" ht="89.25" x14ac:dyDescent="0.25">
      <c r="A41" s="143" t="s">
        <v>97</v>
      </c>
      <c r="B41" s="143" t="s">
        <v>283</v>
      </c>
      <c r="C41" s="144" t="s">
        <v>333</v>
      </c>
      <c r="D41" s="145" t="s">
        <v>334</v>
      </c>
      <c r="E41" s="152" t="s">
        <v>335</v>
      </c>
      <c r="F41" s="147">
        <v>43983</v>
      </c>
      <c r="G41" s="151" t="s">
        <v>336</v>
      </c>
      <c r="H41" s="147">
        <v>44074</v>
      </c>
      <c r="I41" s="148">
        <v>0</v>
      </c>
      <c r="J41" s="148">
        <v>0</v>
      </c>
      <c r="K41" s="148">
        <v>0</v>
      </c>
      <c r="L41" s="148">
        <v>0</v>
      </c>
      <c r="M41" s="148">
        <v>0</v>
      </c>
      <c r="N41" s="148">
        <v>8625</v>
      </c>
      <c r="O41" s="148"/>
      <c r="P41" s="148"/>
      <c r="Q41" s="148"/>
      <c r="R41" s="148"/>
      <c r="S41" s="148"/>
      <c r="T41" s="148"/>
      <c r="U41" s="149">
        <f>SUM(I41:T41)</f>
        <v>8625</v>
      </c>
      <c r="V41" s="150"/>
      <c r="W41" s="145"/>
      <c r="X41" s="127"/>
    </row>
    <row r="42" spans="1:24" x14ac:dyDescent="0.25">
      <c r="A42" s="135"/>
      <c r="B42" s="135"/>
      <c r="C42" s="135"/>
      <c r="D42" s="135"/>
      <c r="E42" s="135"/>
      <c r="F42" s="135"/>
      <c r="G42" s="135"/>
      <c r="H42" s="135"/>
      <c r="I42" s="153">
        <f>SUM(I40:I41)</f>
        <v>636.25</v>
      </c>
      <c r="J42" s="153">
        <f t="shared" ref="J42:U42" si="5">SUM(J40:J41)</f>
        <v>636.25</v>
      </c>
      <c r="K42" s="153">
        <f t="shared" si="5"/>
        <v>636.25</v>
      </c>
      <c r="L42" s="153">
        <f t="shared" si="5"/>
        <v>636.25</v>
      </c>
      <c r="M42" s="153">
        <f t="shared" si="5"/>
        <v>636.25</v>
      </c>
      <c r="N42" s="153">
        <f t="shared" si="5"/>
        <v>9261.25</v>
      </c>
      <c r="O42" s="153">
        <f t="shared" si="5"/>
        <v>0</v>
      </c>
      <c r="P42" s="153">
        <f t="shared" si="5"/>
        <v>0</v>
      </c>
      <c r="Q42" s="153">
        <f t="shared" si="5"/>
        <v>0</v>
      </c>
      <c r="R42" s="153">
        <f t="shared" si="5"/>
        <v>0</v>
      </c>
      <c r="S42" s="153">
        <f t="shared" si="5"/>
        <v>0</v>
      </c>
      <c r="T42" s="153">
        <f t="shared" si="5"/>
        <v>0</v>
      </c>
      <c r="U42" s="153">
        <f t="shared" si="5"/>
        <v>12442.5</v>
      </c>
      <c r="V42" s="154"/>
      <c r="W42" s="154"/>
      <c r="X42" s="127"/>
    </row>
    <row r="43" spans="1:24" x14ac:dyDescent="0.25">
      <c r="A43" s="162"/>
      <c r="B43" s="162"/>
      <c r="C43" s="162"/>
      <c r="D43" s="162"/>
      <c r="E43" s="163"/>
      <c r="F43" s="162"/>
      <c r="G43" s="162"/>
      <c r="H43" s="162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5"/>
      <c r="V43" s="165"/>
      <c r="W43" s="166"/>
      <c r="X43" s="127"/>
    </row>
    <row r="44" spans="1:24" x14ac:dyDescent="0.25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58"/>
    </row>
    <row r="45" spans="1:24" ht="63.75" x14ac:dyDescent="0.25">
      <c r="A45" s="143" t="s">
        <v>97</v>
      </c>
      <c r="B45" s="143" t="s">
        <v>337</v>
      </c>
      <c r="C45" s="144" t="s">
        <v>338</v>
      </c>
      <c r="D45" s="145" t="s">
        <v>339</v>
      </c>
      <c r="E45" s="152" t="s">
        <v>340</v>
      </c>
      <c r="F45" s="147">
        <v>43738</v>
      </c>
      <c r="G45" s="151" t="s">
        <v>341</v>
      </c>
      <c r="H45" s="147" t="s">
        <v>342</v>
      </c>
      <c r="I45" s="148">
        <v>241</v>
      </c>
      <c r="J45" s="148">
        <v>241</v>
      </c>
      <c r="K45" s="148">
        <v>241</v>
      </c>
      <c r="L45" s="148">
        <v>241</v>
      </c>
      <c r="M45" s="148">
        <v>241</v>
      </c>
      <c r="N45" s="148">
        <v>241</v>
      </c>
      <c r="O45" s="148"/>
      <c r="P45" s="148"/>
      <c r="Q45" s="148"/>
      <c r="R45" s="148"/>
      <c r="S45" s="148"/>
      <c r="T45" s="148"/>
      <c r="U45" s="149">
        <f>SUM(I45:T45)</f>
        <v>1446</v>
      </c>
      <c r="V45" s="150" t="s">
        <v>343</v>
      </c>
      <c r="W45" s="145" t="s">
        <v>289</v>
      </c>
      <c r="X45" s="127"/>
    </row>
    <row r="46" spans="1:24" ht="178.5" x14ac:dyDescent="0.25">
      <c r="A46" s="143" t="s">
        <v>105</v>
      </c>
      <c r="B46" s="143" t="s">
        <v>344</v>
      </c>
      <c r="C46" s="144" t="s">
        <v>345</v>
      </c>
      <c r="D46" s="145" t="s">
        <v>346</v>
      </c>
      <c r="E46" s="146" t="s">
        <v>347</v>
      </c>
      <c r="F46" s="147">
        <v>43709</v>
      </c>
      <c r="G46" s="151" t="s">
        <v>348</v>
      </c>
      <c r="H46" s="147">
        <v>43830</v>
      </c>
      <c r="I46" s="148">
        <v>76</v>
      </c>
      <c r="J46" s="148">
        <v>676</v>
      </c>
      <c r="K46" s="148">
        <v>40</v>
      </c>
      <c r="L46" s="148">
        <v>40</v>
      </c>
      <c r="M46" s="148">
        <v>0</v>
      </c>
      <c r="N46" s="148">
        <v>0</v>
      </c>
      <c r="O46" s="148"/>
      <c r="P46" s="148"/>
      <c r="Q46" s="148"/>
      <c r="R46" s="148"/>
      <c r="S46" s="148"/>
      <c r="T46" s="148"/>
      <c r="U46" s="149">
        <f>SUM(I46:T46)</f>
        <v>832</v>
      </c>
      <c r="V46" s="150" t="s">
        <v>302</v>
      </c>
      <c r="W46" s="145" t="s">
        <v>289</v>
      </c>
      <c r="X46" s="127"/>
    </row>
    <row r="47" spans="1:24" x14ac:dyDescent="0.25">
      <c r="A47" s="135" t="s">
        <v>0</v>
      </c>
      <c r="B47" s="135"/>
      <c r="C47" s="135"/>
      <c r="D47" s="135"/>
      <c r="E47" s="135"/>
      <c r="F47" s="135"/>
      <c r="G47" s="135"/>
      <c r="H47" s="135"/>
      <c r="I47" s="153">
        <f t="shared" ref="I47:T47" si="6">SUM(I45:I46)</f>
        <v>317</v>
      </c>
      <c r="J47" s="153">
        <f t="shared" si="6"/>
        <v>917</v>
      </c>
      <c r="K47" s="153">
        <f t="shared" si="6"/>
        <v>281</v>
      </c>
      <c r="L47" s="153">
        <f t="shared" si="6"/>
        <v>281</v>
      </c>
      <c r="M47" s="153">
        <f t="shared" si="6"/>
        <v>241</v>
      </c>
      <c r="N47" s="153">
        <f t="shared" si="6"/>
        <v>241</v>
      </c>
      <c r="O47" s="153">
        <f t="shared" si="6"/>
        <v>0</v>
      </c>
      <c r="P47" s="153">
        <f t="shared" si="6"/>
        <v>0</v>
      </c>
      <c r="Q47" s="153">
        <f t="shared" si="6"/>
        <v>0</v>
      </c>
      <c r="R47" s="153">
        <f t="shared" si="6"/>
        <v>0</v>
      </c>
      <c r="S47" s="153">
        <f t="shared" si="6"/>
        <v>0</v>
      </c>
      <c r="T47" s="153">
        <f t="shared" si="6"/>
        <v>0</v>
      </c>
      <c r="U47" s="149">
        <f>SUM(I47:T47)</f>
        <v>2278</v>
      </c>
      <c r="V47" s="154"/>
      <c r="W47" s="154"/>
      <c r="X47" s="127"/>
    </row>
    <row r="48" spans="1:24" x14ac:dyDescent="0.25">
      <c r="A48" s="167"/>
      <c r="B48" s="167"/>
      <c r="C48" s="168"/>
      <c r="D48" s="169"/>
      <c r="E48" s="170"/>
      <c r="F48" s="169"/>
      <c r="G48" s="171"/>
      <c r="H48" s="169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5"/>
      <c r="V48" s="165"/>
      <c r="W48" s="169"/>
      <c r="X48" s="127"/>
    </row>
    <row r="49" spans="1:24" x14ac:dyDescent="0.2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58"/>
    </row>
    <row r="50" spans="1:24" ht="89.25" x14ac:dyDescent="0.25">
      <c r="A50" s="143" t="s">
        <v>97</v>
      </c>
      <c r="B50" s="143" t="s">
        <v>283</v>
      </c>
      <c r="C50" s="144" t="s">
        <v>349</v>
      </c>
      <c r="D50" s="145" t="s">
        <v>350</v>
      </c>
      <c r="E50" s="146" t="s">
        <v>351</v>
      </c>
      <c r="F50" s="147">
        <v>43709</v>
      </c>
      <c r="G50" s="151" t="s">
        <v>352</v>
      </c>
      <c r="H50" s="147">
        <v>44073</v>
      </c>
      <c r="I50" s="148">
        <v>1158</v>
      </c>
      <c r="J50" s="148">
        <v>1908.8</v>
      </c>
      <c r="K50" s="148">
        <v>1158</v>
      </c>
      <c r="L50" s="148">
        <v>1158</v>
      </c>
      <c r="M50" s="148">
        <v>1158</v>
      </c>
      <c r="N50" s="148">
        <v>1158</v>
      </c>
      <c r="O50" s="148"/>
      <c r="P50" s="148"/>
      <c r="Q50" s="148"/>
      <c r="R50" s="148"/>
      <c r="S50" s="148"/>
      <c r="T50" s="148"/>
      <c r="U50" s="149">
        <f>SUM(I50:T50)</f>
        <v>7698.8</v>
      </c>
      <c r="V50" s="150" t="s">
        <v>353</v>
      </c>
      <c r="W50" s="145" t="s">
        <v>289</v>
      </c>
      <c r="X50" s="127"/>
    </row>
    <row r="51" spans="1:24" x14ac:dyDescent="0.25">
      <c r="A51" s="135" t="s">
        <v>0</v>
      </c>
      <c r="B51" s="135"/>
      <c r="C51" s="135"/>
      <c r="D51" s="135"/>
      <c r="E51" s="135"/>
      <c r="F51" s="135"/>
      <c r="G51" s="135"/>
      <c r="H51" s="135"/>
      <c r="I51" s="153">
        <f t="shared" ref="I51:T51" si="7">SUM(I50:I50)</f>
        <v>1158</v>
      </c>
      <c r="J51" s="153">
        <f t="shared" si="7"/>
        <v>1908.8</v>
      </c>
      <c r="K51" s="153">
        <f t="shared" si="7"/>
        <v>1158</v>
      </c>
      <c r="L51" s="153">
        <f t="shared" si="7"/>
        <v>1158</v>
      </c>
      <c r="M51" s="153">
        <f t="shared" si="7"/>
        <v>1158</v>
      </c>
      <c r="N51" s="153">
        <f t="shared" si="7"/>
        <v>1158</v>
      </c>
      <c r="O51" s="153">
        <f t="shared" si="7"/>
        <v>0</v>
      </c>
      <c r="P51" s="153">
        <f t="shared" si="7"/>
        <v>0</v>
      </c>
      <c r="Q51" s="153">
        <f t="shared" si="7"/>
        <v>0</v>
      </c>
      <c r="R51" s="153">
        <f t="shared" si="7"/>
        <v>0</v>
      </c>
      <c r="S51" s="153">
        <f t="shared" si="7"/>
        <v>0</v>
      </c>
      <c r="T51" s="153">
        <f t="shared" si="7"/>
        <v>0</v>
      </c>
      <c r="U51" s="149">
        <f>SUM(I51:T51)</f>
        <v>7698.8</v>
      </c>
      <c r="V51" s="154"/>
      <c r="W51" s="154"/>
      <c r="X51" s="127"/>
    </row>
    <row r="52" spans="1:24" x14ac:dyDescent="0.25">
      <c r="A52" s="172"/>
      <c r="B52" s="172"/>
      <c r="C52" s="173"/>
      <c r="D52" s="142"/>
      <c r="E52" s="174"/>
      <c r="F52" s="142"/>
      <c r="G52" s="175"/>
      <c r="H52" s="142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7"/>
      <c r="V52" s="157"/>
      <c r="W52" s="142"/>
      <c r="X52" s="175"/>
    </row>
    <row r="53" spans="1:24" x14ac:dyDescent="0.25">
      <c r="A53" s="123"/>
      <c r="B53" s="123"/>
      <c r="C53" s="124"/>
      <c r="D53" s="125"/>
      <c r="E53" s="126"/>
      <c r="F53" s="127"/>
      <c r="G53" s="127"/>
      <c r="H53" s="127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8"/>
      <c r="V53" s="128"/>
      <c r="W53" s="125"/>
      <c r="X53" s="127"/>
    </row>
    <row r="54" spans="1:24" x14ac:dyDescent="0.25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53">
        <f>U18+U22+U28+U33+U37+U42+U47+U51</f>
        <v>325257.27</v>
      </c>
      <c r="V54" s="178"/>
      <c r="W54" s="179"/>
      <c r="X54" s="127"/>
    </row>
    <row r="55" spans="1:24" x14ac:dyDescent="0.25">
      <c r="A55" s="123"/>
      <c r="B55" s="123"/>
      <c r="C55" s="124"/>
      <c r="D55" s="125"/>
      <c r="E55" s="126"/>
      <c r="F55" s="127"/>
      <c r="G55" s="127"/>
      <c r="H55" s="127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8"/>
      <c r="V55" s="128"/>
      <c r="W55" s="125"/>
      <c r="X55" s="127"/>
    </row>
  </sheetData>
  <mergeCells count="50">
    <mergeCell ref="A51:H51"/>
    <mergeCell ref="V51:W51"/>
    <mergeCell ref="A54:J54"/>
    <mergeCell ref="V54:W54"/>
    <mergeCell ref="A42:H42"/>
    <mergeCell ref="V42:W42"/>
    <mergeCell ref="A44:W44"/>
    <mergeCell ref="A47:H47"/>
    <mergeCell ref="V47:W47"/>
    <mergeCell ref="A49:W49"/>
    <mergeCell ref="A33:H33"/>
    <mergeCell ref="V33:W33"/>
    <mergeCell ref="A35:W35"/>
    <mergeCell ref="A37:H37"/>
    <mergeCell ref="V37:W37"/>
    <mergeCell ref="A39:W39"/>
    <mergeCell ref="A22:H22"/>
    <mergeCell ref="V22:W22"/>
    <mergeCell ref="A24:W24"/>
    <mergeCell ref="A28:H28"/>
    <mergeCell ref="V28:W28"/>
    <mergeCell ref="A31:W31"/>
    <mergeCell ref="V9:V10"/>
    <mergeCell ref="W9:W10"/>
    <mergeCell ref="A12:W12"/>
    <mergeCell ref="A18:H18"/>
    <mergeCell ref="V18:W18"/>
    <mergeCell ref="A20:W20"/>
    <mergeCell ref="P9:P10"/>
    <mergeCell ref="Q9:Q10"/>
    <mergeCell ref="R9:R10"/>
    <mergeCell ref="S9:S10"/>
    <mergeCell ref="T9:T10"/>
    <mergeCell ref="U9:U10"/>
    <mergeCell ref="J9:J10"/>
    <mergeCell ref="K9:K10"/>
    <mergeCell ref="L9:L10"/>
    <mergeCell ref="M9:M10"/>
    <mergeCell ref="N9:N10"/>
    <mergeCell ref="O9:O10"/>
    <mergeCell ref="C2:U2"/>
    <mergeCell ref="C4:U4"/>
    <mergeCell ref="B9:B10"/>
    <mergeCell ref="C9:C10"/>
    <mergeCell ref="D9:D10"/>
    <mergeCell ref="E9:E10"/>
    <mergeCell ref="F9:F10"/>
    <mergeCell ref="G9:G10"/>
    <mergeCell ref="H9:H10"/>
    <mergeCell ref="I9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2019</vt:lpstr>
      <vt:lpstr>2020</vt:lpstr>
      <vt:lpstr>'2019'!Area_de_impressao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Sandra Checcucci de Bastos Ferreira</cp:lastModifiedBy>
  <cp:lastPrinted>2020-05-18T13:11:31Z</cp:lastPrinted>
  <dcterms:created xsi:type="dcterms:W3CDTF">2011-09-02T13:51:41Z</dcterms:created>
  <dcterms:modified xsi:type="dcterms:W3CDTF">2020-08-14T13:03:20Z</dcterms:modified>
</cp:coreProperties>
</file>