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400" windowHeight="12240" tabRatio="212"/>
  </bookViews>
  <sheets>
    <sheet name="Understanding and motivation fo" sheetId="1" r:id="rId1"/>
    <sheet name="Analyse der Umfrage" sheetId="6" r:id="rId2"/>
  </sheets>
  <calcPr calcId="145621"/>
</workbook>
</file>

<file path=xl/calcChain.xml><?xml version="1.0" encoding="utf-8"?>
<calcChain xmlns="http://schemas.openxmlformats.org/spreadsheetml/2006/main">
  <c r="C220" i="6" l="1"/>
  <c r="D220" i="6" s="1"/>
  <c r="C221" i="6"/>
  <c r="D225" i="6"/>
  <c r="D224" i="6"/>
  <c r="D223" i="6"/>
  <c r="D222" i="6"/>
  <c r="D219" i="6"/>
  <c r="C226" i="6" l="1"/>
  <c r="D221" i="6"/>
  <c r="D187" i="6" l="1"/>
  <c r="D188" i="6"/>
  <c r="D189" i="6"/>
  <c r="D190" i="6"/>
  <c r="D191" i="6"/>
  <c r="D192" i="6"/>
  <c r="G187" i="6"/>
  <c r="G188" i="6"/>
  <c r="G189" i="6"/>
  <c r="G190" i="6"/>
  <c r="G191" i="6"/>
  <c r="G192" i="6"/>
  <c r="G186" i="6"/>
  <c r="D186" i="6"/>
  <c r="F193" i="6"/>
  <c r="C193" i="6"/>
  <c r="G157" i="6"/>
  <c r="G158" i="6"/>
  <c r="G159" i="6"/>
  <c r="G160" i="6"/>
  <c r="G161" i="6"/>
  <c r="G162" i="6"/>
  <c r="D157" i="6"/>
  <c r="D158" i="6"/>
  <c r="D159" i="6"/>
  <c r="D160" i="6"/>
  <c r="D161" i="6"/>
  <c r="D162" i="6"/>
  <c r="D156" i="6"/>
  <c r="G156" i="6"/>
  <c r="F163" i="6"/>
  <c r="C163" i="6"/>
  <c r="G126" i="6"/>
  <c r="G127" i="6"/>
  <c r="G128" i="6"/>
  <c r="G129" i="6"/>
  <c r="G130" i="6"/>
  <c r="G131" i="6"/>
  <c r="D126" i="6"/>
  <c r="D127" i="6"/>
  <c r="D128" i="6"/>
  <c r="D129" i="6"/>
  <c r="D130" i="6"/>
  <c r="D131" i="6"/>
  <c r="G125" i="6"/>
  <c r="D125" i="6"/>
  <c r="F132" i="6"/>
  <c r="C132" i="6"/>
  <c r="G96" i="6"/>
  <c r="G97" i="6"/>
  <c r="G98" i="6"/>
  <c r="G99" i="6"/>
  <c r="G100" i="6"/>
  <c r="G101" i="6"/>
  <c r="D96" i="6"/>
  <c r="D97" i="6"/>
  <c r="D98" i="6"/>
  <c r="D99" i="6"/>
  <c r="D100" i="6"/>
  <c r="D101" i="6"/>
  <c r="D95" i="6"/>
  <c r="G95" i="6"/>
  <c r="F102" i="6"/>
  <c r="C102" i="6"/>
  <c r="F71" i="6"/>
  <c r="G70" i="6" s="1"/>
  <c r="C71" i="6"/>
  <c r="D66" i="6" s="1"/>
  <c r="F41" i="6"/>
  <c r="G38" i="6" s="1"/>
  <c r="C41" i="6"/>
  <c r="D40" i="6" s="1"/>
  <c r="F10" i="6"/>
  <c r="G9" i="6" s="1"/>
  <c r="C10" i="6"/>
  <c r="D4" i="6" s="1"/>
  <c r="AS22" i="1"/>
  <c r="AS21" i="1"/>
  <c r="AS20" i="1"/>
  <c r="AS19" i="1"/>
  <c r="AS18" i="1"/>
  <c r="AS17" i="1"/>
  <c r="AS12" i="1"/>
  <c r="AS11" i="1"/>
  <c r="AS10" i="1"/>
  <c r="AS9" i="1"/>
  <c r="AS8" i="1"/>
  <c r="AS7" i="1"/>
  <c r="AS6" i="1"/>
  <c r="AS5" i="1"/>
  <c r="AS4" i="1"/>
  <c r="AS3" i="1"/>
  <c r="AR22" i="1"/>
  <c r="AR21" i="1"/>
  <c r="AR20" i="1"/>
  <c r="AR19" i="1"/>
  <c r="AR18" i="1"/>
  <c r="AR17" i="1"/>
  <c r="AR12" i="1"/>
  <c r="AR11" i="1"/>
  <c r="AR10" i="1"/>
  <c r="AR9" i="1"/>
  <c r="AR8" i="1"/>
  <c r="AR7" i="1"/>
  <c r="AR6" i="1"/>
  <c r="AR5" i="1"/>
  <c r="AR4" i="1"/>
  <c r="AR3" i="1"/>
  <c r="AF22" i="1"/>
  <c r="AF21" i="1"/>
  <c r="AF20" i="1"/>
  <c r="AF19" i="1"/>
  <c r="AF18" i="1"/>
  <c r="AF17" i="1"/>
  <c r="AF12" i="1"/>
  <c r="AF11" i="1"/>
  <c r="AF10" i="1"/>
  <c r="AF9" i="1"/>
  <c r="AF8" i="1"/>
  <c r="AF7" i="1"/>
  <c r="AF6" i="1"/>
  <c r="AF5" i="1"/>
  <c r="AF4" i="1"/>
  <c r="AF3" i="1"/>
  <c r="AE22" i="1"/>
  <c r="AE21" i="1"/>
  <c r="AE20" i="1"/>
  <c r="AE19" i="1"/>
  <c r="AE18" i="1"/>
  <c r="AE17" i="1"/>
  <c r="AE12" i="1"/>
  <c r="AE11" i="1"/>
  <c r="AE10" i="1"/>
  <c r="AE9" i="1"/>
  <c r="AE8" i="1"/>
  <c r="AE7" i="1"/>
  <c r="AE6" i="1"/>
  <c r="AE5" i="1"/>
  <c r="AE4" i="1"/>
  <c r="AE3" i="1"/>
  <c r="AA22" i="1"/>
  <c r="AA21" i="1"/>
  <c r="AA20" i="1"/>
  <c r="AA19" i="1"/>
  <c r="AA18" i="1"/>
  <c r="AA17" i="1"/>
  <c r="AA12" i="1"/>
  <c r="AA11" i="1"/>
  <c r="AA10" i="1"/>
  <c r="AA9" i="1"/>
  <c r="AA8" i="1"/>
  <c r="AA7" i="1"/>
  <c r="AA6" i="1"/>
  <c r="AA5" i="1"/>
  <c r="AA4" i="1"/>
  <c r="AA3" i="1"/>
  <c r="Y22" i="1"/>
  <c r="Y21" i="1"/>
  <c r="Y20" i="1"/>
  <c r="Y19" i="1"/>
  <c r="Y18" i="1"/>
  <c r="Y17" i="1"/>
  <c r="Y12" i="1"/>
  <c r="Y11" i="1"/>
  <c r="Y10" i="1"/>
  <c r="Y9" i="1"/>
  <c r="Y8" i="1"/>
  <c r="Y7" i="1"/>
  <c r="Y6" i="1"/>
  <c r="Y5" i="1"/>
  <c r="Y4" i="1"/>
  <c r="Y3" i="1"/>
  <c r="V22" i="1"/>
  <c r="V21" i="1"/>
  <c r="V20" i="1"/>
  <c r="V19" i="1"/>
  <c r="V18" i="1"/>
  <c r="V17" i="1"/>
  <c r="V12" i="1"/>
  <c r="V11" i="1"/>
  <c r="V10" i="1"/>
  <c r="V9" i="1"/>
  <c r="V8" i="1"/>
  <c r="V7" i="1"/>
  <c r="V6" i="1"/>
  <c r="V5" i="1"/>
  <c r="V4" i="1"/>
  <c r="V3" i="1"/>
  <c r="Q22" i="1"/>
  <c r="Q21" i="1"/>
  <c r="Q20" i="1"/>
  <c r="Q19" i="1"/>
  <c r="Q18" i="1"/>
  <c r="Q17" i="1"/>
  <c r="Q12" i="1"/>
  <c r="Q11" i="1"/>
  <c r="Q10" i="1"/>
  <c r="Q9" i="1"/>
  <c r="Q8" i="1"/>
  <c r="Q7" i="1"/>
  <c r="Q6" i="1"/>
  <c r="Q5" i="1"/>
  <c r="Q4" i="1"/>
  <c r="Q3" i="1"/>
  <c r="L22" i="1"/>
  <c r="L21" i="1"/>
  <c r="L20" i="1"/>
  <c r="L19" i="1"/>
  <c r="L18" i="1"/>
  <c r="L17" i="1"/>
  <c r="L12" i="1"/>
  <c r="L11" i="1"/>
  <c r="L10" i="1"/>
  <c r="L9" i="1"/>
  <c r="L8" i="1"/>
  <c r="L7" i="1"/>
  <c r="L6" i="1"/>
  <c r="L5" i="1"/>
  <c r="L4" i="1"/>
  <c r="L3" i="1"/>
  <c r="I22" i="1"/>
  <c r="I21" i="1"/>
  <c r="I20" i="1"/>
  <c r="I19" i="1"/>
  <c r="I18" i="1"/>
  <c r="I17" i="1"/>
  <c r="I12" i="1"/>
  <c r="I11" i="1"/>
  <c r="I10" i="1"/>
  <c r="I9" i="1"/>
  <c r="I8" i="1"/>
  <c r="I7" i="1"/>
  <c r="I6" i="1"/>
  <c r="I5" i="1"/>
  <c r="I4" i="1"/>
  <c r="I3" i="1"/>
  <c r="G65" i="6"/>
  <c r="G68" i="6"/>
  <c r="G69" i="6"/>
  <c r="D67" i="6"/>
  <c r="D68" i="6"/>
  <c r="G64" i="6"/>
  <c r="G36" i="6"/>
  <c r="G37" i="6"/>
  <c r="G34" i="6"/>
  <c r="D37" i="6"/>
  <c r="D38" i="6"/>
  <c r="D39" i="6"/>
  <c r="G4" i="6"/>
  <c r="G6" i="6"/>
  <c r="G7" i="6"/>
  <c r="G8" i="6"/>
  <c r="D6" i="6"/>
  <c r="D8" i="6"/>
  <c r="D9" i="6"/>
  <c r="D3" i="6"/>
  <c r="G67" i="6" l="1"/>
  <c r="G66" i="6"/>
  <c r="D69" i="6"/>
  <c r="G35" i="6"/>
  <c r="G40" i="6"/>
  <c r="G39" i="6"/>
  <c r="D36" i="6"/>
  <c r="D35" i="6"/>
  <c r="D34" i="6"/>
  <c r="G5" i="6"/>
  <c r="G3" i="6"/>
  <c r="D7" i="6"/>
  <c r="D5" i="6"/>
  <c r="D65" i="6"/>
  <c r="D64" i="6"/>
  <c r="D70" i="6"/>
  <c r="AY24" i="1" l="1"/>
  <c r="AZ24" i="1"/>
  <c r="AX24" i="1"/>
  <c r="AQ24" i="1"/>
  <c r="AQ14" i="1"/>
  <c r="AP24" i="1"/>
  <c r="AP14" i="1"/>
  <c r="AK24" i="1"/>
  <c r="AL24" i="1"/>
  <c r="AM24" i="1"/>
  <c r="AK14" i="1"/>
  <c r="AL14" i="1"/>
  <c r="AM14" i="1"/>
  <c r="AJ24" i="1"/>
  <c r="AJ14" i="1"/>
  <c r="AG24" i="1"/>
  <c r="AG14" i="1"/>
  <c r="AD24" i="1"/>
  <c r="AD14" i="1"/>
  <c r="Z24" i="1"/>
  <c r="Z14" i="1"/>
  <c r="U24" i="1"/>
  <c r="U14" i="1"/>
  <c r="P24" i="1"/>
  <c r="R24" i="1"/>
  <c r="P14" i="1"/>
  <c r="R14" i="1"/>
  <c r="O24" i="1"/>
  <c r="O14" i="1"/>
  <c r="J24" i="1"/>
  <c r="K24" i="1"/>
  <c r="H24" i="1"/>
  <c r="J14" i="1"/>
  <c r="K14" i="1"/>
  <c r="H14" i="1"/>
  <c r="AB4" i="1" l="1"/>
  <c r="AB7" i="1"/>
  <c r="AB8" i="1"/>
  <c r="AB11" i="1"/>
  <c r="AB12" i="1"/>
  <c r="AB18" i="1"/>
  <c r="AB19" i="1"/>
  <c r="AB20" i="1"/>
  <c r="AB21" i="1"/>
  <c r="AB5" i="1"/>
  <c r="AB6" i="1"/>
  <c r="AB9" i="1"/>
  <c r="AB10" i="1"/>
  <c r="AN17" i="1"/>
  <c r="AN18" i="1"/>
  <c r="AN19" i="1"/>
  <c r="AN20" i="1"/>
  <c r="AN21" i="1"/>
  <c r="AN22" i="1"/>
  <c r="AN3" i="1"/>
  <c r="AN4" i="1"/>
  <c r="AN5" i="1"/>
  <c r="AN6" i="1"/>
  <c r="AN7" i="1"/>
  <c r="AN8" i="1"/>
  <c r="AN9" i="1"/>
  <c r="AN10" i="1"/>
  <c r="AN11" i="1"/>
  <c r="AN12" i="1"/>
  <c r="AT9" i="1"/>
  <c r="AG23" i="1"/>
  <c r="AH18" i="1"/>
  <c r="AH19" i="1"/>
  <c r="AH20" i="1"/>
  <c r="AH21" i="1"/>
  <c r="AH22" i="1"/>
  <c r="AH4" i="1"/>
  <c r="AH5" i="1"/>
  <c r="AH6" i="1"/>
  <c r="AH7" i="1"/>
  <c r="AH8" i="1"/>
  <c r="AH9" i="1"/>
  <c r="AH10" i="1"/>
  <c r="AH12" i="1"/>
  <c r="W18" i="1"/>
  <c r="W19" i="1"/>
  <c r="W20" i="1"/>
  <c r="W21" i="1"/>
  <c r="W22" i="1"/>
  <c r="W4" i="1"/>
  <c r="W5" i="1"/>
  <c r="W6" i="1"/>
  <c r="W7" i="1"/>
  <c r="W8" i="1"/>
  <c r="W9" i="1"/>
  <c r="W10" i="1"/>
  <c r="W11" i="1"/>
  <c r="W12" i="1"/>
  <c r="S18" i="1"/>
  <c r="S19" i="1"/>
  <c r="S20" i="1"/>
  <c r="S21" i="1"/>
  <c r="S22" i="1"/>
  <c r="S4" i="1"/>
  <c r="S5" i="1"/>
  <c r="S6" i="1"/>
  <c r="S7" i="1"/>
  <c r="S8" i="1"/>
  <c r="S9" i="1"/>
  <c r="S10" i="1"/>
  <c r="S11" i="1"/>
  <c r="S12" i="1"/>
  <c r="M5" i="1"/>
  <c r="M6" i="1"/>
  <c r="M7" i="1"/>
  <c r="M9" i="1"/>
  <c r="M10" i="1"/>
  <c r="M11" i="1"/>
  <c r="M3" i="1"/>
  <c r="M18" i="1"/>
  <c r="M19" i="1"/>
  <c r="M20" i="1"/>
  <c r="M21" i="1"/>
  <c r="M22" i="1"/>
  <c r="M4" i="1"/>
  <c r="M8" i="1"/>
  <c r="M12" i="1"/>
  <c r="AT7" i="1" l="1"/>
  <c r="AV7" i="1" s="1"/>
  <c r="AT20" i="1"/>
  <c r="AV20" i="1" s="1"/>
  <c r="AT6" i="1"/>
  <c r="AV6" i="1" s="1"/>
  <c r="AH11" i="1"/>
  <c r="AT5" i="1"/>
  <c r="AV5" i="1" s="1"/>
  <c r="AT10" i="1"/>
  <c r="AV10" i="1" s="1"/>
  <c r="AT8" i="1"/>
  <c r="AV8" i="1" s="1"/>
  <c r="AT18" i="1"/>
  <c r="AV18" i="1" s="1"/>
  <c r="AN24" i="1"/>
  <c r="I24" i="1"/>
  <c r="Q24" i="1"/>
  <c r="AT12" i="1"/>
  <c r="AV12" i="1" s="1"/>
  <c r="AT4" i="1"/>
  <c r="AV4" i="1" s="1"/>
  <c r="AT22" i="1"/>
  <c r="AB22" i="1"/>
  <c r="AE13" i="1"/>
  <c r="AE14" i="1"/>
  <c r="AF13" i="1"/>
  <c r="AF14" i="1"/>
  <c r="AR13" i="1"/>
  <c r="AR14" i="1"/>
  <c r="Y13" i="1"/>
  <c r="Y14" i="1"/>
  <c r="AA13" i="1"/>
  <c r="AA14" i="1"/>
  <c r="V23" i="1"/>
  <c r="V24" i="1"/>
  <c r="AH17" i="1"/>
  <c r="AH24" i="1" s="1"/>
  <c r="AE24" i="1"/>
  <c r="AF23" i="1"/>
  <c r="AF24" i="1"/>
  <c r="AN14" i="1"/>
  <c r="AT11" i="1"/>
  <c r="AT17" i="1"/>
  <c r="AR24" i="1"/>
  <c r="Y23" i="1"/>
  <c r="Y24" i="1"/>
  <c r="AA23" i="1"/>
  <c r="AA24" i="1"/>
  <c r="AS13" i="1"/>
  <c r="AS14" i="1"/>
  <c r="AS23" i="1"/>
  <c r="AS24" i="1"/>
  <c r="AT21" i="1"/>
  <c r="AV21" i="1" s="1"/>
  <c r="AR23" i="1"/>
  <c r="V13" i="1"/>
  <c r="V14" i="1"/>
  <c r="AV9" i="1"/>
  <c r="M14" i="1"/>
  <c r="Q14" i="1"/>
  <c r="Q13" i="1"/>
  <c r="AE23" i="1"/>
  <c r="AB3" i="1"/>
  <c r="AB14" i="1" s="1"/>
  <c r="S3" i="1"/>
  <c r="S14" i="1" s="1"/>
  <c r="W3" i="1"/>
  <c r="W14" i="1" s="1"/>
  <c r="AH3" i="1"/>
  <c r="AH14" i="1" s="1"/>
  <c r="AT3" i="1"/>
  <c r="L24" i="1"/>
  <c r="Q23" i="1"/>
  <c r="AB17" i="1"/>
  <c r="M17" i="1"/>
  <c r="M24" i="1" s="1"/>
  <c r="S17" i="1"/>
  <c r="S24" i="1" s="1"/>
  <c r="W17" i="1"/>
  <c r="W24" i="1" s="1"/>
  <c r="I14" i="1"/>
  <c r="I13" i="1"/>
  <c r="I23" i="1"/>
  <c r="AT19" i="1"/>
  <c r="AV19" i="1" s="1"/>
  <c r="L14" i="1"/>
  <c r="L23" i="1"/>
  <c r="L13" i="1"/>
  <c r="AV11" i="1" l="1"/>
  <c r="AT14" i="1"/>
  <c r="AV22" i="1"/>
  <c r="AV17" i="1"/>
  <c r="AB24" i="1"/>
  <c r="AT24" i="1"/>
  <c r="AV3" i="1"/>
  <c r="E23" i="1"/>
  <c r="E13" i="1"/>
  <c r="H23" i="1"/>
  <c r="AX23" i="1"/>
  <c r="AY23" i="1"/>
  <c r="AZ23" i="1"/>
  <c r="J23" i="1"/>
  <c r="K23" i="1"/>
  <c r="O23" i="1"/>
  <c r="P23" i="1"/>
  <c r="R23" i="1"/>
  <c r="U23" i="1"/>
  <c r="W23" i="1" s="1"/>
  <c r="Z23" i="1"/>
  <c r="AB23" i="1" s="1"/>
  <c r="AD23" i="1"/>
  <c r="AH23" i="1" s="1"/>
  <c r="AJ23" i="1"/>
  <c r="AK23" i="1"/>
  <c r="AL23" i="1"/>
  <c r="AM23" i="1"/>
  <c r="AP23" i="1"/>
  <c r="AQ23" i="1"/>
  <c r="J13" i="1"/>
  <c r="K13" i="1"/>
  <c r="O13" i="1"/>
  <c r="P13" i="1"/>
  <c r="R13" i="1"/>
  <c r="U13" i="1"/>
  <c r="W13" i="1" s="1"/>
  <c r="Z13" i="1"/>
  <c r="AB13" i="1" s="1"/>
  <c r="AD13" i="1"/>
  <c r="AG13" i="1"/>
  <c r="AJ13" i="1"/>
  <c r="AK13" i="1"/>
  <c r="AL13" i="1"/>
  <c r="AM13" i="1"/>
  <c r="AP13" i="1"/>
  <c r="AQ13" i="1"/>
  <c r="H13" i="1"/>
  <c r="AN13" i="1" l="1"/>
  <c r="M13" i="1"/>
  <c r="M23" i="1"/>
  <c r="AT13" i="1"/>
  <c r="AH13" i="1"/>
  <c r="AT23" i="1"/>
  <c r="S23" i="1"/>
  <c r="S13" i="1"/>
  <c r="AN23" i="1"/>
  <c r="AV13" i="1" l="1"/>
  <c r="AV14" i="1" s="1"/>
  <c r="AV23" i="1"/>
  <c r="AV24" i="1" s="1"/>
</calcChain>
</file>

<file path=xl/sharedStrings.xml><?xml version="1.0" encoding="utf-8"?>
<sst xmlns="http://schemas.openxmlformats.org/spreadsheetml/2006/main" count="171" uniqueCount="78">
  <si>
    <t>Response ID</t>
  </si>
  <si>
    <t>Last page</t>
  </si>
  <si>
    <t>IP address</t>
  </si>
  <si>
    <t>Please select your gender</t>
  </si>
  <si>
    <t>Please enter your age.</t>
  </si>
  <si>
    <t>N/A</t>
  </si>
  <si>
    <t>62.68.17.41</t>
  </si>
  <si>
    <t>Male</t>
  </si>
  <si>
    <t>No</t>
  </si>
  <si>
    <t>Yes</t>
  </si>
  <si>
    <t>95.91.253.53</t>
  </si>
  <si>
    <t>37.201.5.217</t>
  </si>
  <si>
    <t>79.196.31.105</t>
  </si>
  <si>
    <t>37.201.7.115</t>
  </si>
  <si>
    <t>37.201.5.82</t>
  </si>
  <si>
    <t>185.35.210.42</t>
  </si>
  <si>
    <t>185.35.208.129</t>
  </si>
  <si>
    <t>88.130.59.163</t>
  </si>
  <si>
    <t>95.118.66.223</t>
  </si>
  <si>
    <t>I took part on all zoom sessions</t>
  </si>
  <si>
    <t>46.5.40.201</t>
  </si>
  <si>
    <t>195.245.5.109</t>
  </si>
  <si>
    <t>[I think the non-interactive prerecorded video lessons helped me to understand the content]</t>
  </si>
  <si>
    <t>[I think the interactive zoom lectures helped me to understand the content]</t>
  </si>
  <si>
    <t>[I think the Q&amp;A/tutorial session helped me to understand the content]</t>
  </si>
  <si>
    <t>[I would like a chance to interact with code in the Jupyter Notebook environment more often]</t>
  </si>
  <si>
    <t>[I felt close to the code in the Jupyter Notebook environment]</t>
  </si>
  <si>
    <t xml:space="preserve"> [I think this is an important activity.]</t>
  </si>
  <si>
    <t>[I think doing this activity is useful for my further studies of Information Management]</t>
  </si>
  <si>
    <t>[I believe this task could be of some value to me.]</t>
  </si>
  <si>
    <t>[Doing this activity could help me to understand the principles of programming.]</t>
  </si>
  <si>
    <t xml:space="preserve"> [I enjoyed doing this activity very much]</t>
  </si>
  <si>
    <t>[This activity was fun to do]</t>
  </si>
  <si>
    <t>[I would describe this activity as very interesting]</t>
  </si>
  <si>
    <t>[I think I am pretty good at this activity.]</t>
  </si>
  <si>
    <t>[I am satisfied with my performance at this task.]</t>
  </si>
  <si>
    <t>[I think, I did pretty well at this activity compared to other students.]</t>
  </si>
  <si>
    <t>[I tried very hard on this activity.]</t>
  </si>
  <si>
    <t xml:space="preserve"> [I was very relaxed in solving this task.]</t>
  </si>
  <si>
    <t>[I did this activity because I wanted to.]</t>
  </si>
  <si>
    <t>[I could solve the task in my own way.]</t>
  </si>
  <si>
    <t>Teilnehmer Vorlesung</t>
  </si>
  <si>
    <t>Teilnahme an Projektarbeit</t>
  </si>
  <si>
    <t>von 21</t>
  </si>
  <si>
    <t>[This activity did not hold my attention at all] Umrechnung</t>
  </si>
  <si>
    <t xml:space="preserve"> [I thought this was a boring activity.] Umrechnung</t>
  </si>
  <si>
    <t>[This was an activity that I couldn't do very well.] Umrechnung</t>
  </si>
  <si>
    <t>[I didn't put much energy into this activity.] Umrechnung</t>
  </si>
  <si>
    <t>Mittelwert:</t>
  </si>
  <si>
    <t>Interest and Ejoyment:</t>
  </si>
  <si>
    <t xml:space="preserve">  Please choose the appropriate response for each item:    </t>
  </si>
  <si>
    <t>Perceived Competence</t>
  </si>
  <si>
    <t xml:space="preserve">Please choose the appropriate response for each item:     </t>
  </si>
  <si>
    <t>Effort/Importance</t>
  </si>
  <si>
    <t>Please choose the appropriate response for each item:</t>
  </si>
  <si>
    <t>Pressure/Tension</t>
  </si>
  <si>
    <t>[I didn't really have a choice how to solve the task.] Umrechnung</t>
  </si>
  <si>
    <t>[I did this activity because I had to.] Umrechnung</t>
  </si>
  <si>
    <t>Perceived Choice</t>
  </si>
  <si>
    <t xml:space="preserve"> Please choose the appropriate response for each item:</t>
  </si>
  <si>
    <t>Value/Usefulness</t>
  </si>
  <si>
    <t xml:space="preserve">Please choose the appropriate response for each item: </t>
  </si>
  <si>
    <t>Relatedness</t>
  </si>
  <si>
    <t>[I would prefer not to interact with code in the Jupyter Notebook environment in the future] Umrechnung</t>
  </si>
  <si>
    <t>[I felt really distant to the code in the Jupyter Notebook environment] Umrechnung</t>
  </si>
  <si>
    <t>Gesamtmittelwert:</t>
  </si>
  <si>
    <t>[I felt pressured while doing this activity.] Umrechnung</t>
  </si>
  <si>
    <t xml:space="preserve"> [I felt very tense while doing the activity.] Umrechnung</t>
  </si>
  <si>
    <t>Standartabweichung:</t>
  </si>
  <si>
    <t>Klasse</t>
  </si>
  <si>
    <t>Datenanalyse:</t>
  </si>
  <si>
    <t>Wertebereich bei Befragung. Sortierung: von "1 - stimme zu" (positive Motivation) bis "7- stimme nicht zu" (negative Motivation):</t>
  </si>
  <si>
    <t>Häufigkeit 1. Umfrage</t>
  </si>
  <si>
    <t>Häufigkeit 2. Umfrage</t>
  </si>
  <si>
    <t>Verteilung 1. Umfrage</t>
  </si>
  <si>
    <t>Verteilung 2. Umfrage</t>
  </si>
  <si>
    <t xml:space="preserve">Summe </t>
  </si>
  <si>
    <r>
      <rPr>
        <b/>
        <sz val="10"/>
        <rFont val="Arial"/>
        <family val="2"/>
      </rPr>
      <t>Interactivity</t>
    </r>
    <r>
      <rPr>
        <sz val="10"/>
        <rFont val="Arial"/>
        <family val="2"/>
        <charset val="1"/>
      </rPr>
      <t xml:space="preserve">  Please choose the appropriate response for each item: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</si>
</sst>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9" x14ac:knownFonts="1">
    <font>
      <sz val="10"/>
      <name val="Arial"/>
      <family val="2"/>
      <charset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  <charset val="1"/>
    </font>
    <font>
      <i/>
      <sz val="10"/>
      <name val="Arial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4" borderId="0" applyNumberFormat="0" applyBorder="0" applyAlignment="0" applyProtection="0"/>
    <xf numFmtId="0" fontId="2" fillId="3" borderId="0" applyNumberFormat="0" applyBorder="0" applyAlignment="0" applyProtection="0"/>
    <xf numFmtId="0" fontId="1" fillId="2" borderId="0" applyNumberFormat="0" applyBorder="0" applyAlignment="0" applyProtection="0"/>
    <xf numFmtId="0" fontId="4" fillId="0" borderId="1" applyNumberFormat="0" applyFill="0" applyAlignment="0" applyProtection="0"/>
    <xf numFmtId="9" fontId="6" fillId="0" borderId="0" applyFont="0" applyFill="0" applyBorder="0" applyAlignment="0" applyProtection="0"/>
  </cellStyleXfs>
  <cellXfs count="30">
    <xf numFmtId="0" fontId="0" fillId="0" borderId="0" xfId="0" applyFont="1"/>
    <xf numFmtId="0" fontId="0" fillId="0" borderId="0" xfId="0" applyFont="1" applyAlignment="1">
      <alignment wrapText="1"/>
    </xf>
    <xf numFmtId="0" fontId="2" fillId="3" borderId="0" xfId="2"/>
    <xf numFmtId="0" fontId="3" fillId="4" borderId="0" xfId="1"/>
    <xf numFmtId="0" fontId="1" fillId="2" borderId="0" xfId="3"/>
    <xf numFmtId="0" fontId="0" fillId="0" borderId="0" xfId="0"/>
    <xf numFmtId="3" fontId="0" fillId="0" borderId="0" xfId="0" applyNumberFormat="1" applyFont="1" applyAlignment="1">
      <alignment horizontal="left"/>
    </xf>
    <xf numFmtId="2" fontId="2" fillId="3" borderId="2" xfId="2" applyNumberFormat="1" applyBorder="1"/>
    <xf numFmtId="2" fontId="1" fillId="2" borderId="2" xfId="3" applyNumberFormat="1" applyBorder="1"/>
    <xf numFmtId="0" fontId="5" fillId="0" borderId="0" xfId="0" applyFont="1"/>
    <xf numFmtId="2" fontId="0" fillId="0" borderId="0" xfId="0" applyNumberFormat="1" applyFont="1"/>
    <xf numFmtId="2" fontId="3" fillId="4" borderId="0" xfId="1" applyNumberFormat="1"/>
    <xf numFmtId="2" fontId="1" fillId="2" borderId="0" xfId="3" applyNumberFormat="1"/>
    <xf numFmtId="2" fontId="2" fillId="3" borderId="0" xfId="2" applyNumberFormat="1"/>
    <xf numFmtId="1" fontId="0" fillId="0" borderId="0" xfId="0" applyNumberFormat="1" applyFont="1"/>
    <xf numFmtId="2" fontId="0" fillId="0" borderId="0" xfId="0" applyNumberFormat="1"/>
    <xf numFmtId="0" fontId="0" fillId="0" borderId="0" xfId="0" applyAlignment="1">
      <alignment wrapText="1"/>
    </xf>
    <xf numFmtId="0" fontId="4" fillId="0" borderId="1" xfId="4" applyAlignment="1">
      <alignment wrapText="1"/>
    </xf>
    <xf numFmtId="2" fontId="4" fillId="0" borderId="1" xfId="4" applyNumberFormat="1"/>
    <xf numFmtId="2" fontId="4" fillId="0" borderId="0" xfId="4" applyNumberFormat="1" applyFill="1" applyBorder="1"/>
    <xf numFmtId="0" fontId="0" fillId="0" borderId="0" xfId="0" applyNumberFormat="1" applyFo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3" xfId="0" applyFill="1" applyBorder="1" applyAlignment="1"/>
    <xf numFmtId="0" fontId="7" fillId="0" borderId="4" xfId="0" applyFont="1" applyFill="1" applyBorder="1" applyAlignment="1">
      <alignment horizontal="center"/>
    </xf>
    <xf numFmtId="10" fontId="0" fillId="0" borderId="0" xfId="0" applyNumberFormat="1" applyFont="1"/>
    <xf numFmtId="10" fontId="0" fillId="0" borderId="0" xfId="0" applyNumberFormat="1"/>
    <xf numFmtId="164" fontId="0" fillId="0" borderId="0" xfId="5" applyNumberFormat="1" applyFont="1"/>
    <xf numFmtId="0" fontId="8" fillId="0" borderId="0" xfId="0" applyFont="1"/>
    <xf numFmtId="0" fontId="0" fillId="0" borderId="0" xfId="0" applyFont="1" applyAlignment="1">
      <alignment wrapText="1"/>
    </xf>
  </cellXfs>
  <cellStyles count="6">
    <cellStyle name="Ergebnis" xfId="4" builtinId="25"/>
    <cellStyle name="Gut" xfId="3" builtinId="26"/>
    <cellStyle name="Neutral" xfId="1" builtinId="28"/>
    <cellStyle name="Prozent" xfId="5" builtinId="5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Interest and Enjoyment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'Analyse der Umfrage'!$D$2</c:f>
              <c:strCache>
                <c:ptCount val="1"/>
                <c:pt idx="0">
                  <c:v>Verteilung 1. Umfrage</c:v>
                </c:pt>
              </c:strCache>
            </c:strRef>
          </c:tx>
          <c:invertIfNegative val="0"/>
          <c:val>
            <c:numRef>
              <c:f>'Analyse der Umfrage'!$D$3:$D$9</c:f>
              <c:numCache>
                <c:formatCode>0.0%</c:formatCode>
                <c:ptCount val="7"/>
                <c:pt idx="0">
                  <c:v>0.16</c:v>
                </c:pt>
                <c:pt idx="1">
                  <c:v>0.38</c:v>
                </c:pt>
                <c:pt idx="2">
                  <c:v>0.34</c:v>
                </c:pt>
                <c:pt idx="3">
                  <c:v>0.08</c:v>
                </c:pt>
                <c:pt idx="4">
                  <c:v>0.04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'Analyse der Umfrage'!$G$2</c:f>
              <c:strCache>
                <c:ptCount val="1"/>
                <c:pt idx="0">
                  <c:v>Verteilung 2. Umfrage</c:v>
                </c:pt>
              </c:strCache>
            </c:strRef>
          </c:tx>
          <c:invertIfNegative val="0"/>
          <c:val>
            <c:numRef>
              <c:f>'Analyse der Umfrage'!$G$3:$G$9</c:f>
              <c:numCache>
                <c:formatCode>0.0%</c:formatCode>
                <c:ptCount val="7"/>
                <c:pt idx="0">
                  <c:v>0.23333333333333334</c:v>
                </c:pt>
                <c:pt idx="1">
                  <c:v>0.26666666666666666</c:v>
                </c:pt>
                <c:pt idx="2">
                  <c:v>0.43333333333333335</c:v>
                </c:pt>
                <c:pt idx="3">
                  <c:v>0</c:v>
                </c:pt>
                <c:pt idx="4">
                  <c:v>6.6666666666666666E-2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328000"/>
        <c:axId val="36336768"/>
      </c:barChart>
      <c:catAx>
        <c:axId val="233328000"/>
        <c:scaling>
          <c:orientation val="minMax"/>
        </c:scaling>
        <c:delete val="0"/>
        <c:axPos val="b"/>
        <c:majorTickMark val="out"/>
        <c:minorTickMark val="none"/>
        <c:tickLblPos val="nextTo"/>
        <c:crossAx val="36336768"/>
        <c:crosses val="autoZero"/>
        <c:auto val="1"/>
        <c:lblAlgn val="ctr"/>
        <c:lblOffset val="100"/>
        <c:noMultiLvlLbl val="0"/>
      </c:catAx>
      <c:valAx>
        <c:axId val="3633676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3332800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Perceived Competence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'Analyse der Umfrage'!$D$33</c:f>
              <c:strCache>
                <c:ptCount val="1"/>
                <c:pt idx="0">
                  <c:v>Verteilung 1. Umfrage</c:v>
                </c:pt>
              </c:strCache>
            </c:strRef>
          </c:tx>
          <c:invertIfNegative val="0"/>
          <c:val>
            <c:numRef>
              <c:f>'Analyse der Umfrage'!$D$34:$D$40</c:f>
              <c:numCache>
                <c:formatCode>0.0%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0.1</c:v>
                </c:pt>
                <c:pt idx="5">
                  <c:v>2.5000000000000001E-2</c:v>
                </c:pt>
                <c:pt idx="6">
                  <c:v>2.5000000000000001E-2</c:v>
                </c:pt>
              </c:numCache>
            </c:numRef>
          </c:val>
        </c:ser>
        <c:ser>
          <c:idx val="1"/>
          <c:order val="1"/>
          <c:tx>
            <c:strRef>
              <c:f>'Analyse der Umfrage'!$G$33</c:f>
              <c:strCache>
                <c:ptCount val="1"/>
                <c:pt idx="0">
                  <c:v>Verteilung 2. Umfrage</c:v>
                </c:pt>
              </c:strCache>
            </c:strRef>
          </c:tx>
          <c:invertIfNegative val="0"/>
          <c:val>
            <c:numRef>
              <c:f>'Analyse der Umfrage'!$G$34:$G$40</c:f>
              <c:numCache>
                <c:formatCode>0.0%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0.125</c:v>
                </c:pt>
                <c:pt idx="5">
                  <c:v>0.125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353920"/>
        <c:axId val="36355456"/>
      </c:barChart>
      <c:catAx>
        <c:axId val="36353920"/>
        <c:scaling>
          <c:orientation val="minMax"/>
        </c:scaling>
        <c:delete val="0"/>
        <c:axPos val="b"/>
        <c:majorTickMark val="out"/>
        <c:minorTickMark val="none"/>
        <c:tickLblPos val="nextTo"/>
        <c:crossAx val="36355456"/>
        <c:crosses val="autoZero"/>
        <c:auto val="1"/>
        <c:lblAlgn val="ctr"/>
        <c:lblOffset val="100"/>
        <c:noMultiLvlLbl val="0"/>
      </c:catAx>
      <c:valAx>
        <c:axId val="36355456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3635392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Effort/Importance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'Analyse der Umfrage'!$D$63</c:f>
              <c:strCache>
                <c:ptCount val="1"/>
                <c:pt idx="0">
                  <c:v>Verteilung 1. Umfrage</c:v>
                </c:pt>
              </c:strCache>
            </c:strRef>
          </c:tx>
          <c:invertIfNegative val="0"/>
          <c:val>
            <c:numRef>
              <c:f>'Analyse der Umfrage'!$D$64:$D$70</c:f>
              <c:numCache>
                <c:formatCode>0.0%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0.3</c:v>
                </c:pt>
                <c:pt idx="3">
                  <c:v>0.15</c:v>
                </c:pt>
                <c:pt idx="4">
                  <c:v>0.3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'Analyse der Umfrage'!$G$63</c:f>
              <c:strCache>
                <c:ptCount val="1"/>
                <c:pt idx="0">
                  <c:v>Verteilung 2. Umfrage</c:v>
                </c:pt>
              </c:strCache>
            </c:strRef>
          </c:tx>
          <c:invertIfNegative val="0"/>
          <c:val>
            <c:numRef>
              <c:f>'Analyse der Umfrage'!$G$64:$G$70</c:f>
              <c:numCache>
                <c:formatCode>0.0%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0.25</c:v>
                </c:pt>
                <c:pt idx="3">
                  <c:v>0.25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245312"/>
        <c:axId val="37246848"/>
      </c:barChart>
      <c:catAx>
        <c:axId val="37245312"/>
        <c:scaling>
          <c:orientation val="minMax"/>
        </c:scaling>
        <c:delete val="0"/>
        <c:axPos val="b"/>
        <c:majorTickMark val="out"/>
        <c:minorTickMark val="none"/>
        <c:tickLblPos val="nextTo"/>
        <c:crossAx val="37246848"/>
        <c:crosses val="autoZero"/>
        <c:auto val="1"/>
        <c:lblAlgn val="ctr"/>
        <c:lblOffset val="100"/>
        <c:noMultiLvlLbl val="0"/>
      </c:catAx>
      <c:valAx>
        <c:axId val="3724684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3724531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Pressure/Tension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'Analyse der Umfrage'!$D$94</c:f>
              <c:strCache>
                <c:ptCount val="1"/>
                <c:pt idx="0">
                  <c:v>Verteilung 1. Umfrage</c:v>
                </c:pt>
              </c:strCache>
            </c:strRef>
          </c:tx>
          <c:invertIfNegative val="0"/>
          <c:val>
            <c:numRef>
              <c:f>'Analyse der Umfrage'!$D$95:$D$101</c:f>
              <c:numCache>
                <c:formatCode>0.0%</c:formatCode>
                <c:ptCount val="7"/>
                <c:pt idx="0">
                  <c:v>0.1</c:v>
                </c:pt>
                <c:pt idx="1">
                  <c:v>0.23333333333333334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0.2</c:v>
                </c:pt>
                <c:pt idx="5">
                  <c:v>0.13333333333333333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'Analyse der Umfrage'!$G$94</c:f>
              <c:strCache>
                <c:ptCount val="1"/>
                <c:pt idx="0">
                  <c:v>Verteilung 2. Umfrage</c:v>
                </c:pt>
              </c:strCache>
            </c:strRef>
          </c:tx>
          <c:invertIfNegative val="0"/>
          <c:val>
            <c:numRef>
              <c:f>'Analyse der Umfrage'!$G$95:$G$101</c:f>
              <c:numCache>
                <c:formatCode>0.0%</c:formatCode>
                <c:ptCount val="7"/>
                <c:pt idx="0">
                  <c:v>0</c:v>
                </c:pt>
                <c:pt idx="1">
                  <c:v>0.16666666666666666</c:v>
                </c:pt>
                <c:pt idx="2">
                  <c:v>0.1111111111111111</c:v>
                </c:pt>
                <c:pt idx="3">
                  <c:v>0.22222222222222221</c:v>
                </c:pt>
                <c:pt idx="4">
                  <c:v>0.16666666666666666</c:v>
                </c:pt>
                <c:pt idx="5">
                  <c:v>0.27777777777777779</c:v>
                </c:pt>
                <c:pt idx="6">
                  <c:v>5.5555555555555552E-2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089344"/>
        <c:axId val="130090880"/>
      </c:barChart>
      <c:catAx>
        <c:axId val="130089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30090880"/>
        <c:crosses val="autoZero"/>
        <c:auto val="1"/>
        <c:lblAlgn val="ctr"/>
        <c:lblOffset val="100"/>
        <c:noMultiLvlLbl val="0"/>
      </c:catAx>
      <c:valAx>
        <c:axId val="130090880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3008934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Preceived Choice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'Analyse der Umfrage'!$D$124</c:f>
              <c:strCache>
                <c:ptCount val="1"/>
                <c:pt idx="0">
                  <c:v>Verteilung 1. Umfrage</c:v>
                </c:pt>
              </c:strCache>
            </c:strRef>
          </c:tx>
          <c:invertIfNegative val="0"/>
          <c:val>
            <c:numRef>
              <c:f>'Analyse der Umfrage'!$D$125:$D$131</c:f>
              <c:numCache>
                <c:formatCode>0.0%</c:formatCode>
                <c:ptCount val="7"/>
                <c:pt idx="0">
                  <c:v>0.05</c:v>
                </c:pt>
                <c:pt idx="1">
                  <c:v>0.35</c:v>
                </c:pt>
                <c:pt idx="2">
                  <c:v>0.17499999999999999</c:v>
                </c:pt>
                <c:pt idx="3">
                  <c:v>0.17499999999999999</c:v>
                </c:pt>
                <c:pt idx="4">
                  <c:v>0.17499999999999999</c:v>
                </c:pt>
                <c:pt idx="5">
                  <c:v>7.4999999999999997E-2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'Analyse der Umfrage'!$G$124</c:f>
              <c:strCache>
                <c:ptCount val="1"/>
                <c:pt idx="0">
                  <c:v>Verteilung 2. Umfrage</c:v>
                </c:pt>
              </c:strCache>
            </c:strRef>
          </c:tx>
          <c:invertIfNegative val="0"/>
          <c:val>
            <c:numRef>
              <c:f>'Analyse der Umfrage'!$G$125:$G$131</c:f>
              <c:numCache>
                <c:formatCode>0.0%</c:formatCode>
                <c:ptCount val="7"/>
                <c:pt idx="0">
                  <c:v>0.125</c:v>
                </c:pt>
                <c:pt idx="1">
                  <c:v>0.375</c:v>
                </c:pt>
                <c:pt idx="2">
                  <c:v>0.16666666666666666</c:v>
                </c:pt>
                <c:pt idx="3">
                  <c:v>0.125</c:v>
                </c:pt>
                <c:pt idx="4">
                  <c:v>0.125</c:v>
                </c:pt>
                <c:pt idx="5">
                  <c:v>8.3333333333333329E-2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103936"/>
        <c:axId val="130118016"/>
      </c:barChart>
      <c:catAx>
        <c:axId val="130103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30118016"/>
        <c:crosses val="autoZero"/>
        <c:auto val="1"/>
        <c:lblAlgn val="ctr"/>
        <c:lblOffset val="100"/>
        <c:noMultiLvlLbl val="0"/>
      </c:catAx>
      <c:valAx>
        <c:axId val="130118016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301039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Value/Usefulness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'Analyse der Umfrage'!$D$155</c:f>
              <c:strCache>
                <c:ptCount val="1"/>
                <c:pt idx="0">
                  <c:v>Verteilung 1. Umfrage</c:v>
                </c:pt>
              </c:strCache>
            </c:strRef>
          </c:tx>
          <c:invertIfNegative val="0"/>
          <c:val>
            <c:numRef>
              <c:f>'Analyse der Umfrage'!$D$156:$D$162</c:f>
              <c:numCache>
                <c:formatCode>0.0%</c:formatCode>
                <c:ptCount val="7"/>
                <c:pt idx="0">
                  <c:v>0.17499999999999999</c:v>
                </c:pt>
                <c:pt idx="1">
                  <c:v>0.45</c:v>
                </c:pt>
                <c:pt idx="2">
                  <c:v>0.22500000000000001</c:v>
                </c:pt>
                <c:pt idx="3">
                  <c:v>7.4999999999999997E-2</c:v>
                </c:pt>
                <c:pt idx="4">
                  <c:v>7.4999999999999997E-2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'Analyse der Umfrage'!$G$155</c:f>
              <c:strCache>
                <c:ptCount val="1"/>
                <c:pt idx="0">
                  <c:v>Verteilung 2. Umfrage</c:v>
                </c:pt>
              </c:strCache>
            </c:strRef>
          </c:tx>
          <c:invertIfNegative val="0"/>
          <c:val>
            <c:numRef>
              <c:f>'Analyse der Umfrage'!$G$156:$G$162</c:f>
              <c:numCache>
                <c:formatCode>0.0%</c:formatCode>
                <c:ptCount val="7"/>
                <c:pt idx="0">
                  <c:v>0.25</c:v>
                </c:pt>
                <c:pt idx="1">
                  <c:v>0.54166666666666663</c:v>
                </c:pt>
                <c:pt idx="2">
                  <c:v>0.20833333333333334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133376"/>
        <c:axId val="130151552"/>
      </c:barChart>
      <c:catAx>
        <c:axId val="130133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30151552"/>
        <c:crosses val="autoZero"/>
        <c:auto val="1"/>
        <c:lblAlgn val="ctr"/>
        <c:lblOffset val="100"/>
        <c:noMultiLvlLbl val="0"/>
      </c:catAx>
      <c:valAx>
        <c:axId val="13015155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301333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Relatedness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'Analyse der Umfrage'!$D$185</c:f>
              <c:strCache>
                <c:ptCount val="1"/>
                <c:pt idx="0">
                  <c:v>Verteilung 1. Umfrage</c:v>
                </c:pt>
              </c:strCache>
            </c:strRef>
          </c:tx>
          <c:invertIfNegative val="0"/>
          <c:val>
            <c:numRef>
              <c:f>'Analyse der Umfrage'!$D$186:$D$192</c:f>
              <c:numCache>
                <c:formatCode>0.0%</c:formatCode>
                <c:ptCount val="7"/>
                <c:pt idx="0">
                  <c:v>0.125</c:v>
                </c:pt>
                <c:pt idx="1">
                  <c:v>0.27500000000000002</c:v>
                </c:pt>
                <c:pt idx="2">
                  <c:v>0.2</c:v>
                </c:pt>
                <c:pt idx="3">
                  <c:v>0.3</c:v>
                </c:pt>
                <c:pt idx="4">
                  <c:v>2.5000000000000001E-2</c:v>
                </c:pt>
                <c:pt idx="5">
                  <c:v>7.4999999999999997E-2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'Analyse der Umfrage'!$G$185</c:f>
              <c:strCache>
                <c:ptCount val="1"/>
                <c:pt idx="0">
                  <c:v>Verteilung 2. Umfrage</c:v>
                </c:pt>
              </c:strCache>
            </c:strRef>
          </c:tx>
          <c:invertIfNegative val="0"/>
          <c:val>
            <c:numRef>
              <c:f>'Analyse der Umfrage'!$G$186:$G$192</c:f>
              <c:numCache>
                <c:formatCode>0.0%</c:formatCode>
                <c:ptCount val="7"/>
                <c:pt idx="0">
                  <c:v>0.125</c:v>
                </c:pt>
                <c:pt idx="1">
                  <c:v>0.16666666666666666</c:v>
                </c:pt>
                <c:pt idx="2">
                  <c:v>0.20833333333333334</c:v>
                </c:pt>
                <c:pt idx="3">
                  <c:v>0.16666666666666666</c:v>
                </c:pt>
                <c:pt idx="4">
                  <c:v>0.29166666666666669</c:v>
                </c:pt>
                <c:pt idx="5">
                  <c:v>4.1666666666666664E-2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471232"/>
        <c:axId val="131472768"/>
      </c:barChart>
      <c:catAx>
        <c:axId val="131471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31472768"/>
        <c:crosses val="autoZero"/>
        <c:auto val="1"/>
        <c:lblAlgn val="ctr"/>
        <c:lblOffset val="100"/>
        <c:noMultiLvlLbl val="0"/>
      </c:catAx>
      <c:valAx>
        <c:axId val="13147276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3147123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Interactivity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'Analyse der Umfrage'!$D$218</c:f>
              <c:strCache>
                <c:ptCount val="1"/>
                <c:pt idx="0">
                  <c:v>Verteilung 1. Umfrage</c:v>
                </c:pt>
              </c:strCache>
            </c:strRef>
          </c:tx>
          <c:invertIfNegative val="0"/>
          <c:val>
            <c:numRef>
              <c:f>'Analyse der Umfrage'!$D$219:$D$225</c:f>
              <c:numCache>
                <c:formatCode>0.0%</c:formatCode>
                <c:ptCount val="7"/>
                <c:pt idx="0">
                  <c:v>0.05</c:v>
                </c:pt>
                <c:pt idx="1">
                  <c:v>0.125</c:v>
                </c:pt>
                <c:pt idx="2">
                  <c:v>0.2</c:v>
                </c:pt>
                <c:pt idx="3">
                  <c:v>0</c:v>
                </c:pt>
                <c:pt idx="4">
                  <c:v>2.5000000000000001E-2</c:v>
                </c:pt>
                <c:pt idx="5">
                  <c:v>0</c:v>
                </c:pt>
                <c:pt idx="6">
                  <c:v>2.5000000000000001E-2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322240"/>
        <c:axId val="133323776"/>
      </c:barChart>
      <c:catAx>
        <c:axId val="133322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33323776"/>
        <c:crosses val="autoZero"/>
        <c:auto val="1"/>
        <c:lblAlgn val="ctr"/>
        <c:lblOffset val="100"/>
        <c:noMultiLvlLbl val="0"/>
      </c:catAx>
      <c:valAx>
        <c:axId val="133323776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33322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10</xdr:row>
      <xdr:rowOff>142874</xdr:rowOff>
    </xdr:from>
    <xdr:to>
      <xdr:col>7</xdr:col>
      <xdr:colOff>0</xdr:colOff>
      <xdr:row>28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9524</xdr:colOff>
      <xdr:row>41</xdr:row>
      <xdr:rowOff>152399</xdr:rowOff>
    </xdr:from>
    <xdr:to>
      <xdr:col>6</xdr:col>
      <xdr:colOff>1304924</xdr:colOff>
      <xdr:row>58</xdr:row>
      <xdr:rowOff>152399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72</xdr:row>
      <xdr:rowOff>19049</xdr:rowOff>
    </xdr:from>
    <xdr:to>
      <xdr:col>6</xdr:col>
      <xdr:colOff>1304925</xdr:colOff>
      <xdr:row>90</xdr:row>
      <xdr:rowOff>142874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9525</xdr:colOff>
      <xdr:row>103</xdr:row>
      <xdr:rowOff>19050</xdr:rowOff>
    </xdr:from>
    <xdr:to>
      <xdr:col>7</xdr:col>
      <xdr:colOff>0</xdr:colOff>
      <xdr:row>121</xdr:row>
      <xdr:rowOff>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9525</xdr:colOff>
      <xdr:row>132</xdr:row>
      <xdr:rowOff>152399</xdr:rowOff>
    </xdr:from>
    <xdr:to>
      <xdr:col>7</xdr:col>
      <xdr:colOff>0</xdr:colOff>
      <xdr:row>151</xdr:row>
      <xdr:rowOff>152399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761999</xdr:colOff>
      <xdr:row>163</xdr:row>
      <xdr:rowOff>152400</xdr:rowOff>
    </xdr:from>
    <xdr:to>
      <xdr:col>7</xdr:col>
      <xdr:colOff>9525</xdr:colOff>
      <xdr:row>182</xdr:row>
      <xdr:rowOff>57151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9525</xdr:colOff>
      <xdr:row>194</xdr:row>
      <xdr:rowOff>19050</xdr:rowOff>
    </xdr:from>
    <xdr:to>
      <xdr:col>6</xdr:col>
      <xdr:colOff>1304925</xdr:colOff>
      <xdr:row>214</xdr:row>
      <xdr:rowOff>0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180974</xdr:colOff>
      <xdr:row>227</xdr:row>
      <xdr:rowOff>47625</xdr:rowOff>
    </xdr:from>
    <xdr:to>
      <xdr:col>7</xdr:col>
      <xdr:colOff>9524</xdr:colOff>
      <xdr:row>244</xdr:row>
      <xdr:rowOff>38100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5"/>
  <sheetViews>
    <sheetView tabSelected="1"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Y16" sqref="AY16"/>
    </sheetView>
  </sheetViews>
  <sheetFormatPr baseColWidth="10" defaultRowHeight="12.75" x14ac:dyDescent="0.2"/>
  <cols>
    <col min="3" max="3" width="14.5703125" customWidth="1"/>
    <col min="4" max="6" width="28.5703125" customWidth="1"/>
    <col min="7" max="7" width="28.5703125" style="5" customWidth="1"/>
    <col min="8" max="8" width="21.140625" customWidth="1"/>
    <col min="9" max="9" width="22" customWidth="1"/>
    <col min="10" max="10" width="16.7109375" customWidth="1"/>
    <col min="11" max="11" width="18.28515625" customWidth="1"/>
    <col min="12" max="12" width="20.7109375" customWidth="1"/>
    <col min="13" max="13" width="9.7109375" customWidth="1"/>
    <col min="14" max="14" width="4.28515625" style="5" customWidth="1"/>
    <col min="15" max="15" width="22.28515625" customWidth="1"/>
    <col min="16" max="16" width="22" customWidth="1"/>
    <col min="17" max="17" width="22.85546875" customWidth="1"/>
    <col min="18" max="18" width="26" customWidth="1"/>
    <col min="19" max="19" width="10" customWidth="1"/>
    <col min="20" max="20" width="4.28515625" style="5" customWidth="1"/>
    <col min="21" max="21" width="17.140625" customWidth="1"/>
    <col min="22" max="22" width="28.5703125" customWidth="1"/>
    <col min="23" max="23" width="17.7109375" customWidth="1"/>
    <col min="24" max="24" width="4.28515625" style="5" customWidth="1"/>
    <col min="25" max="25" width="17.42578125" customWidth="1"/>
    <col min="26" max="26" width="18.28515625" customWidth="1"/>
    <col min="27" max="27" width="20.140625" customWidth="1"/>
    <col min="28" max="28" width="9.7109375" customWidth="1"/>
    <col min="29" max="29" width="4.28515625" style="5" customWidth="1"/>
    <col min="30" max="30" width="18.5703125" customWidth="1"/>
    <col min="31" max="31" width="19" customWidth="1"/>
    <col min="32" max="32" width="20.7109375" customWidth="1"/>
    <col min="33" max="33" width="19.28515625" customWidth="1"/>
    <col min="34" max="34" width="9.42578125" customWidth="1"/>
    <col min="35" max="35" width="4.28515625" style="5" customWidth="1"/>
    <col min="36" max="36" width="16.140625" customWidth="1"/>
    <col min="37" max="37" width="25.140625" customWidth="1"/>
    <col min="38" max="38" width="19.28515625" customWidth="1"/>
    <col min="39" max="39" width="23.85546875" customWidth="1"/>
    <col min="40" max="40" width="9.5703125" customWidth="1"/>
    <col min="41" max="41" width="4.28515625" style="5" customWidth="1"/>
    <col min="42" max="42" width="21.85546875" customWidth="1"/>
    <col min="43" max="43" width="19.7109375" customWidth="1"/>
    <col min="44" max="44" width="25.28515625" customWidth="1"/>
    <col min="45" max="45" width="23.85546875" customWidth="1"/>
    <col min="46" max="46" width="9.5703125" bestFit="1" customWidth="1"/>
    <col min="47" max="47" width="4.28515625" customWidth="1"/>
    <col min="48" max="48" width="18.140625" customWidth="1"/>
    <col min="49" max="49" width="4.28515625" customWidth="1"/>
    <col min="50" max="50" width="28.5703125" customWidth="1"/>
    <col min="51" max="51" width="29.28515625" customWidth="1"/>
    <col min="52" max="86" width="28.5703125" customWidth="1"/>
  </cols>
  <sheetData>
    <row r="1" spans="1:52" x14ac:dyDescent="0.2">
      <c r="A1" t="s">
        <v>41</v>
      </c>
      <c r="C1">
        <v>16</v>
      </c>
      <c r="H1" s="9" t="s">
        <v>49</v>
      </c>
      <c r="I1" t="s">
        <v>50</v>
      </c>
      <c r="O1" s="9" t="s">
        <v>51</v>
      </c>
      <c r="P1" t="s">
        <v>52</v>
      </c>
      <c r="U1" s="9" t="s">
        <v>53</v>
      </c>
      <c r="V1" t="s">
        <v>54</v>
      </c>
      <c r="Y1" s="9" t="s">
        <v>55</v>
      </c>
      <c r="Z1" t="s">
        <v>54</v>
      </c>
      <c r="AD1" s="9" t="s">
        <v>58</v>
      </c>
      <c r="AE1" t="s">
        <v>59</v>
      </c>
      <c r="AJ1" s="9" t="s">
        <v>60</v>
      </c>
      <c r="AK1" t="s">
        <v>61</v>
      </c>
      <c r="AP1" s="9" t="s">
        <v>62</v>
      </c>
      <c r="AQ1" t="s">
        <v>54</v>
      </c>
    </row>
    <row r="2" spans="1:52" s="1" customFormat="1" ht="52.5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H2" s="1" t="s">
        <v>31</v>
      </c>
      <c r="I2" s="1" t="s">
        <v>45</v>
      </c>
      <c r="J2" s="1" t="s">
        <v>32</v>
      </c>
      <c r="K2" s="1" t="s">
        <v>33</v>
      </c>
      <c r="L2" s="1" t="s">
        <v>44</v>
      </c>
      <c r="M2" s="1" t="s">
        <v>48</v>
      </c>
      <c r="N2" s="5"/>
      <c r="O2" s="1" t="s">
        <v>34</v>
      </c>
      <c r="P2" s="1" t="s">
        <v>35</v>
      </c>
      <c r="Q2" s="1" t="s">
        <v>46</v>
      </c>
      <c r="R2" s="1" t="s">
        <v>36</v>
      </c>
      <c r="S2" s="1" t="s">
        <v>48</v>
      </c>
      <c r="T2" s="5"/>
      <c r="U2" s="1" t="s">
        <v>37</v>
      </c>
      <c r="V2" s="1" t="s">
        <v>47</v>
      </c>
      <c r="W2" s="1" t="s">
        <v>48</v>
      </c>
      <c r="X2" s="5"/>
      <c r="Y2" s="1" t="s">
        <v>66</v>
      </c>
      <c r="Z2" s="16" t="s">
        <v>38</v>
      </c>
      <c r="AA2" s="1" t="s">
        <v>67</v>
      </c>
      <c r="AB2" s="1" t="s">
        <v>48</v>
      </c>
      <c r="AC2" s="5"/>
      <c r="AD2" s="1" t="s">
        <v>39</v>
      </c>
      <c r="AE2" s="1" t="s">
        <v>56</v>
      </c>
      <c r="AF2" s="1" t="s">
        <v>57</v>
      </c>
      <c r="AG2" s="1" t="s">
        <v>40</v>
      </c>
      <c r="AH2" s="1" t="s">
        <v>48</v>
      </c>
      <c r="AI2" s="5"/>
      <c r="AJ2" s="1" t="s">
        <v>27</v>
      </c>
      <c r="AK2" s="1" t="s">
        <v>28</v>
      </c>
      <c r="AL2" s="1" t="s">
        <v>29</v>
      </c>
      <c r="AM2" s="1" t="s">
        <v>30</v>
      </c>
      <c r="AN2" s="1" t="s">
        <v>48</v>
      </c>
      <c r="AO2" s="5"/>
      <c r="AP2" s="1" t="s">
        <v>25</v>
      </c>
      <c r="AQ2" s="1" t="s">
        <v>26</v>
      </c>
      <c r="AR2" s="1" t="s">
        <v>63</v>
      </c>
      <c r="AS2" s="1" t="s">
        <v>64</v>
      </c>
      <c r="AT2" s="1" t="s">
        <v>48</v>
      </c>
      <c r="AV2" s="17" t="s">
        <v>65</v>
      </c>
    </row>
    <row r="3" spans="1:52" ht="16.5" thickTop="1" thickBot="1" x14ac:dyDescent="0.3">
      <c r="A3">
        <v>1</v>
      </c>
      <c r="B3">
        <v>4</v>
      </c>
      <c r="C3" t="s">
        <v>6</v>
      </c>
      <c r="D3" t="s">
        <v>7</v>
      </c>
      <c r="E3">
        <v>22</v>
      </c>
      <c r="G3"/>
      <c r="H3">
        <v>4</v>
      </c>
      <c r="I3">
        <f>ABS(5-8)</f>
        <v>3</v>
      </c>
      <c r="J3">
        <v>4</v>
      </c>
      <c r="K3">
        <v>3</v>
      </c>
      <c r="L3">
        <f>ABS(4-8)</f>
        <v>4</v>
      </c>
      <c r="M3" s="15">
        <f t="shared" ref="M3:M12" si="0">AVERAGE(H3,I3,J3,K3,L3)</f>
        <v>3.6</v>
      </c>
      <c r="O3" s="14">
        <v>7</v>
      </c>
      <c r="P3" s="14">
        <v>5</v>
      </c>
      <c r="Q3" s="14">
        <f>ABS(4-8)</f>
        <v>4</v>
      </c>
      <c r="R3" s="14">
        <v>4</v>
      </c>
      <c r="S3" s="15">
        <f t="shared" ref="S3:S13" si="1">AVERAGE(O3:P3,Q3:R3)</f>
        <v>5</v>
      </c>
      <c r="U3">
        <v>5</v>
      </c>
      <c r="V3">
        <f>ABS(3-8)</f>
        <v>5</v>
      </c>
      <c r="W3" s="15">
        <f t="shared" ref="W3:W13" si="2">AVERAGE(U3,V3)</f>
        <v>5</v>
      </c>
      <c r="Y3" s="14">
        <f>ABS(7-8)</f>
        <v>1</v>
      </c>
      <c r="Z3" s="5">
        <v>2</v>
      </c>
      <c r="AA3" s="14">
        <f>ABS(7-8)</f>
        <v>1</v>
      </c>
      <c r="AB3" s="15">
        <f t="shared" ref="AB3:AB13" si="3">AVERAGE(Y3,Z3,AA3)</f>
        <v>1.3333333333333333</v>
      </c>
      <c r="AD3">
        <v>2</v>
      </c>
      <c r="AE3" s="14">
        <f>ABS(5-8)</f>
        <v>3</v>
      </c>
      <c r="AF3" s="14">
        <f>ABS(5-8)</f>
        <v>3</v>
      </c>
      <c r="AG3">
        <v>2</v>
      </c>
      <c r="AH3" s="15">
        <f t="shared" ref="AH3:AH13" si="4">AVERAGE(AD3,AE3,AF3,AG3)</f>
        <v>2.5</v>
      </c>
      <c r="AJ3">
        <v>5</v>
      </c>
      <c r="AK3">
        <v>2</v>
      </c>
      <c r="AL3">
        <v>1</v>
      </c>
      <c r="AM3">
        <v>2</v>
      </c>
      <c r="AN3" s="15">
        <f t="shared" ref="AN3:AN12" si="5">AVERAGE(AJ3:AM3)</f>
        <v>2.5</v>
      </c>
      <c r="AP3">
        <v>1</v>
      </c>
      <c r="AQ3">
        <v>2</v>
      </c>
      <c r="AR3" s="14">
        <f>ABS(5-8)</f>
        <v>3</v>
      </c>
      <c r="AS3" s="14">
        <f>ABS(6-8)</f>
        <v>2</v>
      </c>
      <c r="AT3" s="15">
        <f t="shared" ref="AT3:AT13" si="6">AVERAGE(AP3,AQ3,AR3,AS3)</f>
        <v>2</v>
      </c>
      <c r="AV3" s="18">
        <f t="shared" ref="AV3:AV13" si="7">AVERAGE(AT3,AN3,AH3,AB3,W3,S3,M3)</f>
        <v>3.1333333333333337</v>
      </c>
      <c r="AW3" s="15"/>
    </row>
    <row r="4" spans="1:52" ht="16.5" thickTop="1" thickBot="1" x14ac:dyDescent="0.3">
      <c r="A4">
        <v>2</v>
      </c>
      <c r="B4">
        <v>4</v>
      </c>
      <c r="C4" t="s">
        <v>11</v>
      </c>
      <c r="D4" t="s">
        <v>7</v>
      </c>
      <c r="E4">
        <v>31</v>
      </c>
      <c r="G4"/>
      <c r="H4">
        <v>3</v>
      </c>
      <c r="I4">
        <f>ABS(6-8)</f>
        <v>2</v>
      </c>
      <c r="J4">
        <v>2</v>
      </c>
      <c r="K4">
        <v>3</v>
      </c>
      <c r="L4">
        <f>ABS(6-8)</f>
        <v>2</v>
      </c>
      <c r="M4" s="15">
        <f t="shared" si="0"/>
        <v>2.4</v>
      </c>
      <c r="O4" s="14">
        <v>3</v>
      </c>
      <c r="P4" s="14">
        <v>2</v>
      </c>
      <c r="Q4" s="14">
        <f>ABS(7-8)</f>
        <v>1</v>
      </c>
      <c r="R4" s="14">
        <v>4</v>
      </c>
      <c r="S4" s="15">
        <f t="shared" si="1"/>
        <v>2.5</v>
      </c>
      <c r="U4">
        <v>5</v>
      </c>
      <c r="V4">
        <f>ABS(4-8)</f>
        <v>4</v>
      </c>
      <c r="W4" s="15">
        <f t="shared" si="2"/>
        <v>4.5</v>
      </c>
      <c r="Y4" s="14">
        <f>ABS(6-8)</f>
        <v>2</v>
      </c>
      <c r="Z4" s="5">
        <v>3</v>
      </c>
      <c r="AA4" s="14">
        <f>ABS(4-8)</f>
        <v>4</v>
      </c>
      <c r="AB4" s="15">
        <f t="shared" si="3"/>
        <v>3</v>
      </c>
      <c r="AD4">
        <v>1</v>
      </c>
      <c r="AE4" s="14">
        <f>ABS(7-8)</f>
        <v>1</v>
      </c>
      <c r="AF4" s="14">
        <f>ABS(3-8)</f>
        <v>5</v>
      </c>
      <c r="AG4">
        <v>2</v>
      </c>
      <c r="AH4" s="15">
        <f t="shared" si="4"/>
        <v>2.25</v>
      </c>
      <c r="AJ4">
        <v>2</v>
      </c>
      <c r="AK4">
        <v>3</v>
      </c>
      <c r="AL4">
        <v>4</v>
      </c>
      <c r="AM4">
        <v>3</v>
      </c>
      <c r="AN4" s="15">
        <f t="shared" si="5"/>
        <v>3</v>
      </c>
      <c r="AP4">
        <v>4</v>
      </c>
      <c r="AQ4">
        <v>3</v>
      </c>
      <c r="AR4" s="14">
        <f>ABS(5-8)</f>
        <v>3</v>
      </c>
      <c r="AS4" s="14">
        <f>ABS(4-8)</f>
        <v>4</v>
      </c>
      <c r="AT4" s="15">
        <f t="shared" si="6"/>
        <v>3.5</v>
      </c>
      <c r="AV4" s="18">
        <f t="shared" si="7"/>
        <v>3.0214285714285714</v>
      </c>
      <c r="AW4" s="15"/>
    </row>
    <row r="5" spans="1:52" ht="16.5" thickTop="1" thickBot="1" x14ac:dyDescent="0.3">
      <c r="A5">
        <v>3</v>
      </c>
      <c r="B5">
        <v>4</v>
      </c>
      <c r="C5" t="s">
        <v>10</v>
      </c>
      <c r="D5" t="s">
        <v>5</v>
      </c>
      <c r="E5">
        <v>23</v>
      </c>
      <c r="G5"/>
      <c r="H5">
        <v>3</v>
      </c>
      <c r="I5">
        <f>ABS(6-8)</f>
        <v>2</v>
      </c>
      <c r="J5">
        <v>2</v>
      </c>
      <c r="K5">
        <v>2</v>
      </c>
      <c r="L5">
        <f>ABS(6-8)</f>
        <v>2</v>
      </c>
      <c r="M5" s="15">
        <f t="shared" si="0"/>
        <v>2.2000000000000002</v>
      </c>
      <c r="O5" s="14">
        <v>4</v>
      </c>
      <c r="P5" s="14">
        <v>3</v>
      </c>
      <c r="Q5" s="14">
        <f>ABS(7-8)</f>
        <v>1</v>
      </c>
      <c r="R5" s="14">
        <v>4</v>
      </c>
      <c r="S5" s="15">
        <f t="shared" si="1"/>
        <v>3</v>
      </c>
      <c r="U5">
        <v>4</v>
      </c>
      <c r="V5">
        <f>ABS(3-8)</f>
        <v>5</v>
      </c>
      <c r="W5" s="15">
        <f t="shared" si="2"/>
        <v>4.5</v>
      </c>
      <c r="Y5" s="14">
        <f>ABS(5-8)</f>
        <v>3</v>
      </c>
      <c r="Z5" s="5">
        <v>5</v>
      </c>
      <c r="AA5" s="14">
        <f>ABS(3-8)</f>
        <v>5</v>
      </c>
      <c r="AB5" s="15">
        <f t="shared" si="3"/>
        <v>4.333333333333333</v>
      </c>
      <c r="AD5">
        <v>2</v>
      </c>
      <c r="AE5" s="14">
        <f>ABS(6-8)</f>
        <v>2</v>
      </c>
      <c r="AF5" s="14">
        <f>ABS(5-8)</f>
        <v>3</v>
      </c>
      <c r="AG5">
        <v>2</v>
      </c>
      <c r="AH5" s="15">
        <f t="shared" si="4"/>
        <v>2.25</v>
      </c>
      <c r="AJ5">
        <v>1</v>
      </c>
      <c r="AK5">
        <v>2</v>
      </c>
      <c r="AL5">
        <v>2</v>
      </c>
      <c r="AM5">
        <v>3</v>
      </c>
      <c r="AN5" s="15">
        <f t="shared" si="5"/>
        <v>2</v>
      </c>
      <c r="AP5">
        <v>4</v>
      </c>
      <c r="AQ5">
        <v>3</v>
      </c>
      <c r="AR5" s="14">
        <f>ABS(6-8)</f>
        <v>2</v>
      </c>
      <c r="AS5" s="14">
        <f>ABS(6-8)</f>
        <v>2</v>
      </c>
      <c r="AT5" s="15">
        <f t="shared" si="6"/>
        <v>2.75</v>
      </c>
      <c r="AV5" s="18">
        <f t="shared" si="7"/>
        <v>3.0047619047619043</v>
      </c>
      <c r="AW5" s="15"/>
    </row>
    <row r="6" spans="1:52" ht="16.5" thickTop="1" thickBot="1" x14ac:dyDescent="0.3">
      <c r="A6">
        <v>4</v>
      </c>
      <c r="B6">
        <v>4</v>
      </c>
      <c r="C6" t="s">
        <v>12</v>
      </c>
      <c r="D6" t="s">
        <v>7</v>
      </c>
      <c r="E6">
        <v>23</v>
      </c>
      <c r="G6"/>
      <c r="H6">
        <v>2</v>
      </c>
      <c r="I6">
        <f>ABS(5-8)</f>
        <v>3</v>
      </c>
      <c r="J6">
        <v>3</v>
      </c>
      <c r="K6">
        <v>2</v>
      </c>
      <c r="L6">
        <f>ABS(4-8)</f>
        <v>4</v>
      </c>
      <c r="M6" s="15">
        <f t="shared" si="0"/>
        <v>2.8</v>
      </c>
      <c r="O6" s="14">
        <v>3</v>
      </c>
      <c r="P6" s="14">
        <v>2</v>
      </c>
      <c r="Q6" s="14">
        <f>ABS(7-8)</f>
        <v>1</v>
      </c>
      <c r="R6" s="14">
        <v>2</v>
      </c>
      <c r="S6" s="15">
        <f t="shared" si="1"/>
        <v>2</v>
      </c>
      <c r="U6">
        <v>2</v>
      </c>
      <c r="V6">
        <f>ABS(3-8)</f>
        <v>5</v>
      </c>
      <c r="W6" s="15">
        <f t="shared" si="2"/>
        <v>3.5</v>
      </c>
      <c r="Y6" s="14">
        <f>ABS(7-8)</f>
        <v>1</v>
      </c>
      <c r="Z6" s="5">
        <v>2</v>
      </c>
      <c r="AA6" s="14">
        <f>ABS(6-8)</f>
        <v>2</v>
      </c>
      <c r="AB6" s="15">
        <f t="shared" si="3"/>
        <v>1.6666666666666667</v>
      </c>
      <c r="AD6">
        <v>2</v>
      </c>
      <c r="AE6" s="14">
        <f>ABS(5-8)</f>
        <v>3</v>
      </c>
      <c r="AF6" s="14">
        <f>ABS(3-8)</f>
        <v>5</v>
      </c>
      <c r="AG6">
        <v>2</v>
      </c>
      <c r="AH6" s="15">
        <f t="shared" si="4"/>
        <v>3</v>
      </c>
      <c r="AJ6">
        <v>2</v>
      </c>
      <c r="AK6">
        <v>3</v>
      </c>
      <c r="AL6">
        <v>2</v>
      </c>
      <c r="AM6">
        <v>4</v>
      </c>
      <c r="AN6" s="15">
        <f t="shared" si="5"/>
        <v>2.75</v>
      </c>
      <c r="AP6">
        <v>2</v>
      </c>
      <c r="AQ6">
        <v>3</v>
      </c>
      <c r="AR6" s="14">
        <f>ABS(6-8)</f>
        <v>2</v>
      </c>
      <c r="AS6" s="14">
        <f>ABS(6-8)</f>
        <v>2</v>
      </c>
      <c r="AT6" s="15">
        <f t="shared" si="6"/>
        <v>2.25</v>
      </c>
      <c r="AV6" s="18">
        <f t="shared" si="7"/>
        <v>2.5666666666666664</v>
      </c>
      <c r="AW6" s="15"/>
    </row>
    <row r="7" spans="1:52" ht="16.5" thickTop="1" thickBot="1" x14ac:dyDescent="0.3">
      <c r="A7">
        <v>5</v>
      </c>
      <c r="B7">
        <v>4</v>
      </c>
      <c r="C7" t="s">
        <v>13</v>
      </c>
      <c r="D7" t="s">
        <v>7</v>
      </c>
      <c r="E7">
        <v>23</v>
      </c>
      <c r="G7"/>
      <c r="H7">
        <v>2</v>
      </c>
      <c r="I7">
        <f>ABS(5-8)</f>
        <v>3</v>
      </c>
      <c r="J7">
        <v>2</v>
      </c>
      <c r="K7">
        <v>2</v>
      </c>
      <c r="L7">
        <f>ABS(5-8)</f>
        <v>3</v>
      </c>
      <c r="M7" s="15">
        <f t="shared" si="0"/>
        <v>2.4</v>
      </c>
      <c r="O7" s="14">
        <v>3</v>
      </c>
      <c r="P7" s="14">
        <v>3</v>
      </c>
      <c r="Q7" s="14">
        <f>ABS(5-8)</f>
        <v>3</v>
      </c>
      <c r="R7" s="14">
        <v>5</v>
      </c>
      <c r="S7" s="15">
        <f t="shared" si="1"/>
        <v>3.5</v>
      </c>
      <c r="U7">
        <v>3</v>
      </c>
      <c r="V7">
        <f>ABS(5-8)</f>
        <v>3</v>
      </c>
      <c r="W7" s="15">
        <f t="shared" si="2"/>
        <v>3</v>
      </c>
      <c r="Y7" s="14">
        <f>ABS(3-8)</f>
        <v>5</v>
      </c>
      <c r="Z7" s="5">
        <v>5</v>
      </c>
      <c r="AA7" s="14">
        <f>ABS(4-8)</f>
        <v>4</v>
      </c>
      <c r="AB7" s="15">
        <f t="shared" si="3"/>
        <v>4.666666666666667</v>
      </c>
      <c r="AD7">
        <v>6</v>
      </c>
      <c r="AE7" s="14">
        <f>ABS(4-8)</f>
        <v>4</v>
      </c>
      <c r="AF7" s="14">
        <f>ABS(2-8)</f>
        <v>6</v>
      </c>
      <c r="AG7">
        <v>3</v>
      </c>
      <c r="AH7" s="15">
        <f t="shared" si="4"/>
        <v>4.75</v>
      </c>
      <c r="AJ7">
        <v>3</v>
      </c>
      <c r="AK7">
        <v>5</v>
      </c>
      <c r="AL7">
        <v>3</v>
      </c>
      <c r="AM7">
        <v>5</v>
      </c>
      <c r="AN7" s="15">
        <f t="shared" si="5"/>
        <v>4</v>
      </c>
      <c r="AP7">
        <v>4</v>
      </c>
      <c r="AQ7">
        <v>4</v>
      </c>
      <c r="AR7" s="14">
        <f>ABS(4-8)</f>
        <v>4</v>
      </c>
      <c r="AS7" s="14">
        <f>ABS(6-8)</f>
        <v>2</v>
      </c>
      <c r="AT7" s="15">
        <f t="shared" si="6"/>
        <v>3.5</v>
      </c>
      <c r="AV7" s="18">
        <f t="shared" si="7"/>
        <v>3.6880952380952379</v>
      </c>
      <c r="AW7" s="15"/>
    </row>
    <row r="8" spans="1:52" ht="16.5" thickTop="1" thickBot="1" x14ac:dyDescent="0.3">
      <c r="A8">
        <v>6</v>
      </c>
      <c r="B8">
        <v>4</v>
      </c>
      <c r="C8" t="s">
        <v>14</v>
      </c>
      <c r="D8" t="s">
        <v>7</v>
      </c>
      <c r="E8">
        <v>25</v>
      </c>
      <c r="G8"/>
      <c r="H8">
        <v>2</v>
      </c>
      <c r="I8">
        <f>ABS(7-8)</f>
        <v>1</v>
      </c>
      <c r="J8">
        <v>3</v>
      </c>
      <c r="K8">
        <v>2</v>
      </c>
      <c r="L8">
        <f>ABS(7-8)</f>
        <v>1</v>
      </c>
      <c r="M8" s="15">
        <f t="shared" si="0"/>
        <v>1.8</v>
      </c>
      <c r="O8" s="14">
        <v>4</v>
      </c>
      <c r="P8" s="14">
        <v>4</v>
      </c>
      <c r="Q8" s="14">
        <f>ABS(3-8)</f>
        <v>5</v>
      </c>
      <c r="R8" s="14">
        <v>4</v>
      </c>
      <c r="S8" s="15">
        <f t="shared" si="1"/>
        <v>4.25</v>
      </c>
      <c r="U8">
        <v>2</v>
      </c>
      <c r="V8">
        <f>ABS(5-8)</f>
        <v>3</v>
      </c>
      <c r="W8" s="15">
        <f t="shared" si="2"/>
        <v>2.5</v>
      </c>
      <c r="Y8" s="14">
        <f>ABS(2-8)</f>
        <v>6</v>
      </c>
      <c r="Z8" s="5">
        <v>6</v>
      </c>
      <c r="AA8" s="14">
        <f>ABS(4-8)</f>
        <v>4</v>
      </c>
      <c r="AB8" s="15">
        <f t="shared" si="3"/>
        <v>5.333333333333333</v>
      </c>
      <c r="AD8">
        <v>2</v>
      </c>
      <c r="AE8" s="14">
        <f>ABS(4-8)</f>
        <v>4</v>
      </c>
      <c r="AF8" s="14">
        <f>ABS(3-8)</f>
        <v>5</v>
      </c>
      <c r="AG8">
        <v>3</v>
      </c>
      <c r="AH8" s="15">
        <f t="shared" si="4"/>
        <v>3.5</v>
      </c>
      <c r="AJ8">
        <v>3</v>
      </c>
      <c r="AK8">
        <v>2</v>
      </c>
      <c r="AL8">
        <v>2</v>
      </c>
      <c r="AM8">
        <v>2</v>
      </c>
      <c r="AN8" s="15">
        <f t="shared" si="5"/>
        <v>2.25</v>
      </c>
      <c r="AP8">
        <v>4</v>
      </c>
      <c r="AQ8">
        <v>3</v>
      </c>
      <c r="AR8" s="14">
        <f>ABS(6-8)</f>
        <v>2</v>
      </c>
      <c r="AS8" s="14">
        <f>ABS(4-8)</f>
        <v>4</v>
      </c>
      <c r="AT8" s="15">
        <f t="shared" si="6"/>
        <v>3.25</v>
      </c>
      <c r="AV8" s="18">
        <f t="shared" si="7"/>
        <v>3.269047619047619</v>
      </c>
      <c r="AW8" s="15"/>
    </row>
    <row r="9" spans="1:52" ht="16.5" thickTop="1" thickBot="1" x14ac:dyDescent="0.3">
      <c r="A9">
        <v>7</v>
      </c>
      <c r="B9">
        <v>4</v>
      </c>
      <c r="C9" t="s">
        <v>15</v>
      </c>
      <c r="D9" t="s">
        <v>7</v>
      </c>
      <c r="E9">
        <v>25</v>
      </c>
      <c r="G9"/>
      <c r="H9">
        <v>3</v>
      </c>
      <c r="I9">
        <f>ABS(5-8)</f>
        <v>3</v>
      </c>
      <c r="J9">
        <v>3</v>
      </c>
      <c r="K9">
        <v>3</v>
      </c>
      <c r="L9">
        <f>ABS(3-8)</f>
        <v>5</v>
      </c>
      <c r="M9" s="15">
        <f t="shared" si="0"/>
        <v>3.4</v>
      </c>
      <c r="O9" s="14">
        <v>5</v>
      </c>
      <c r="P9" s="14">
        <v>4</v>
      </c>
      <c r="Q9" s="14">
        <f>ABS(4-8)</f>
        <v>4</v>
      </c>
      <c r="R9" s="14">
        <v>3</v>
      </c>
      <c r="S9" s="15">
        <f t="shared" si="1"/>
        <v>4</v>
      </c>
      <c r="U9">
        <v>2</v>
      </c>
      <c r="V9">
        <f>ABS(6-8)</f>
        <v>2</v>
      </c>
      <c r="W9" s="15">
        <f t="shared" si="2"/>
        <v>2</v>
      </c>
      <c r="Y9" s="14">
        <f>ABS(2-8)</f>
        <v>6</v>
      </c>
      <c r="Z9" s="5">
        <v>6</v>
      </c>
      <c r="AA9" s="14">
        <f>ABS(4-8)</f>
        <v>4</v>
      </c>
      <c r="AB9" s="15">
        <f t="shared" si="3"/>
        <v>5.333333333333333</v>
      </c>
      <c r="AD9">
        <v>2</v>
      </c>
      <c r="AE9" s="14">
        <f>ABS(4-8)</f>
        <v>4</v>
      </c>
      <c r="AF9" s="14">
        <f>ABS(4-8)</f>
        <v>4</v>
      </c>
      <c r="AG9">
        <v>5</v>
      </c>
      <c r="AH9" s="15">
        <f t="shared" si="4"/>
        <v>3.75</v>
      </c>
      <c r="AJ9">
        <v>1</v>
      </c>
      <c r="AK9">
        <v>2</v>
      </c>
      <c r="AL9">
        <v>2</v>
      </c>
      <c r="AM9">
        <v>2</v>
      </c>
      <c r="AN9" s="15">
        <f t="shared" si="5"/>
        <v>1.75</v>
      </c>
      <c r="AP9">
        <v>2</v>
      </c>
      <c r="AQ9">
        <v>5</v>
      </c>
      <c r="AR9" s="14">
        <f>ABS(4-8)</f>
        <v>4</v>
      </c>
      <c r="AS9" s="14">
        <f>ABS(4-8)</f>
        <v>4</v>
      </c>
      <c r="AT9" s="15">
        <f t="shared" si="6"/>
        <v>3.75</v>
      </c>
      <c r="AV9" s="18">
        <f t="shared" si="7"/>
        <v>3.426190476190476</v>
      </c>
      <c r="AW9" s="15"/>
    </row>
    <row r="10" spans="1:52" ht="16.5" thickTop="1" thickBot="1" x14ac:dyDescent="0.3">
      <c r="A10">
        <v>8</v>
      </c>
      <c r="B10">
        <v>4</v>
      </c>
      <c r="C10" t="s">
        <v>16</v>
      </c>
      <c r="D10" t="s">
        <v>7</v>
      </c>
      <c r="E10">
        <v>25</v>
      </c>
      <c r="G10"/>
      <c r="H10">
        <v>3</v>
      </c>
      <c r="I10">
        <f>ABS(6-8)</f>
        <v>2</v>
      </c>
      <c r="J10">
        <v>3</v>
      </c>
      <c r="K10">
        <v>2</v>
      </c>
      <c r="L10">
        <f>ABS(7-8)</f>
        <v>1</v>
      </c>
      <c r="M10" s="15">
        <f t="shared" si="0"/>
        <v>2.2000000000000002</v>
      </c>
      <c r="O10" s="14">
        <v>3</v>
      </c>
      <c r="P10" s="14">
        <v>2</v>
      </c>
      <c r="Q10" s="14">
        <f>ABS(7-8)</f>
        <v>1</v>
      </c>
      <c r="R10" s="14">
        <v>4</v>
      </c>
      <c r="S10" s="15">
        <f t="shared" si="1"/>
        <v>2.5</v>
      </c>
      <c r="U10">
        <v>3</v>
      </c>
      <c r="V10">
        <f>ABS(4-8)</f>
        <v>4</v>
      </c>
      <c r="W10" s="15">
        <f t="shared" si="2"/>
        <v>3.5</v>
      </c>
      <c r="Y10" s="14">
        <f>ABS(6-8)</f>
        <v>2</v>
      </c>
      <c r="Z10" s="5">
        <v>3</v>
      </c>
      <c r="AA10" s="14">
        <f>ABS(4-8)</f>
        <v>4</v>
      </c>
      <c r="AB10" s="15">
        <f t="shared" si="3"/>
        <v>3</v>
      </c>
      <c r="AD10">
        <v>4</v>
      </c>
      <c r="AE10" s="14">
        <f>ABS(5-8)</f>
        <v>3</v>
      </c>
      <c r="AF10" s="14">
        <f>ABS(3-8)</f>
        <v>5</v>
      </c>
      <c r="AG10">
        <v>2</v>
      </c>
      <c r="AH10" s="15">
        <f t="shared" si="4"/>
        <v>3.5</v>
      </c>
      <c r="AJ10">
        <v>2</v>
      </c>
      <c r="AK10">
        <v>2</v>
      </c>
      <c r="AL10">
        <v>2</v>
      </c>
      <c r="AM10">
        <v>2</v>
      </c>
      <c r="AN10" s="15">
        <f t="shared" si="5"/>
        <v>2</v>
      </c>
      <c r="AP10">
        <v>4</v>
      </c>
      <c r="AQ10">
        <v>3</v>
      </c>
      <c r="AR10" s="14">
        <f>ABS(2-8)</f>
        <v>6</v>
      </c>
      <c r="AS10" s="14">
        <f>ABS(6-8)</f>
        <v>2</v>
      </c>
      <c r="AT10" s="15">
        <f t="shared" si="6"/>
        <v>3.75</v>
      </c>
      <c r="AV10" s="18">
        <f t="shared" si="7"/>
        <v>2.9214285714285713</v>
      </c>
      <c r="AW10" s="15"/>
    </row>
    <row r="11" spans="1:52" ht="16.5" thickTop="1" thickBot="1" x14ac:dyDescent="0.3">
      <c r="A11">
        <v>9</v>
      </c>
      <c r="B11">
        <v>2</v>
      </c>
      <c r="C11" t="s">
        <v>18</v>
      </c>
      <c r="D11" t="s">
        <v>7</v>
      </c>
      <c r="E11">
        <v>22</v>
      </c>
      <c r="G11"/>
      <c r="H11">
        <v>1</v>
      </c>
      <c r="I11">
        <f>ABS(7-8)</f>
        <v>1</v>
      </c>
      <c r="J11">
        <v>1</v>
      </c>
      <c r="K11">
        <v>1</v>
      </c>
      <c r="L11">
        <f>ABS(7-8)</f>
        <v>1</v>
      </c>
      <c r="M11" s="15">
        <f t="shared" si="0"/>
        <v>1</v>
      </c>
      <c r="O11" s="14">
        <v>2</v>
      </c>
      <c r="P11" s="14">
        <v>2</v>
      </c>
      <c r="Q11" s="14">
        <f>ABS(6-8)</f>
        <v>2</v>
      </c>
      <c r="R11" s="14">
        <v>4</v>
      </c>
      <c r="S11" s="15">
        <f t="shared" si="1"/>
        <v>2.5</v>
      </c>
      <c r="U11">
        <v>2</v>
      </c>
      <c r="V11">
        <f>ABS(3-8)</f>
        <v>5</v>
      </c>
      <c r="W11" s="15">
        <f t="shared" si="2"/>
        <v>3.5</v>
      </c>
      <c r="Y11" s="14">
        <f>ABS(6-8)</f>
        <v>2</v>
      </c>
      <c r="Z11" s="5">
        <v>3</v>
      </c>
      <c r="AA11" s="14">
        <f>ABS(5-8)</f>
        <v>3</v>
      </c>
      <c r="AB11" s="15">
        <f t="shared" si="3"/>
        <v>2.6666666666666665</v>
      </c>
      <c r="AD11">
        <v>2</v>
      </c>
      <c r="AE11" s="14">
        <f>ABS(2-8)</f>
        <v>6</v>
      </c>
      <c r="AF11" s="14">
        <f>ABS(4-8)</f>
        <v>4</v>
      </c>
      <c r="AG11">
        <v>2</v>
      </c>
      <c r="AH11" s="15">
        <f t="shared" si="4"/>
        <v>3.5</v>
      </c>
      <c r="AJ11">
        <v>1</v>
      </c>
      <c r="AK11">
        <v>1</v>
      </c>
      <c r="AL11">
        <v>1</v>
      </c>
      <c r="AM11">
        <v>1</v>
      </c>
      <c r="AN11" s="15">
        <f t="shared" si="5"/>
        <v>1</v>
      </c>
      <c r="AP11">
        <v>1</v>
      </c>
      <c r="AQ11">
        <v>4</v>
      </c>
      <c r="AR11" s="14">
        <f>ABS(7-8)</f>
        <v>1</v>
      </c>
      <c r="AS11" s="14">
        <f>ABS(7-8)</f>
        <v>1</v>
      </c>
      <c r="AT11" s="15">
        <f t="shared" si="6"/>
        <v>1.75</v>
      </c>
      <c r="AV11" s="18">
        <f t="shared" si="7"/>
        <v>2.2738095238095237</v>
      </c>
      <c r="AW11" s="15"/>
    </row>
    <row r="12" spans="1:52" ht="16.5" thickTop="1" thickBot="1" x14ac:dyDescent="0.3">
      <c r="A12">
        <v>10</v>
      </c>
      <c r="B12">
        <v>2</v>
      </c>
      <c r="C12" t="s">
        <v>17</v>
      </c>
      <c r="D12" t="s">
        <v>7</v>
      </c>
      <c r="E12">
        <v>23</v>
      </c>
      <c r="G12"/>
      <c r="H12">
        <v>2</v>
      </c>
      <c r="I12">
        <f>ABS(6-8)</f>
        <v>2</v>
      </c>
      <c r="J12">
        <v>3</v>
      </c>
      <c r="K12">
        <v>2</v>
      </c>
      <c r="L12">
        <f>ABS(3-8)</f>
        <v>5</v>
      </c>
      <c r="M12" s="15">
        <f t="shared" si="0"/>
        <v>2.8</v>
      </c>
      <c r="O12" s="14">
        <v>3</v>
      </c>
      <c r="P12" s="14">
        <v>3</v>
      </c>
      <c r="Q12" s="14">
        <f>ABS(2-8)</f>
        <v>6</v>
      </c>
      <c r="R12" s="14">
        <v>2</v>
      </c>
      <c r="S12" s="15">
        <f t="shared" si="1"/>
        <v>3.5</v>
      </c>
      <c r="U12">
        <v>3</v>
      </c>
      <c r="V12">
        <f>ABS(5-8)</f>
        <v>3</v>
      </c>
      <c r="W12" s="15">
        <f t="shared" si="2"/>
        <v>3</v>
      </c>
      <c r="Y12" s="14">
        <f>ABS(3-8)</f>
        <v>5</v>
      </c>
      <c r="Z12" s="5">
        <v>2</v>
      </c>
      <c r="AA12" s="14">
        <f>ABS(3-8)</f>
        <v>5</v>
      </c>
      <c r="AB12" s="15">
        <f t="shared" si="3"/>
        <v>4</v>
      </c>
      <c r="AD12">
        <v>4</v>
      </c>
      <c r="AE12" s="14">
        <f>ABS(3-8)</f>
        <v>5</v>
      </c>
      <c r="AF12" s="14">
        <f>ABS(3-8)</f>
        <v>5</v>
      </c>
      <c r="AG12">
        <v>2</v>
      </c>
      <c r="AH12" s="15">
        <f t="shared" si="4"/>
        <v>4</v>
      </c>
      <c r="AJ12">
        <v>3</v>
      </c>
      <c r="AK12">
        <v>3</v>
      </c>
      <c r="AL12">
        <v>2</v>
      </c>
      <c r="AM12">
        <v>4</v>
      </c>
      <c r="AN12" s="15">
        <f t="shared" si="5"/>
        <v>3</v>
      </c>
      <c r="AP12">
        <v>3</v>
      </c>
      <c r="AQ12">
        <v>1</v>
      </c>
      <c r="AR12" s="14">
        <f>ABS(2-8)</f>
        <v>6</v>
      </c>
      <c r="AS12" s="14">
        <f>ABS(2-8)</f>
        <v>6</v>
      </c>
      <c r="AT12" s="15">
        <f t="shared" si="6"/>
        <v>4</v>
      </c>
      <c r="AV12" s="18">
        <f t="shared" si="7"/>
        <v>3.4714285714285715</v>
      </c>
      <c r="AW12" s="15"/>
    </row>
    <row r="13" spans="1:52" ht="16.5" thickTop="1" thickBot="1" x14ac:dyDescent="0.3">
      <c r="E13">
        <f>AVERAGE(E3:E12)</f>
        <v>24.2</v>
      </c>
      <c r="G13" s="5" t="s">
        <v>48</v>
      </c>
      <c r="H13" s="2">
        <f>AVERAGE(H3:H12)</f>
        <v>2.5</v>
      </c>
      <c r="I13" s="4">
        <f t="shared" ref="I13:AS13" si="8">AVERAGE(I3:I12)</f>
        <v>2.2000000000000002</v>
      </c>
      <c r="J13" s="3">
        <f t="shared" si="8"/>
        <v>2.6</v>
      </c>
      <c r="K13" s="2">
        <f t="shared" si="8"/>
        <v>2.2000000000000002</v>
      </c>
      <c r="L13" s="2">
        <f>AVERAGE(L3:L12)</f>
        <v>2.8</v>
      </c>
      <c r="M13" s="7">
        <f>AVERAGE(H13,I13:K13,L13)</f>
        <v>2.46</v>
      </c>
      <c r="O13" s="11">
        <f t="shared" si="8"/>
        <v>3.7</v>
      </c>
      <c r="P13" s="12">
        <f t="shared" si="8"/>
        <v>3</v>
      </c>
      <c r="Q13" s="12">
        <f t="shared" si="8"/>
        <v>2.8</v>
      </c>
      <c r="R13" s="13">
        <f t="shared" si="8"/>
        <v>3.6</v>
      </c>
      <c r="S13" s="8">
        <f t="shared" si="1"/>
        <v>3.2749999999999999</v>
      </c>
      <c r="U13" s="3">
        <f t="shared" si="8"/>
        <v>3.1</v>
      </c>
      <c r="V13" s="2">
        <f t="shared" si="8"/>
        <v>3.9</v>
      </c>
      <c r="W13" s="7">
        <f t="shared" si="2"/>
        <v>3.5</v>
      </c>
      <c r="Y13" s="12">
        <f t="shared" si="8"/>
        <v>3.3</v>
      </c>
      <c r="Z13" s="12">
        <f t="shared" si="8"/>
        <v>3.7</v>
      </c>
      <c r="AA13" s="12">
        <f>AVERAGE(AA3:AA12)</f>
        <v>3.6</v>
      </c>
      <c r="AB13" s="8">
        <f t="shared" si="3"/>
        <v>3.5333333333333332</v>
      </c>
      <c r="AD13" s="13">
        <f t="shared" si="8"/>
        <v>2.7</v>
      </c>
      <c r="AE13" s="13">
        <f t="shared" si="8"/>
        <v>3.5</v>
      </c>
      <c r="AF13" s="13">
        <f t="shared" si="8"/>
        <v>4.5</v>
      </c>
      <c r="AG13" s="12">
        <f t="shared" si="8"/>
        <v>2.5</v>
      </c>
      <c r="AH13" s="7">
        <f t="shared" si="4"/>
        <v>3.3</v>
      </c>
      <c r="AJ13" s="13">
        <f t="shared" si="8"/>
        <v>2.2999999999999998</v>
      </c>
      <c r="AK13" s="13">
        <f t="shared" si="8"/>
        <v>2.5</v>
      </c>
      <c r="AL13" s="13">
        <f t="shared" si="8"/>
        <v>2.1</v>
      </c>
      <c r="AM13" s="13">
        <f t="shared" si="8"/>
        <v>2.8</v>
      </c>
      <c r="AN13" s="7">
        <f>AVERAGE(AJ13:AM13)</f>
        <v>2.4249999999999998</v>
      </c>
      <c r="AP13" s="13">
        <f t="shared" si="8"/>
        <v>2.9</v>
      </c>
      <c r="AQ13" s="12">
        <f t="shared" si="8"/>
        <v>3.1</v>
      </c>
      <c r="AR13" s="12">
        <f t="shared" si="8"/>
        <v>3.3</v>
      </c>
      <c r="AS13" s="12">
        <f t="shared" si="8"/>
        <v>2.9</v>
      </c>
      <c r="AT13" s="8">
        <f t="shared" si="6"/>
        <v>3.0500000000000003</v>
      </c>
      <c r="AU13" s="5"/>
      <c r="AV13" s="18">
        <f t="shared" si="7"/>
        <v>3.0776190476190477</v>
      </c>
      <c r="AW13" s="15"/>
      <c r="AX13" s="5"/>
    </row>
    <row r="14" spans="1:52" ht="15.75" thickTop="1" x14ac:dyDescent="0.25">
      <c r="G14" s="5" t="s">
        <v>68</v>
      </c>
      <c r="H14" s="10">
        <f>_xlfn.STDEV.S(H3:H12)</f>
        <v>0.84983658559879749</v>
      </c>
      <c r="I14" s="10">
        <f t="shared" ref="I14:M14" si="9">_xlfn.STDEV.S(I3:I12)</f>
        <v>0.78881063774661553</v>
      </c>
      <c r="J14" s="10">
        <f t="shared" si="9"/>
        <v>0.84327404271156814</v>
      </c>
      <c r="K14" s="10">
        <f t="shared" si="9"/>
        <v>0.63245553203367599</v>
      </c>
      <c r="L14" s="10">
        <f t="shared" si="9"/>
        <v>1.6193277068654823</v>
      </c>
      <c r="M14" s="10">
        <f t="shared" si="9"/>
        <v>0.75454180356911493</v>
      </c>
      <c r="O14" s="10">
        <f t="shared" ref="O14:S14" si="10">_xlfn.STDEV.S(O3:O12)</f>
        <v>1.4181364924121764</v>
      </c>
      <c r="P14" s="10">
        <f t="shared" si="10"/>
        <v>1.0540925533894598</v>
      </c>
      <c r="Q14" s="10">
        <f t="shared" si="10"/>
        <v>1.873795909674026</v>
      </c>
      <c r="R14" s="10">
        <f t="shared" si="10"/>
        <v>0.96609178307929622</v>
      </c>
      <c r="S14" s="10">
        <f t="shared" si="10"/>
        <v>0.94611779863233181</v>
      </c>
      <c r="U14" s="10">
        <f t="shared" ref="U14:W14" si="11">_xlfn.STDEV.S(U3:U12)</f>
        <v>1.1972189997378651</v>
      </c>
      <c r="V14" s="10">
        <f t="shared" si="11"/>
        <v>1.1005049346146121</v>
      </c>
      <c r="W14" s="10">
        <f t="shared" si="11"/>
        <v>0.94280904158206336</v>
      </c>
      <c r="Y14" s="10">
        <f t="shared" ref="Y14:AT14" si="12">_xlfn.STDEV.S(Y3:Y12)</f>
        <v>2.0027758514399734</v>
      </c>
      <c r="Z14" s="10">
        <f t="shared" si="12"/>
        <v>1.6363916944844767</v>
      </c>
      <c r="AA14" s="10">
        <f t="shared" si="12"/>
        <v>1.264911064067352</v>
      </c>
      <c r="AB14" s="10">
        <f t="shared" si="12"/>
        <v>1.4246507044288554</v>
      </c>
      <c r="AD14" s="10">
        <f t="shared" si="12"/>
        <v>1.494434118097326</v>
      </c>
      <c r="AE14" s="10">
        <f t="shared" si="12"/>
        <v>1.4337208778404378</v>
      </c>
      <c r="AF14" s="10">
        <f t="shared" si="12"/>
        <v>0.97182531580755005</v>
      </c>
      <c r="AG14" s="10">
        <f t="shared" si="12"/>
        <v>0.97182531580755005</v>
      </c>
      <c r="AH14" s="10">
        <f t="shared" si="12"/>
        <v>0.80622577482985458</v>
      </c>
      <c r="AJ14" s="10">
        <f t="shared" si="12"/>
        <v>1.2516655570345725</v>
      </c>
      <c r="AK14" s="10">
        <f t="shared" si="12"/>
        <v>1.0801234497346435</v>
      </c>
      <c r="AL14" s="10">
        <f t="shared" si="12"/>
        <v>0.87559503577091302</v>
      </c>
      <c r="AM14" s="10">
        <f t="shared" si="12"/>
        <v>1.2292725943057181</v>
      </c>
      <c r="AN14" s="10">
        <f t="shared" si="12"/>
        <v>0.825378700960959</v>
      </c>
      <c r="AP14" s="10">
        <f t="shared" si="12"/>
        <v>1.2866839377079191</v>
      </c>
      <c r="AQ14" s="10">
        <f t="shared" si="12"/>
        <v>1.1005049346146121</v>
      </c>
      <c r="AR14" s="10">
        <f t="shared" si="12"/>
        <v>1.70293863659264</v>
      </c>
      <c r="AS14" s="10">
        <f t="shared" si="12"/>
        <v>1.5238839267549951</v>
      </c>
      <c r="AT14" s="10">
        <f t="shared" si="12"/>
        <v>0.80622577482985458</v>
      </c>
      <c r="AV14" s="19">
        <f>_xlfn.STDEV.S(AV3:AV13)</f>
        <v>0.40361630597509174</v>
      </c>
    </row>
    <row r="15" spans="1:52" x14ac:dyDescent="0.2">
      <c r="A15" t="s">
        <v>41</v>
      </c>
      <c r="C15">
        <v>12</v>
      </c>
      <c r="O15" s="10"/>
      <c r="P15" s="10"/>
      <c r="Q15" s="10"/>
      <c r="R15" s="10"/>
      <c r="S15" s="10"/>
      <c r="Z15" s="5"/>
      <c r="AX15" s="28" t="s">
        <v>77</v>
      </c>
    </row>
    <row r="16" spans="1:52" x14ac:dyDescent="0.2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19</v>
      </c>
      <c r="O16" s="10"/>
      <c r="P16" s="10"/>
      <c r="Q16" s="10"/>
      <c r="R16" s="10"/>
      <c r="S16" s="10"/>
      <c r="Z16" s="5"/>
      <c r="AX16" t="s">
        <v>22</v>
      </c>
      <c r="AY16" t="s">
        <v>23</v>
      </c>
      <c r="AZ16" t="s">
        <v>24</v>
      </c>
    </row>
    <row r="17" spans="1:52" ht="15.75" thickBot="1" x14ac:dyDescent="0.3">
      <c r="A17">
        <v>1</v>
      </c>
      <c r="B17">
        <v>4</v>
      </c>
      <c r="C17" t="s">
        <v>12</v>
      </c>
      <c r="D17" t="s">
        <v>7</v>
      </c>
      <c r="E17">
        <v>23</v>
      </c>
      <c r="F17" s="4" t="s">
        <v>9</v>
      </c>
      <c r="H17">
        <v>2</v>
      </c>
      <c r="I17">
        <f>ABS(5-8)</f>
        <v>3</v>
      </c>
      <c r="J17">
        <v>2</v>
      </c>
      <c r="K17">
        <v>1</v>
      </c>
      <c r="L17">
        <f>ABS(3-8)</f>
        <v>5</v>
      </c>
      <c r="M17" s="15">
        <f t="shared" ref="M17:M22" si="13">AVERAGE(H17,I17,J17,K17,L17)</f>
        <v>2.6</v>
      </c>
      <c r="O17" s="14">
        <v>3</v>
      </c>
      <c r="P17" s="14">
        <v>3</v>
      </c>
      <c r="Q17" s="14">
        <f>ABS(3-8)</f>
        <v>5</v>
      </c>
      <c r="R17" s="14">
        <v>3</v>
      </c>
      <c r="S17" s="15">
        <f t="shared" ref="S17:S22" si="14">AVERAGE(O17:P17,Q17:R17)</f>
        <v>3.5</v>
      </c>
      <c r="U17">
        <v>2</v>
      </c>
      <c r="V17">
        <f>ABS(5-8)</f>
        <v>3</v>
      </c>
      <c r="W17" s="15">
        <f t="shared" ref="W17:W23" si="15">AVERAGE(U17,V17)</f>
        <v>2.5</v>
      </c>
      <c r="Y17" s="14">
        <f>ABS(2-8)</f>
        <v>6</v>
      </c>
      <c r="Z17" s="5">
        <v>4</v>
      </c>
      <c r="AA17" s="14">
        <f>ABS(4-8)</f>
        <v>4</v>
      </c>
      <c r="AB17" s="15">
        <f t="shared" ref="AB17:AB23" si="16">AVERAGE(Y17,Z17,AA17)</f>
        <v>4.666666666666667</v>
      </c>
      <c r="AD17">
        <v>2</v>
      </c>
      <c r="AE17" s="14">
        <f>ABS(3-8)</f>
        <v>5</v>
      </c>
      <c r="AF17" s="14">
        <f>ABS(3-8)</f>
        <v>5</v>
      </c>
      <c r="AG17">
        <v>2</v>
      </c>
      <c r="AH17" s="15">
        <f t="shared" ref="AH17:AH23" si="17">AVERAGE(AD17,AE17,AF17,AG17)</f>
        <v>3.5</v>
      </c>
      <c r="AJ17">
        <v>2</v>
      </c>
      <c r="AK17">
        <v>2</v>
      </c>
      <c r="AL17">
        <v>1</v>
      </c>
      <c r="AM17">
        <v>2</v>
      </c>
      <c r="AN17" s="15">
        <f t="shared" ref="AN17:AN22" si="18">AVERAGE(AJ17:AM17)</f>
        <v>1.75</v>
      </c>
      <c r="AP17">
        <v>2</v>
      </c>
      <c r="AQ17">
        <v>4</v>
      </c>
      <c r="AR17" s="14">
        <f>ABS(3-8)</f>
        <v>5</v>
      </c>
      <c r="AS17" s="14">
        <f>ABS(3-8)</f>
        <v>5</v>
      </c>
      <c r="AT17" s="15">
        <f t="shared" ref="AT17:AT23" si="19">AVERAGE(AP17,AQ17,AR17,AS17)</f>
        <v>4</v>
      </c>
      <c r="AV17" s="18">
        <f t="shared" ref="AV17:AV23" si="20">AVERAGE(AT17,AN17,AH17,AB17,W17,S17,M17)</f>
        <v>3.2166666666666672</v>
      </c>
      <c r="AW17" s="15"/>
      <c r="AX17">
        <v>3</v>
      </c>
      <c r="AY17">
        <v>2</v>
      </c>
      <c r="AZ17">
        <v>1</v>
      </c>
    </row>
    <row r="18" spans="1:52" ht="16.5" thickTop="1" thickBot="1" x14ac:dyDescent="0.3">
      <c r="A18">
        <v>2</v>
      </c>
      <c r="B18">
        <v>4</v>
      </c>
      <c r="C18" t="s">
        <v>20</v>
      </c>
      <c r="D18" t="s">
        <v>7</v>
      </c>
      <c r="E18">
        <v>25</v>
      </c>
      <c r="F18" s="4" t="s">
        <v>9</v>
      </c>
      <c r="H18">
        <v>2</v>
      </c>
      <c r="I18">
        <f>ABS(7-8)</f>
        <v>1</v>
      </c>
      <c r="J18">
        <v>2</v>
      </c>
      <c r="K18">
        <v>1</v>
      </c>
      <c r="L18">
        <f>ABS(7-8)</f>
        <v>1</v>
      </c>
      <c r="M18" s="15">
        <f t="shared" si="13"/>
        <v>1.4</v>
      </c>
      <c r="O18" s="14">
        <v>4</v>
      </c>
      <c r="P18" s="14">
        <v>3</v>
      </c>
      <c r="Q18" s="14">
        <f>ABS(4-8)</f>
        <v>4</v>
      </c>
      <c r="R18" s="14">
        <v>4</v>
      </c>
      <c r="S18" s="15">
        <f t="shared" si="14"/>
        <v>3.75</v>
      </c>
      <c r="U18">
        <v>4</v>
      </c>
      <c r="V18">
        <f>ABS(6-8)</f>
        <v>2</v>
      </c>
      <c r="W18" s="15">
        <f t="shared" si="15"/>
        <v>3</v>
      </c>
      <c r="Y18" s="14">
        <f>ABS(3-8)</f>
        <v>5</v>
      </c>
      <c r="Z18" s="5">
        <v>6</v>
      </c>
      <c r="AA18" s="14">
        <f>ABS(1-8)</f>
        <v>7</v>
      </c>
      <c r="AB18" s="15">
        <f t="shared" si="16"/>
        <v>6</v>
      </c>
      <c r="AD18">
        <v>2</v>
      </c>
      <c r="AE18" s="14">
        <f>ABS(6-8)</f>
        <v>2</v>
      </c>
      <c r="AF18" s="14">
        <f>ABS(4-8)</f>
        <v>4</v>
      </c>
      <c r="AG18">
        <v>3</v>
      </c>
      <c r="AH18" s="15">
        <f t="shared" si="17"/>
        <v>2.75</v>
      </c>
      <c r="AJ18">
        <v>2</v>
      </c>
      <c r="AK18">
        <v>2</v>
      </c>
      <c r="AL18">
        <v>2</v>
      </c>
      <c r="AM18">
        <v>2</v>
      </c>
      <c r="AN18" s="15">
        <f t="shared" si="18"/>
        <v>2</v>
      </c>
      <c r="AP18">
        <v>4</v>
      </c>
      <c r="AQ18">
        <v>6</v>
      </c>
      <c r="AR18" s="14">
        <f>ABS(7-8)</f>
        <v>1</v>
      </c>
      <c r="AS18" s="14">
        <f>ABS(7-8)</f>
        <v>1</v>
      </c>
      <c r="AT18" s="15">
        <f t="shared" si="19"/>
        <v>3</v>
      </c>
      <c r="AV18" s="18">
        <f t="shared" si="20"/>
        <v>3.1285714285714286</v>
      </c>
      <c r="AW18" s="15"/>
      <c r="AX18">
        <v>7</v>
      </c>
      <c r="AY18">
        <v>2</v>
      </c>
      <c r="AZ18">
        <v>2</v>
      </c>
    </row>
    <row r="19" spans="1:52" ht="16.5" thickTop="1" thickBot="1" x14ac:dyDescent="0.3">
      <c r="A19">
        <v>3</v>
      </c>
      <c r="B19">
        <v>4</v>
      </c>
      <c r="C19" t="s">
        <v>11</v>
      </c>
      <c r="D19" t="s">
        <v>7</v>
      </c>
      <c r="E19">
        <v>31</v>
      </c>
      <c r="F19" s="4" t="s">
        <v>9</v>
      </c>
      <c r="H19">
        <v>2</v>
      </c>
      <c r="I19">
        <f>ABS(3-8)</f>
        <v>5</v>
      </c>
      <c r="J19">
        <v>3</v>
      </c>
      <c r="K19">
        <v>3</v>
      </c>
      <c r="L19">
        <f>ABS(6-8)</f>
        <v>2</v>
      </c>
      <c r="M19" s="15">
        <f t="shared" si="13"/>
        <v>3</v>
      </c>
      <c r="O19" s="14">
        <v>4</v>
      </c>
      <c r="P19" s="14">
        <v>5</v>
      </c>
      <c r="Q19" s="14">
        <f>ABS(4-8)</f>
        <v>4</v>
      </c>
      <c r="R19" s="14">
        <v>4</v>
      </c>
      <c r="S19" s="15">
        <f t="shared" si="14"/>
        <v>4.25</v>
      </c>
      <c r="U19">
        <v>4</v>
      </c>
      <c r="V19">
        <f>ABS(6-8)</f>
        <v>2</v>
      </c>
      <c r="W19" s="15">
        <f t="shared" si="15"/>
        <v>3</v>
      </c>
      <c r="Y19" s="14">
        <f>ABS(4-8)</f>
        <v>4</v>
      </c>
      <c r="Z19" s="5">
        <v>4</v>
      </c>
      <c r="AA19" s="14">
        <f>ABS(3-8)</f>
        <v>5</v>
      </c>
      <c r="AB19" s="15">
        <f t="shared" si="16"/>
        <v>4.333333333333333</v>
      </c>
      <c r="AD19">
        <v>1</v>
      </c>
      <c r="AE19" s="14">
        <f>ABS(7-8)</f>
        <v>1</v>
      </c>
      <c r="AF19" s="14">
        <f>ABS(7-8)</f>
        <v>1</v>
      </c>
      <c r="AG19">
        <v>5</v>
      </c>
      <c r="AH19" s="15">
        <f t="shared" si="17"/>
        <v>2</v>
      </c>
      <c r="AJ19">
        <v>2</v>
      </c>
      <c r="AK19">
        <v>2</v>
      </c>
      <c r="AL19">
        <v>3</v>
      </c>
      <c r="AM19">
        <v>3</v>
      </c>
      <c r="AN19" s="15">
        <f t="shared" si="18"/>
        <v>2.5</v>
      </c>
      <c r="AP19">
        <v>3</v>
      </c>
      <c r="AQ19">
        <v>3</v>
      </c>
      <c r="AR19" s="14">
        <f>ABS(3-8)</f>
        <v>5</v>
      </c>
      <c r="AS19" s="14">
        <f>ABS(3-8)</f>
        <v>5</v>
      </c>
      <c r="AT19" s="15">
        <f t="shared" si="19"/>
        <v>4</v>
      </c>
      <c r="AV19" s="18">
        <f t="shared" si="20"/>
        <v>3.2976190476190474</v>
      </c>
      <c r="AW19" s="15"/>
      <c r="AX19">
        <v>3</v>
      </c>
      <c r="AY19">
        <v>2</v>
      </c>
      <c r="AZ19">
        <v>1</v>
      </c>
    </row>
    <row r="20" spans="1:52" ht="16.5" thickTop="1" thickBot="1" x14ac:dyDescent="0.3">
      <c r="A20">
        <v>4</v>
      </c>
      <c r="B20">
        <v>4</v>
      </c>
      <c r="C20" s="6">
        <v>92117187234</v>
      </c>
      <c r="D20" t="s">
        <v>7</v>
      </c>
      <c r="E20">
        <v>29</v>
      </c>
      <c r="F20" s="2" t="s">
        <v>8</v>
      </c>
      <c r="H20">
        <v>2</v>
      </c>
      <c r="I20">
        <f>ABS(5-8)</f>
        <v>3</v>
      </c>
      <c r="J20">
        <v>2</v>
      </c>
      <c r="K20">
        <v>1</v>
      </c>
      <c r="L20">
        <f>ABS(7-8)</f>
        <v>1</v>
      </c>
      <c r="M20" s="15">
        <f t="shared" si="13"/>
        <v>1.8</v>
      </c>
      <c r="O20" s="14">
        <v>2</v>
      </c>
      <c r="P20" s="14">
        <v>2</v>
      </c>
      <c r="Q20" s="14">
        <f>ABS(6-8)</f>
        <v>2</v>
      </c>
      <c r="R20" s="14">
        <v>2</v>
      </c>
      <c r="S20" s="15">
        <f t="shared" si="14"/>
        <v>2</v>
      </c>
      <c r="U20">
        <v>3</v>
      </c>
      <c r="V20">
        <f>ABS(4-8)</f>
        <v>4</v>
      </c>
      <c r="W20" s="15">
        <f t="shared" si="15"/>
        <v>3.5</v>
      </c>
      <c r="Y20" s="14">
        <f>ABS(6-8)</f>
        <v>2</v>
      </c>
      <c r="Z20" s="5">
        <v>2</v>
      </c>
      <c r="AA20" s="14">
        <f>ABS(6-8)</f>
        <v>2</v>
      </c>
      <c r="AB20" s="15">
        <f t="shared" si="16"/>
        <v>2</v>
      </c>
      <c r="AD20">
        <v>2</v>
      </c>
      <c r="AE20" s="14">
        <f>ABS(4-8)</f>
        <v>4</v>
      </c>
      <c r="AF20" s="14">
        <f>ABS(4-8)</f>
        <v>4</v>
      </c>
      <c r="AG20">
        <v>2</v>
      </c>
      <c r="AH20" s="15">
        <f t="shared" si="17"/>
        <v>3</v>
      </c>
      <c r="AJ20">
        <v>2</v>
      </c>
      <c r="AK20">
        <v>3</v>
      </c>
      <c r="AL20">
        <v>1</v>
      </c>
      <c r="AM20">
        <v>2</v>
      </c>
      <c r="AN20" s="15">
        <f t="shared" si="18"/>
        <v>2</v>
      </c>
      <c r="AP20">
        <v>2</v>
      </c>
      <c r="AQ20">
        <v>3</v>
      </c>
      <c r="AR20" s="14">
        <f>ABS(3-8)</f>
        <v>5</v>
      </c>
      <c r="AS20" s="14">
        <f>ABS(3-8)</f>
        <v>5</v>
      </c>
      <c r="AT20" s="15">
        <f t="shared" si="19"/>
        <v>3.75</v>
      </c>
      <c r="AV20" s="18">
        <f t="shared" si="20"/>
        <v>2.5785714285714287</v>
      </c>
      <c r="AW20" s="15"/>
      <c r="AX20">
        <v>2</v>
      </c>
      <c r="AY20">
        <v>3</v>
      </c>
      <c r="AZ20">
        <v>3</v>
      </c>
    </row>
    <row r="21" spans="1:52" ht="16.5" thickTop="1" thickBot="1" x14ac:dyDescent="0.3">
      <c r="A21">
        <v>5</v>
      </c>
      <c r="B21">
        <v>4</v>
      </c>
      <c r="C21" t="s">
        <v>21</v>
      </c>
      <c r="D21" t="s">
        <v>7</v>
      </c>
      <c r="E21">
        <v>21</v>
      </c>
      <c r="F21" s="4" t="s">
        <v>9</v>
      </c>
      <c r="H21">
        <v>3</v>
      </c>
      <c r="I21">
        <f>ABS(5-8)</f>
        <v>3</v>
      </c>
      <c r="J21">
        <v>3</v>
      </c>
      <c r="K21">
        <v>3</v>
      </c>
      <c r="L21">
        <f>ABS(5-8)</f>
        <v>3</v>
      </c>
      <c r="M21" s="15">
        <f t="shared" si="13"/>
        <v>3</v>
      </c>
      <c r="O21" s="14">
        <v>6</v>
      </c>
      <c r="P21" s="14">
        <v>6</v>
      </c>
      <c r="Q21" s="14">
        <f>ABS(2-8)</f>
        <v>6</v>
      </c>
      <c r="R21" s="14">
        <v>5</v>
      </c>
      <c r="S21" s="15">
        <f t="shared" si="14"/>
        <v>5.75</v>
      </c>
      <c r="U21">
        <v>2</v>
      </c>
      <c r="V21">
        <f>ABS(6-8)</f>
        <v>2</v>
      </c>
      <c r="W21" s="15">
        <f t="shared" si="15"/>
        <v>2</v>
      </c>
      <c r="Y21" s="14">
        <f>ABS(2-8)</f>
        <v>6</v>
      </c>
      <c r="Z21" s="5">
        <v>6</v>
      </c>
      <c r="AA21" s="14">
        <f>ABS(2-8)</f>
        <v>6</v>
      </c>
      <c r="AB21" s="15">
        <f t="shared" si="16"/>
        <v>6</v>
      </c>
      <c r="AD21">
        <v>2</v>
      </c>
      <c r="AE21" s="14">
        <f>ABS(6-8)</f>
        <v>2</v>
      </c>
      <c r="AF21" s="14">
        <f>ABS(2-8)</f>
        <v>6</v>
      </c>
      <c r="AG21">
        <v>6</v>
      </c>
      <c r="AH21" s="15">
        <f t="shared" si="17"/>
        <v>4</v>
      </c>
      <c r="AJ21">
        <v>1</v>
      </c>
      <c r="AK21">
        <v>1</v>
      </c>
      <c r="AL21">
        <v>1</v>
      </c>
      <c r="AM21">
        <v>1</v>
      </c>
      <c r="AN21" s="15">
        <f t="shared" si="18"/>
        <v>1</v>
      </c>
      <c r="AP21">
        <v>1</v>
      </c>
      <c r="AQ21">
        <v>4</v>
      </c>
      <c r="AR21" s="14">
        <f>ABS(6-8)</f>
        <v>2</v>
      </c>
      <c r="AS21" s="14">
        <f>ABS(4-8)</f>
        <v>4</v>
      </c>
      <c r="AT21" s="15">
        <f t="shared" si="19"/>
        <v>2.75</v>
      </c>
      <c r="AV21" s="18">
        <f t="shared" si="20"/>
        <v>3.5</v>
      </c>
      <c r="AW21" s="15"/>
      <c r="AX21">
        <v>3</v>
      </c>
      <c r="AY21">
        <v>3</v>
      </c>
      <c r="AZ21">
        <v>3</v>
      </c>
    </row>
    <row r="22" spans="1:52" ht="16.5" thickTop="1" thickBot="1" x14ac:dyDescent="0.3">
      <c r="A22">
        <v>6</v>
      </c>
      <c r="B22">
        <v>4</v>
      </c>
      <c r="C22" t="s">
        <v>10</v>
      </c>
      <c r="D22" t="s">
        <v>7</v>
      </c>
      <c r="E22">
        <v>23</v>
      </c>
      <c r="F22" s="4" t="s">
        <v>9</v>
      </c>
      <c r="H22">
        <v>1</v>
      </c>
      <c r="I22">
        <f>ABS(5-8)</f>
        <v>3</v>
      </c>
      <c r="J22">
        <v>3</v>
      </c>
      <c r="K22">
        <v>3</v>
      </c>
      <c r="L22">
        <f>ABS(5-8)</f>
        <v>3</v>
      </c>
      <c r="M22" s="15">
        <f t="shared" si="13"/>
        <v>2.6</v>
      </c>
      <c r="O22" s="14">
        <v>3</v>
      </c>
      <c r="P22" s="14">
        <v>3</v>
      </c>
      <c r="Q22" s="14">
        <f>ABS(6-8)</f>
        <v>2</v>
      </c>
      <c r="R22" s="14">
        <v>2</v>
      </c>
      <c r="S22" s="15">
        <f t="shared" si="14"/>
        <v>2.5</v>
      </c>
      <c r="U22">
        <v>3</v>
      </c>
      <c r="V22">
        <f>ABS(6-8)</f>
        <v>2</v>
      </c>
      <c r="W22" s="15">
        <f t="shared" si="15"/>
        <v>2.5</v>
      </c>
      <c r="Y22" s="14">
        <f>ABS(5-8)</f>
        <v>3</v>
      </c>
      <c r="Z22" s="5">
        <v>3</v>
      </c>
      <c r="AA22" s="14">
        <f>ABS(3-8)</f>
        <v>5</v>
      </c>
      <c r="AB22" s="15">
        <f t="shared" si="16"/>
        <v>3.6666666666666665</v>
      </c>
      <c r="AD22">
        <v>2</v>
      </c>
      <c r="AE22" s="14">
        <f>ABS(5-8)</f>
        <v>3</v>
      </c>
      <c r="AF22" s="14">
        <f>ABS(5-8)</f>
        <v>3</v>
      </c>
      <c r="AG22">
        <v>3</v>
      </c>
      <c r="AH22" s="15">
        <f t="shared" si="17"/>
        <v>2.75</v>
      </c>
      <c r="AJ22">
        <v>2</v>
      </c>
      <c r="AK22">
        <v>2</v>
      </c>
      <c r="AL22">
        <v>3</v>
      </c>
      <c r="AM22">
        <v>3</v>
      </c>
      <c r="AN22" s="15">
        <f t="shared" si="18"/>
        <v>2.5</v>
      </c>
      <c r="AP22">
        <v>3</v>
      </c>
      <c r="AQ22">
        <v>2</v>
      </c>
      <c r="AR22" s="14">
        <f>ABS(5-8)</f>
        <v>3</v>
      </c>
      <c r="AS22" s="14">
        <f>ABS(3-8)</f>
        <v>5</v>
      </c>
      <c r="AT22" s="15">
        <f t="shared" si="19"/>
        <v>3.25</v>
      </c>
      <c r="AV22" s="18">
        <f t="shared" si="20"/>
        <v>2.8238095238095235</v>
      </c>
      <c r="AW22" s="15"/>
      <c r="AX22">
        <v>3</v>
      </c>
      <c r="AY22">
        <v>3</v>
      </c>
      <c r="AZ22">
        <v>5</v>
      </c>
    </row>
    <row r="23" spans="1:52" ht="16.5" thickTop="1" thickBot="1" x14ac:dyDescent="0.3">
      <c r="E23">
        <f>AVERAGE(E17:E22)</f>
        <v>25.333333333333332</v>
      </c>
      <c r="G23" s="5" t="s">
        <v>48</v>
      </c>
      <c r="H23" s="4">
        <f>AVERAGE(H17:H22)</f>
        <v>2</v>
      </c>
      <c r="I23" s="2">
        <f t="shared" ref="I23:AQ23" si="21">AVERAGE(I17:I22)</f>
        <v>3</v>
      </c>
      <c r="J23" s="3">
        <f t="shared" si="21"/>
        <v>2.5</v>
      </c>
      <c r="K23" s="4">
        <f t="shared" si="21"/>
        <v>2</v>
      </c>
      <c r="L23" s="4">
        <f t="shared" si="21"/>
        <v>2.5</v>
      </c>
      <c r="M23" s="8">
        <f>AVERAGE(H23,I23:K23,L23)</f>
        <v>2.4</v>
      </c>
      <c r="O23" s="11">
        <f t="shared" si="21"/>
        <v>3.6666666666666665</v>
      </c>
      <c r="P23" s="13">
        <f t="shared" si="21"/>
        <v>3.6666666666666665</v>
      </c>
      <c r="Q23" s="13">
        <f t="shared" si="21"/>
        <v>3.8333333333333335</v>
      </c>
      <c r="R23" s="12">
        <f t="shared" si="21"/>
        <v>3.3333333333333335</v>
      </c>
      <c r="S23" s="7">
        <f>AVERAGE(O23:P23,Q23,R23)</f>
        <v>3.625</v>
      </c>
      <c r="U23" s="3">
        <f t="shared" si="21"/>
        <v>3</v>
      </c>
      <c r="V23" s="4">
        <f t="shared" si="21"/>
        <v>2.5</v>
      </c>
      <c r="W23" s="8">
        <f t="shared" si="15"/>
        <v>2.75</v>
      </c>
      <c r="Y23" s="13">
        <f t="shared" si="21"/>
        <v>4.333333333333333</v>
      </c>
      <c r="Z23" s="13">
        <f t="shared" si="21"/>
        <v>4.166666666666667</v>
      </c>
      <c r="AA23" s="13">
        <f>AVERAGE(AA17:AA22)</f>
        <v>4.833333333333333</v>
      </c>
      <c r="AB23" s="7">
        <f t="shared" si="16"/>
        <v>4.4444444444444438</v>
      </c>
      <c r="AD23" s="12">
        <f t="shared" si="21"/>
        <v>1.8333333333333333</v>
      </c>
      <c r="AE23" s="12">
        <f>AVERAGE(AE17:AE22)</f>
        <v>2.8333333333333335</v>
      </c>
      <c r="AF23" s="12">
        <f>AVERAGE(AF17:AF22)</f>
        <v>3.8333333333333335</v>
      </c>
      <c r="AG23" s="13">
        <f>AVERAGE(AG17:AG22)</f>
        <v>3.5</v>
      </c>
      <c r="AH23" s="8">
        <f t="shared" si="17"/>
        <v>3</v>
      </c>
      <c r="AJ23" s="12">
        <f t="shared" si="21"/>
        <v>1.8333333333333333</v>
      </c>
      <c r="AK23" s="12">
        <f t="shared" si="21"/>
        <v>2</v>
      </c>
      <c r="AL23" s="12">
        <f t="shared" si="21"/>
        <v>1.8333333333333333</v>
      </c>
      <c r="AM23" s="12">
        <f t="shared" si="21"/>
        <v>2.1666666666666665</v>
      </c>
      <c r="AN23" s="8">
        <f>AVERAGE(AJ23:AM23)</f>
        <v>1.958333333333333</v>
      </c>
      <c r="AP23" s="12">
        <f t="shared" si="21"/>
        <v>2.5</v>
      </c>
      <c r="AQ23" s="13">
        <f t="shared" si="21"/>
        <v>3.6666666666666665</v>
      </c>
      <c r="AR23" s="13">
        <f>AVERAGE(AR17:AR22)</f>
        <v>3.5</v>
      </c>
      <c r="AS23" s="13">
        <f>AVERAGE(AS17:AS22)</f>
        <v>4.166666666666667</v>
      </c>
      <c r="AT23" s="7">
        <f t="shared" si="19"/>
        <v>3.458333333333333</v>
      </c>
      <c r="AV23" s="18">
        <f t="shared" si="20"/>
        <v>3.0908730158730156</v>
      </c>
      <c r="AW23" s="15"/>
      <c r="AX23" s="13">
        <f>AVERAGE(AX17:AX22)</f>
        <v>3.5</v>
      </c>
      <c r="AY23" s="12">
        <f>AVERAGE(AY17:AY22)</f>
        <v>2.5</v>
      </c>
      <c r="AZ23" s="12">
        <f>AVERAGE(AZ17:AZ22)</f>
        <v>2.5</v>
      </c>
    </row>
    <row r="24" spans="1:52" ht="15.75" thickTop="1" x14ac:dyDescent="0.25">
      <c r="G24" s="5" t="s">
        <v>68</v>
      </c>
      <c r="H24" s="10">
        <f>_xlfn.STDEV.S(H17:H22)</f>
        <v>0.63245553203367588</v>
      </c>
      <c r="I24" s="10">
        <f t="shared" ref="I24:M24" si="22">_xlfn.STDEV.S(I17:I22)</f>
        <v>1.2649110640673518</v>
      </c>
      <c r="J24" s="10">
        <f t="shared" si="22"/>
        <v>0.54772255750516607</v>
      </c>
      <c r="K24" s="10">
        <f t="shared" si="22"/>
        <v>1.0954451150103321</v>
      </c>
      <c r="L24" s="10">
        <f t="shared" si="22"/>
        <v>1.51657508881031</v>
      </c>
      <c r="M24" s="10">
        <f t="shared" si="22"/>
        <v>0.6572670690061988</v>
      </c>
      <c r="O24" s="10">
        <f t="shared" ref="O24:S24" si="23">_xlfn.STDEV.S(O17:O22)</f>
        <v>1.3662601021279461</v>
      </c>
      <c r="P24" s="10">
        <f t="shared" si="23"/>
        <v>1.5055453054181618</v>
      </c>
      <c r="Q24" s="10">
        <f t="shared" si="23"/>
        <v>1.6020819787597218</v>
      </c>
      <c r="R24" s="10">
        <f t="shared" si="23"/>
        <v>1.2110601416389963</v>
      </c>
      <c r="S24" s="10">
        <f t="shared" si="23"/>
        <v>1.3299436078270386</v>
      </c>
      <c r="U24" s="10">
        <f t="shared" ref="U24:W24" si="24">_xlfn.STDEV.S(U17:U22)</f>
        <v>0.89442719099991586</v>
      </c>
      <c r="V24" s="10">
        <f t="shared" si="24"/>
        <v>0.83666002653407556</v>
      </c>
      <c r="W24" s="10">
        <f t="shared" si="24"/>
        <v>0.52440442408507582</v>
      </c>
      <c r="Y24" s="10">
        <f t="shared" ref="Y24:AT24" si="25">_xlfn.STDEV.S(Y17:Y22)</f>
        <v>1.6329931618554518</v>
      </c>
      <c r="Z24" s="10">
        <f t="shared" si="25"/>
        <v>1.6020819787597218</v>
      </c>
      <c r="AA24" s="10">
        <f t="shared" si="25"/>
        <v>1.7224014243685091</v>
      </c>
      <c r="AB24" s="10">
        <f t="shared" si="25"/>
        <v>1.5153535218873162</v>
      </c>
      <c r="AD24" s="10">
        <f t="shared" si="25"/>
        <v>0.40824829046386274</v>
      </c>
      <c r="AE24" s="10">
        <f t="shared" si="25"/>
        <v>1.4719601443879746</v>
      </c>
      <c r="AF24" s="10">
        <f t="shared" si="25"/>
        <v>1.7224014243685082</v>
      </c>
      <c r="AG24" s="10">
        <f t="shared" si="25"/>
        <v>1.6431676725154984</v>
      </c>
      <c r="AH24" s="10">
        <f t="shared" si="25"/>
        <v>0.68920243760451105</v>
      </c>
      <c r="AJ24" s="10">
        <f t="shared" si="25"/>
        <v>0.40824829046386274</v>
      </c>
      <c r="AK24" s="10">
        <f t="shared" si="25"/>
        <v>0.63245553203367588</v>
      </c>
      <c r="AL24" s="10">
        <f t="shared" si="25"/>
        <v>0.9831920802501749</v>
      </c>
      <c r="AM24" s="10">
        <f t="shared" si="25"/>
        <v>0.75277265270908089</v>
      </c>
      <c r="AN24" s="10">
        <f t="shared" si="25"/>
        <v>0.55715048834822578</v>
      </c>
      <c r="AP24" s="10">
        <f t="shared" si="25"/>
        <v>1.0488088481701516</v>
      </c>
      <c r="AQ24" s="10">
        <f t="shared" si="25"/>
        <v>1.3662601021279461</v>
      </c>
      <c r="AR24" s="10">
        <f t="shared" si="25"/>
        <v>1.7606816861659009</v>
      </c>
      <c r="AS24" s="10">
        <f t="shared" si="25"/>
        <v>1.6020819787597218</v>
      </c>
      <c r="AT24" s="10">
        <f t="shared" si="25"/>
        <v>0.53424401416081935</v>
      </c>
      <c r="AV24" s="19">
        <f>_xlfn.STDEV.S(AV17:AV23)</f>
        <v>0.30581853247430363</v>
      </c>
      <c r="AX24" s="10">
        <f>_xlfn.STDEV.S(AX17:AX22)</f>
        <v>1.7606816861659009</v>
      </c>
      <c r="AY24" s="10">
        <f>_xlfn.STDEV.S(AY17:AY22)</f>
        <v>0.54772255750516607</v>
      </c>
      <c r="AZ24" s="10">
        <f>_xlfn.STDEV.S(AZ17:AZ22)</f>
        <v>1.51657508881031</v>
      </c>
    </row>
    <row r="26" spans="1:52" x14ac:dyDescent="0.2">
      <c r="A26" t="s">
        <v>42</v>
      </c>
      <c r="B26">
        <v>9</v>
      </c>
      <c r="C26" t="s">
        <v>43</v>
      </c>
    </row>
    <row r="27" spans="1:52" x14ac:dyDescent="0.2">
      <c r="H27" s="5"/>
      <c r="I27" s="5"/>
      <c r="J27" s="5"/>
      <c r="K27" s="5"/>
    </row>
    <row r="28" spans="1:52" x14ac:dyDescent="0.2">
      <c r="A28" t="s">
        <v>70</v>
      </c>
      <c r="H28" s="5"/>
      <c r="K28" s="5"/>
    </row>
    <row r="29" spans="1:52" ht="45" customHeight="1" x14ac:dyDescent="0.2">
      <c r="A29" s="29" t="s">
        <v>71</v>
      </c>
      <c r="B29" s="29"/>
      <c r="C29" s="29"/>
      <c r="H29" s="5"/>
      <c r="K29" s="5"/>
    </row>
    <row r="30" spans="1:52" x14ac:dyDescent="0.2">
      <c r="A30">
        <v>1</v>
      </c>
      <c r="H30" s="5"/>
      <c r="K30" s="5"/>
    </row>
    <row r="31" spans="1:52" x14ac:dyDescent="0.2">
      <c r="A31">
        <v>2</v>
      </c>
      <c r="H31" s="5"/>
      <c r="K31" s="5"/>
    </row>
    <row r="32" spans="1:52" x14ac:dyDescent="0.2">
      <c r="A32">
        <v>3</v>
      </c>
      <c r="H32" s="5"/>
      <c r="K32" s="5"/>
    </row>
    <row r="33" spans="1:11" x14ac:dyDescent="0.2">
      <c r="A33">
        <v>4</v>
      </c>
      <c r="H33" s="5"/>
      <c r="K33" s="5"/>
    </row>
    <row r="34" spans="1:11" x14ac:dyDescent="0.2">
      <c r="A34">
        <v>5</v>
      </c>
      <c r="H34" s="5"/>
      <c r="K34" s="5"/>
    </row>
    <row r="35" spans="1:11" x14ac:dyDescent="0.2">
      <c r="A35">
        <v>6</v>
      </c>
      <c r="D35" s="9"/>
      <c r="H35" s="5"/>
      <c r="K35" s="5"/>
    </row>
    <row r="36" spans="1:11" x14ac:dyDescent="0.2">
      <c r="A36">
        <v>7</v>
      </c>
      <c r="H36" s="5"/>
      <c r="K36" s="5"/>
    </row>
    <row r="37" spans="1:11" x14ac:dyDescent="0.2">
      <c r="D37" s="20"/>
      <c r="F37" s="25"/>
      <c r="H37" s="5"/>
      <c r="I37" s="5"/>
      <c r="J37" s="5"/>
      <c r="K37" s="5"/>
    </row>
    <row r="38" spans="1:11" x14ac:dyDescent="0.2">
      <c r="D38" s="20"/>
      <c r="F38" s="25"/>
      <c r="H38" s="5"/>
      <c r="I38" s="5"/>
      <c r="J38" s="5"/>
      <c r="K38" s="5"/>
    </row>
    <row r="39" spans="1:11" x14ac:dyDescent="0.2">
      <c r="D39" s="20"/>
      <c r="F39" s="25"/>
    </row>
    <row r="40" spans="1:11" x14ac:dyDescent="0.2">
      <c r="D40" s="20"/>
      <c r="F40" s="25"/>
    </row>
    <row r="41" spans="1:11" x14ac:dyDescent="0.2">
      <c r="D41" s="20"/>
      <c r="F41" s="25"/>
    </row>
    <row r="42" spans="1:11" x14ac:dyDescent="0.2">
      <c r="D42" s="20"/>
      <c r="F42" s="25"/>
    </row>
    <row r="43" spans="1:11" x14ac:dyDescent="0.2">
      <c r="D43" s="20"/>
      <c r="F43" s="25"/>
    </row>
    <row r="44" spans="1:11" x14ac:dyDescent="0.2">
      <c r="F44" s="25"/>
    </row>
    <row r="46" spans="1:11" x14ac:dyDescent="0.2">
      <c r="D46" s="9"/>
    </row>
    <row r="47" spans="1:11" x14ac:dyDescent="0.2">
      <c r="D47" s="5"/>
      <c r="E47" s="5"/>
    </row>
    <row r="48" spans="1:11" x14ac:dyDescent="0.2">
      <c r="D48" s="5"/>
      <c r="E48" s="5"/>
      <c r="F48" s="26"/>
    </row>
    <row r="49" spans="4:6" x14ac:dyDescent="0.2">
      <c r="D49" s="5"/>
      <c r="E49" s="5"/>
      <c r="F49" s="26"/>
    </row>
    <row r="50" spans="4:6" x14ac:dyDescent="0.2">
      <c r="D50" s="5"/>
      <c r="E50" s="5"/>
      <c r="F50" s="26"/>
    </row>
    <row r="51" spans="4:6" x14ac:dyDescent="0.2">
      <c r="D51" s="5"/>
      <c r="E51" s="5"/>
      <c r="F51" s="26"/>
    </row>
    <row r="52" spans="4:6" x14ac:dyDescent="0.2">
      <c r="D52" s="5"/>
      <c r="E52" s="5"/>
      <c r="F52" s="26"/>
    </row>
    <row r="53" spans="4:6" x14ac:dyDescent="0.2">
      <c r="D53" s="5"/>
      <c r="E53" s="5"/>
      <c r="F53" s="26"/>
    </row>
    <row r="54" spans="4:6" x14ac:dyDescent="0.2">
      <c r="D54" s="5"/>
      <c r="E54" s="5"/>
      <c r="F54" s="26"/>
    </row>
    <row r="55" spans="4:6" x14ac:dyDescent="0.2">
      <c r="D55" s="5"/>
      <c r="E55" s="5"/>
      <c r="F55" s="5"/>
    </row>
  </sheetData>
  <sortState ref="D48:D54">
    <sortCondition ref="D48"/>
  </sortState>
  <dataConsolidate/>
  <mergeCells count="1">
    <mergeCell ref="A29:C29"/>
  </mergeCells>
  <pageMargins left="0.5" right="0.5" top="1" bottom="1" header="0.5" footer="0.5"/>
  <pageSetup paperSize="9" orientation="portrait" useFirstPageNumber="1" horizontalDpi="1200" verticalDpi="1200" r:id="rId1"/>
  <headerFooter>
    <oddHeader>&amp;C&amp;"Times New Roman,Regular"&amp;12&amp;A</oddHeader>
    <oddFooter>&amp;C&amp;"Times New Roman,Regular"&amp;12Page &amp;P</oddFooter>
  </headerFooter>
  <ignoredErrors>
    <ignoredError sqref="S3:S12 S15:S2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26"/>
  <sheetViews>
    <sheetView topLeftCell="A202" workbookViewId="0">
      <selection activeCell="D218" sqref="D218:D225"/>
    </sheetView>
  </sheetViews>
  <sheetFormatPr baseColWidth="10" defaultRowHeight="12.75" x14ac:dyDescent="0.2"/>
  <cols>
    <col min="3" max="3" width="19.85546875" bestFit="1" customWidth="1"/>
    <col min="4" max="4" width="19" bestFit="1" customWidth="1"/>
    <col min="6" max="6" width="19.85546875" bestFit="1" customWidth="1"/>
    <col min="7" max="7" width="19.7109375" bestFit="1" customWidth="1"/>
  </cols>
  <sheetData>
    <row r="1" spans="2:7" ht="13.5" thickBot="1" x14ac:dyDescent="0.25">
      <c r="B1" s="9" t="s">
        <v>49</v>
      </c>
    </row>
    <row r="2" spans="2:7" x14ac:dyDescent="0.2">
      <c r="B2" s="24" t="s">
        <v>69</v>
      </c>
      <c r="C2" s="24" t="s">
        <v>72</v>
      </c>
      <c r="D2" s="24" t="s">
        <v>74</v>
      </c>
      <c r="E2" s="24" t="s">
        <v>69</v>
      </c>
      <c r="F2" s="24" t="s">
        <v>73</v>
      </c>
      <c r="G2" s="24" t="s">
        <v>75</v>
      </c>
    </row>
    <row r="3" spans="2:7" x14ac:dyDescent="0.2">
      <c r="B3" s="21">
        <v>1</v>
      </c>
      <c r="C3" s="22">
        <v>8</v>
      </c>
      <c r="D3" s="27">
        <f>C3/$C$10</f>
        <v>0.16</v>
      </c>
      <c r="E3" s="21">
        <v>1</v>
      </c>
      <c r="F3" s="22">
        <v>7</v>
      </c>
      <c r="G3" s="27">
        <f>F3/$F$10</f>
        <v>0.23333333333333334</v>
      </c>
    </row>
    <row r="4" spans="2:7" x14ac:dyDescent="0.2">
      <c r="B4" s="21">
        <v>2</v>
      </c>
      <c r="C4" s="22">
        <v>19</v>
      </c>
      <c r="D4" s="27">
        <f t="shared" ref="D4:D9" si="0">C4/$C$10</f>
        <v>0.38</v>
      </c>
      <c r="E4" s="21">
        <v>2</v>
      </c>
      <c r="F4" s="22">
        <v>8</v>
      </c>
      <c r="G4" s="27">
        <f t="shared" ref="G4:G9" si="1">F4/$F$10</f>
        <v>0.26666666666666666</v>
      </c>
    </row>
    <row r="5" spans="2:7" x14ac:dyDescent="0.2">
      <c r="B5" s="21">
        <v>3</v>
      </c>
      <c r="C5" s="22">
        <v>17</v>
      </c>
      <c r="D5" s="27">
        <f t="shared" si="0"/>
        <v>0.34</v>
      </c>
      <c r="E5" s="21">
        <v>3</v>
      </c>
      <c r="F5" s="22">
        <v>13</v>
      </c>
      <c r="G5" s="27">
        <f t="shared" si="1"/>
        <v>0.43333333333333335</v>
      </c>
    </row>
    <row r="6" spans="2:7" x14ac:dyDescent="0.2">
      <c r="B6" s="21">
        <v>4</v>
      </c>
      <c r="C6" s="22">
        <v>4</v>
      </c>
      <c r="D6" s="27">
        <f t="shared" si="0"/>
        <v>0.08</v>
      </c>
      <c r="E6" s="21">
        <v>4</v>
      </c>
      <c r="F6" s="22">
        <v>0</v>
      </c>
      <c r="G6" s="27">
        <f t="shared" si="1"/>
        <v>0</v>
      </c>
    </row>
    <row r="7" spans="2:7" x14ac:dyDescent="0.2">
      <c r="B7" s="21">
        <v>5</v>
      </c>
      <c r="C7" s="22">
        <v>2</v>
      </c>
      <c r="D7" s="27">
        <f t="shared" si="0"/>
        <v>0.04</v>
      </c>
      <c r="E7" s="21">
        <v>5</v>
      </c>
      <c r="F7" s="22">
        <v>2</v>
      </c>
      <c r="G7" s="27">
        <f t="shared" si="1"/>
        <v>6.6666666666666666E-2</v>
      </c>
    </row>
    <row r="8" spans="2:7" x14ac:dyDescent="0.2">
      <c r="B8" s="21">
        <v>6</v>
      </c>
      <c r="C8" s="22">
        <v>0</v>
      </c>
      <c r="D8" s="27">
        <f t="shared" si="0"/>
        <v>0</v>
      </c>
      <c r="E8" s="21">
        <v>6</v>
      </c>
      <c r="F8" s="22">
        <v>0</v>
      </c>
      <c r="G8" s="27">
        <f t="shared" si="1"/>
        <v>0</v>
      </c>
    </row>
    <row r="9" spans="2:7" x14ac:dyDescent="0.2">
      <c r="B9" s="21">
        <v>7</v>
      </c>
      <c r="C9" s="22">
        <v>0</v>
      </c>
      <c r="D9" s="27">
        <f t="shared" si="0"/>
        <v>0</v>
      </c>
      <c r="E9" s="21">
        <v>7</v>
      </c>
      <c r="F9" s="22">
        <v>0</v>
      </c>
      <c r="G9" s="27">
        <f t="shared" si="1"/>
        <v>0</v>
      </c>
    </row>
    <row r="10" spans="2:7" ht="13.5" thickBot="1" x14ac:dyDescent="0.25">
      <c r="B10" s="23" t="s">
        <v>76</v>
      </c>
      <c r="C10" s="23">
        <f>SUM(C3:C9)</f>
        <v>50</v>
      </c>
      <c r="E10" s="23"/>
      <c r="F10" s="23">
        <f>SUM(F3:F9)</f>
        <v>30</v>
      </c>
    </row>
    <row r="32" spans="2:2" ht="13.5" thickBot="1" x14ac:dyDescent="0.25">
      <c r="B32" s="9" t="s">
        <v>51</v>
      </c>
    </row>
    <row r="33" spans="2:7" x14ac:dyDescent="0.2">
      <c r="B33" s="24" t="s">
        <v>69</v>
      </c>
      <c r="C33" s="24" t="s">
        <v>72</v>
      </c>
      <c r="D33" s="24" t="s">
        <v>74</v>
      </c>
      <c r="E33" s="24" t="s">
        <v>69</v>
      </c>
      <c r="F33" s="24" t="s">
        <v>73</v>
      </c>
      <c r="G33" s="24" t="s">
        <v>75</v>
      </c>
    </row>
    <row r="34" spans="2:7" x14ac:dyDescent="0.2">
      <c r="B34" s="21">
        <v>1</v>
      </c>
      <c r="C34" s="22">
        <v>4</v>
      </c>
      <c r="D34" s="27">
        <f>C34/$C$41</f>
        <v>0.1</v>
      </c>
      <c r="E34" s="21">
        <v>1</v>
      </c>
      <c r="F34" s="22">
        <v>0</v>
      </c>
      <c r="G34" s="27">
        <f>F34/$F$41</f>
        <v>0</v>
      </c>
    </row>
    <row r="35" spans="2:7" x14ac:dyDescent="0.2">
      <c r="B35" s="21">
        <v>2</v>
      </c>
      <c r="C35" s="22">
        <v>8</v>
      </c>
      <c r="D35" s="27">
        <f t="shared" ref="D35:D40" si="2">C35/$C$41</f>
        <v>0.2</v>
      </c>
      <c r="E35" s="21">
        <v>2</v>
      </c>
      <c r="F35" s="22">
        <v>6</v>
      </c>
      <c r="G35" s="27">
        <f t="shared" ref="G35:G40" si="3">F35/$F$41</f>
        <v>0.25</v>
      </c>
    </row>
    <row r="36" spans="2:7" x14ac:dyDescent="0.2">
      <c r="B36" s="21">
        <v>3</v>
      </c>
      <c r="C36" s="22">
        <v>10</v>
      </c>
      <c r="D36" s="27">
        <f t="shared" si="2"/>
        <v>0.25</v>
      </c>
      <c r="E36" s="21">
        <v>3</v>
      </c>
      <c r="F36" s="22">
        <v>6</v>
      </c>
      <c r="G36" s="27">
        <f t="shared" si="3"/>
        <v>0.25</v>
      </c>
    </row>
    <row r="37" spans="2:7" x14ac:dyDescent="0.2">
      <c r="B37" s="21">
        <v>4</v>
      </c>
      <c r="C37" s="22">
        <v>12</v>
      </c>
      <c r="D37" s="27">
        <f t="shared" si="2"/>
        <v>0.3</v>
      </c>
      <c r="E37" s="21">
        <v>4</v>
      </c>
      <c r="F37" s="22">
        <v>6</v>
      </c>
      <c r="G37" s="27">
        <f t="shared" si="3"/>
        <v>0.25</v>
      </c>
    </row>
    <row r="38" spans="2:7" x14ac:dyDescent="0.2">
      <c r="B38" s="21">
        <v>5</v>
      </c>
      <c r="C38" s="22">
        <v>4</v>
      </c>
      <c r="D38" s="27">
        <f t="shared" si="2"/>
        <v>0.1</v>
      </c>
      <c r="E38" s="21">
        <v>5</v>
      </c>
      <c r="F38" s="22">
        <v>3</v>
      </c>
      <c r="G38" s="27">
        <f t="shared" si="3"/>
        <v>0.125</v>
      </c>
    </row>
    <row r="39" spans="2:7" x14ac:dyDescent="0.2">
      <c r="B39" s="21">
        <v>6</v>
      </c>
      <c r="C39" s="22">
        <v>1</v>
      </c>
      <c r="D39" s="27">
        <f t="shared" si="2"/>
        <v>2.5000000000000001E-2</v>
      </c>
      <c r="E39" s="21">
        <v>6</v>
      </c>
      <c r="F39" s="22">
        <v>3</v>
      </c>
      <c r="G39" s="27">
        <f t="shared" si="3"/>
        <v>0.125</v>
      </c>
    </row>
    <row r="40" spans="2:7" x14ac:dyDescent="0.2">
      <c r="B40" s="21">
        <v>7</v>
      </c>
      <c r="C40" s="22">
        <v>1</v>
      </c>
      <c r="D40" s="27">
        <f t="shared" si="2"/>
        <v>2.5000000000000001E-2</v>
      </c>
      <c r="E40" s="21">
        <v>7</v>
      </c>
      <c r="F40" s="22">
        <v>0</v>
      </c>
      <c r="G40" s="27">
        <f t="shared" si="3"/>
        <v>0</v>
      </c>
    </row>
    <row r="41" spans="2:7" ht="13.5" thickBot="1" x14ac:dyDescent="0.25">
      <c r="B41" s="23" t="s">
        <v>76</v>
      </c>
      <c r="C41" s="23">
        <f>SUM(C34:C40)</f>
        <v>40</v>
      </c>
      <c r="E41" s="23"/>
      <c r="F41" s="23">
        <f>SUM(F34:F40)</f>
        <v>24</v>
      </c>
    </row>
    <row r="62" spans="2:7" ht="13.5" thickBot="1" x14ac:dyDescent="0.25">
      <c r="B62" s="9" t="s">
        <v>53</v>
      </c>
    </row>
    <row r="63" spans="2:7" x14ac:dyDescent="0.2">
      <c r="B63" s="24" t="s">
        <v>69</v>
      </c>
      <c r="C63" s="24" t="s">
        <v>72</v>
      </c>
      <c r="D63" s="24" t="s">
        <v>74</v>
      </c>
      <c r="E63" s="24" t="s">
        <v>69</v>
      </c>
      <c r="F63" s="24" t="s">
        <v>73</v>
      </c>
      <c r="G63" s="24" t="s">
        <v>75</v>
      </c>
    </row>
    <row r="64" spans="2:7" x14ac:dyDescent="0.2">
      <c r="B64" s="21">
        <v>1</v>
      </c>
      <c r="C64" s="22">
        <v>0</v>
      </c>
      <c r="D64" s="27">
        <f>C64/$C$71</f>
        <v>0</v>
      </c>
      <c r="E64" s="21">
        <v>1</v>
      </c>
      <c r="F64" s="22">
        <v>0</v>
      </c>
      <c r="G64" s="27">
        <f>F64/$F$71</f>
        <v>0</v>
      </c>
    </row>
    <row r="65" spans="2:7" x14ac:dyDescent="0.2">
      <c r="B65" s="21">
        <v>2</v>
      </c>
      <c r="C65" s="22">
        <v>5</v>
      </c>
      <c r="D65" s="27">
        <f t="shared" ref="D65:D70" si="4">C65/$C$71</f>
        <v>0.25</v>
      </c>
      <c r="E65" s="21">
        <v>2</v>
      </c>
      <c r="F65" s="22">
        <v>6</v>
      </c>
      <c r="G65" s="27">
        <f t="shared" ref="G65:G70" si="5">F65/$F$71</f>
        <v>0.5</v>
      </c>
    </row>
    <row r="66" spans="2:7" x14ac:dyDescent="0.2">
      <c r="B66" s="21">
        <v>3</v>
      </c>
      <c r="C66" s="22">
        <v>6</v>
      </c>
      <c r="D66" s="27">
        <f t="shared" si="4"/>
        <v>0.3</v>
      </c>
      <c r="E66" s="21">
        <v>3</v>
      </c>
      <c r="F66" s="22">
        <v>3</v>
      </c>
      <c r="G66" s="27">
        <f t="shared" si="5"/>
        <v>0.25</v>
      </c>
    </row>
    <row r="67" spans="2:7" x14ac:dyDescent="0.2">
      <c r="B67" s="21">
        <v>4</v>
      </c>
      <c r="C67" s="22">
        <v>3</v>
      </c>
      <c r="D67" s="27">
        <f t="shared" si="4"/>
        <v>0.15</v>
      </c>
      <c r="E67" s="21">
        <v>4</v>
      </c>
      <c r="F67" s="22">
        <v>3</v>
      </c>
      <c r="G67" s="27">
        <f t="shared" si="5"/>
        <v>0.25</v>
      </c>
    </row>
    <row r="68" spans="2:7" x14ac:dyDescent="0.2">
      <c r="B68" s="21">
        <v>5</v>
      </c>
      <c r="C68" s="22">
        <v>6</v>
      </c>
      <c r="D68" s="27">
        <f t="shared" si="4"/>
        <v>0.3</v>
      </c>
      <c r="E68" s="21">
        <v>5</v>
      </c>
      <c r="F68" s="22">
        <v>0</v>
      </c>
      <c r="G68" s="27">
        <f t="shared" si="5"/>
        <v>0</v>
      </c>
    </row>
    <row r="69" spans="2:7" x14ac:dyDescent="0.2">
      <c r="B69" s="21">
        <v>6</v>
      </c>
      <c r="C69" s="22">
        <v>0</v>
      </c>
      <c r="D69" s="27">
        <f t="shared" si="4"/>
        <v>0</v>
      </c>
      <c r="E69" s="21">
        <v>6</v>
      </c>
      <c r="F69" s="22">
        <v>0</v>
      </c>
      <c r="G69" s="27">
        <f t="shared" si="5"/>
        <v>0</v>
      </c>
    </row>
    <row r="70" spans="2:7" x14ac:dyDescent="0.2">
      <c r="B70" s="21">
        <v>7</v>
      </c>
      <c r="C70" s="22">
        <v>0</v>
      </c>
      <c r="D70" s="27">
        <f t="shared" si="4"/>
        <v>0</v>
      </c>
      <c r="E70" s="21">
        <v>7</v>
      </c>
      <c r="F70" s="22">
        <v>0</v>
      </c>
      <c r="G70" s="27">
        <f t="shared" si="5"/>
        <v>0</v>
      </c>
    </row>
    <row r="71" spans="2:7" ht="13.5" thickBot="1" x14ac:dyDescent="0.25">
      <c r="B71" s="23" t="s">
        <v>76</v>
      </c>
      <c r="C71" s="23">
        <f>SUM(C64:C70)</f>
        <v>20</v>
      </c>
      <c r="E71" s="23"/>
      <c r="F71" s="23">
        <f>SUM(F64:F70)</f>
        <v>12</v>
      </c>
    </row>
    <row r="93" spans="2:7" ht="13.5" thickBot="1" x14ac:dyDescent="0.25">
      <c r="B93" s="9" t="s">
        <v>55</v>
      </c>
    </row>
    <row r="94" spans="2:7" x14ac:dyDescent="0.2">
      <c r="B94" s="24" t="s">
        <v>69</v>
      </c>
      <c r="C94" s="24" t="s">
        <v>72</v>
      </c>
      <c r="D94" s="24" t="s">
        <v>74</v>
      </c>
      <c r="E94" s="24" t="s">
        <v>69</v>
      </c>
      <c r="F94" s="24" t="s">
        <v>73</v>
      </c>
      <c r="G94" s="24" t="s">
        <v>75</v>
      </c>
    </row>
    <row r="95" spans="2:7" x14ac:dyDescent="0.2">
      <c r="B95" s="21">
        <v>1</v>
      </c>
      <c r="C95" s="22">
        <v>3</v>
      </c>
      <c r="D95" s="27">
        <f>C95/$C$102</f>
        <v>0.1</v>
      </c>
      <c r="E95" s="21">
        <v>1</v>
      </c>
      <c r="F95" s="22">
        <v>0</v>
      </c>
      <c r="G95" s="27">
        <f>F95/$F$102</f>
        <v>0</v>
      </c>
    </row>
    <row r="96" spans="2:7" x14ac:dyDescent="0.2">
      <c r="B96" s="21">
        <v>2</v>
      </c>
      <c r="C96" s="22">
        <v>7</v>
      </c>
      <c r="D96" s="27">
        <f t="shared" ref="D96:D101" si="6">C96/$C$102</f>
        <v>0.23333333333333334</v>
      </c>
      <c r="E96" s="21">
        <v>2</v>
      </c>
      <c r="F96" s="22">
        <v>3</v>
      </c>
      <c r="G96" s="27">
        <f t="shared" ref="G96:G101" si="7">F96/$F$102</f>
        <v>0.16666666666666666</v>
      </c>
    </row>
    <row r="97" spans="2:7" x14ac:dyDescent="0.2">
      <c r="B97" s="21">
        <v>3</v>
      </c>
      <c r="C97" s="22">
        <v>5</v>
      </c>
      <c r="D97" s="27">
        <f t="shared" si="6"/>
        <v>0.16666666666666666</v>
      </c>
      <c r="E97" s="21">
        <v>3</v>
      </c>
      <c r="F97" s="22">
        <v>2</v>
      </c>
      <c r="G97" s="27">
        <f t="shared" si="7"/>
        <v>0.1111111111111111</v>
      </c>
    </row>
    <row r="98" spans="2:7" x14ac:dyDescent="0.2">
      <c r="B98" s="21">
        <v>4</v>
      </c>
      <c r="C98" s="22">
        <v>5</v>
      </c>
      <c r="D98" s="27">
        <f t="shared" si="6"/>
        <v>0.16666666666666666</v>
      </c>
      <c r="E98" s="21">
        <v>4</v>
      </c>
      <c r="F98" s="22">
        <v>4</v>
      </c>
      <c r="G98" s="27">
        <f t="shared" si="7"/>
        <v>0.22222222222222221</v>
      </c>
    </row>
    <row r="99" spans="2:7" x14ac:dyDescent="0.2">
      <c r="B99" s="21">
        <v>5</v>
      </c>
      <c r="C99" s="22">
        <v>6</v>
      </c>
      <c r="D99" s="27">
        <f t="shared" si="6"/>
        <v>0.2</v>
      </c>
      <c r="E99" s="21">
        <v>5</v>
      </c>
      <c r="F99" s="22">
        <v>3</v>
      </c>
      <c r="G99" s="27">
        <f t="shared" si="7"/>
        <v>0.16666666666666666</v>
      </c>
    </row>
    <row r="100" spans="2:7" x14ac:dyDescent="0.2">
      <c r="B100" s="21">
        <v>6</v>
      </c>
      <c r="C100" s="22">
        <v>4</v>
      </c>
      <c r="D100" s="27">
        <f t="shared" si="6"/>
        <v>0.13333333333333333</v>
      </c>
      <c r="E100" s="21">
        <v>6</v>
      </c>
      <c r="F100" s="22">
        <v>5</v>
      </c>
      <c r="G100" s="27">
        <f t="shared" si="7"/>
        <v>0.27777777777777779</v>
      </c>
    </row>
    <row r="101" spans="2:7" x14ac:dyDescent="0.2">
      <c r="B101" s="21">
        <v>7</v>
      </c>
      <c r="C101" s="22">
        <v>0</v>
      </c>
      <c r="D101" s="27">
        <f t="shared" si="6"/>
        <v>0</v>
      </c>
      <c r="E101" s="21">
        <v>7</v>
      </c>
      <c r="F101" s="22">
        <v>1</v>
      </c>
      <c r="G101" s="27">
        <f t="shared" si="7"/>
        <v>5.5555555555555552E-2</v>
      </c>
    </row>
    <row r="102" spans="2:7" ht="13.5" thickBot="1" x14ac:dyDescent="0.25">
      <c r="B102" s="23" t="s">
        <v>76</v>
      </c>
      <c r="C102" s="23">
        <f>SUM(C95:C101)</f>
        <v>30</v>
      </c>
      <c r="E102" s="23"/>
      <c r="F102" s="23">
        <f>SUM(F95:F101)</f>
        <v>18</v>
      </c>
    </row>
    <row r="123" spans="2:7" ht="13.5" thickBot="1" x14ac:dyDescent="0.25">
      <c r="B123" s="9" t="s">
        <v>58</v>
      </c>
    </row>
    <row r="124" spans="2:7" x14ac:dyDescent="0.2">
      <c r="B124" s="24" t="s">
        <v>69</v>
      </c>
      <c r="C124" s="24" t="s">
        <v>72</v>
      </c>
      <c r="D124" s="24" t="s">
        <v>74</v>
      </c>
      <c r="E124" s="24" t="s">
        <v>69</v>
      </c>
      <c r="F124" s="24" t="s">
        <v>73</v>
      </c>
      <c r="G124" s="24" t="s">
        <v>75</v>
      </c>
    </row>
    <row r="125" spans="2:7" x14ac:dyDescent="0.2">
      <c r="B125" s="21">
        <v>1</v>
      </c>
      <c r="C125" s="22">
        <v>2</v>
      </c>
      <c r="D125" s="27">
        <f>C125/$C$132</f>
        <v>0.05</v>
      </c>
      <c r="E125" s="21">
        <v>1</v>
      </c>
      <c r="F125" s="22">
        <v>3</v>
      </c>
      <c r="G125" s="27">
        <f>F125/$F$132</f>
        <v>0.125</v>
      </c>
    </row>
    <row r="126" spans="2:7" x14ac:dyDescent="0.2">
      <c r="B126" s="21">
        <v>2</v>
      </c>
      <c r="C126" s="22">
        <v>14</v>
      </c>
      <c r="D126" s="27">
        <f t="shared" ref="D126:D131" si="8">C126/$C$132</f>
        <v>0.35</v>
      </c>
      <c r="E126" s="21">
        <v>2</v>
      </c>
      <c r="F126" s="22">
        <v>9</v>
      </c>
      <c r="G126" s="27">
        <f t="shared" ref="G126:G131" si="9">F126/$F$132</f>
        <v>0.375</v>
      </c>
    </row>
    <row r="127" spans="2:7" x14ac:dyDescent="0.2">
      <c r="B127" s="21">
        <v>3</v>
      </c>
      <c r="C127" s="22">
        <v>7</v>
      </c>
      <c r="D127" s="27">
        <f t="shared" si="8"/>
        <v>0.17499999999999999</v>
      </c>
      <c r="E127" s="21">
        <v>3</v>
      </c>
      <c r="F127" s="22">
        <v>4</v>
      </c>
      <c r="G127" s="27">
        <f t="shared" si="9"/>
        <v>0.16666666666666666</v>
      </c>
    </row>
    <row r="128" spans="2:7" x14ac:dyDescent="0.2">
      <c r="B128" s="21">
        <v>4</v>
      </c>
      <c r="C128" s="22">
        <v>7</v>
      </c>
      <c r="D128" s="27">
        <f t="shared" si="8"/>
        <v>0.17499999999999999</v>
      </c>
      <c r="E128" s="21">
        <v>4</v>
      </c>
      <c r="F128" s="22">
        <v>3</v>
      </c>
      <c r="G128" s="27">
        <f t="shared" si="9"/>
        <v>0.125</v>
      </c>
    </row>
    <row r="129" spans="2:7" x14ac:dyDescent="0.2">
      <c r="B129" s="21">
        <v>5</v>
      </c>
      <c r="C129" s="22">
        <v>7</v>
      </c>
      <c r="D129" s="27">
        <f t="shared" si="8"/>
        <v>0.17499999999999999</v>
      </c>
      <c r="E129" s="21">
        <v>5</v>
      </c>
      <c r="F129" s="22">
        <v>3</v>
      </c>
      <c r="G129" s="27">
        <f t="shared" si="9"/>
        <v>0.125</v>
      </c>
    </row>
    <row r="130" spans="2:7" x14ac:dyDescent="0.2">
      <c r="B130" s="21">
        <v>6</v>
      </c>
      <c r="C130" s="22">
        <v>3</v>
      </c>
      <c r="D130" s="27">
        <f t="shared" si="8"/>
        <v>7.4999999999999997E-2</v>
      </c>
      <c r="E130" s="21">
        <v>6</v>
      </c>
      <c r="F130" s="22">
        <v>2</v>
      </c>
      <c r="G130" s="27">
        <f t="shared" si="9"/>
        <v>8.3333333333333329E-2</v>
      </c>
    </row>
    <row r="131" spans="2:7" x14ac:dyDescent="0.2">
      <c r="B131" s="21">
        <v>7</v>
      </c>
      <c r="C131" s="22">
        <v>0</v>
      </c>
      <c r="D131" s="27">
        <f t="shared" si="8"/>
        <v>0</v>
      </c>
      <c r="E131" s="21">
        <v>7</v>
      </c>
      <c r="F131" s="22">
        <v>0</v>
      </c>
      <c r="G131" s="27">
        <f t="shared" si="9"/>
        <v>0</v>
      </c>
    </row>
    <row r="132" spans="2:7" ht="13.5" thickBot="1" x14ac:dyDescent="0.25">
      <c r="B132" s="23" t="s">
        <v>76</v>
      </c>
      <c r="C132" s="23">
        <f>SUM(C125:C131)</f>
        <v>40</v>
      </c>
      <c r="E132" s="23"/>
      <c r="F132" s="23">
        <f>SUM(F125:F131)</f>
        <v>24</v>
      </c>
    </row>
    <row r="154" spans="2:7" ht="13.5" thickBot="1" x14ac:dyDescent="0.25">
      <c r="B154" s="9" t="s">
        <v>60</v>
      </c>
    </row>
    <row r="155" spans="2:7" x14ac:dyDescent="0.2">
      <c r="B155" s="24" t="s">
        <v>69</v>
      </c>
      <c r="C155" s="24" t="s">
        <v>72</v>
      </c>
      <c r="D155" s="24" t="s">
        <v>74</v>
      </c>
      <c r="E155" s="24" t="s">
        <v>69</v>
      </c>
      <c r="F155" s="24" t="s">
        <v>73</v>
      </c>
      <c r="G155" s="24" t="s">
        <v>75</v>
      </c>
    </row>
    <row r="156" spans="2:7" x14ac:dyDescent="0.2">
      <c r="B156" s="21">
        <v>1</v>
      </c>
      <c r="C156" s="22">
        <v>7</v>
      </c>
      <c r="D156" s="27">
        <f>C156/$C$163</f>
        <v>0.17499999999999999</v>
      </c>
      <c r="E156" s="21">
        <v>1</v>
      </c>
      <c r="F156" s="22">
        <v>6</v>
      </c>
      <c r="G156" s="27">
        <f>F156/$F$163</f>
        <v>0.25</v>
      </c>
    </row>
    <row r="157" spans="2:7" x14ac:dyDescent="0.2">
      <c r="B157" s="21">
        <v>2</v>
      </c>
      <c r="C157" s="22">
        <v>18</v>
      </c>
      <c r="D157" s="27">
        <f t="shared" ref="D157:D162" si="10">C157/$C$163</f>
        <v>0.45</v>
      </c>
      <c r="E157" s="21">
        <v>2</v>
      </c>
      <c r="F157" s="22">
        <v>13</v>
      </c>
      <c r="G157" s="27">
        <f t="shared" ref="G157:G162" si="11">F157/$F$163</f>
        <v>0.54166666666666663</v>
      </c>
    </row>
    <row r="158" spans="2:7" x14ac:dyDescent="0.2">
      <c r="B158" s="21">
        <v>3</v>
      </c>
      <c r="C158" s="22">
        <v>9</v>
      </c>
      <c r="D158" s="27">
        <f t="shared" si="10"/>
        <v>0.22500000000000001</v>
      </c>
      <c r="E158" s="21">
        <v>3</v>
      </c>
      <c r="F158" s="22">
        <v>5</v>
      </c>
      <c r="G158" s="27">
        <f t="shared" si="11"/>
        <v>0.20833333333333334</v>
      </c>
    </row>
    <row r="159" spans="2:7" x14ac:dyDescent="0.2">
      <c r="B159" s="21">
        <v>4</v>
      </c>
      <c r="C159" s="22">
        <v>3</v>
      </c>
      <c r="D159" s="27">
        <f t="shared" si="10"/>
        <v>7.4999999999999997E-2</v>
      </c>
      <c r="E159" s="21">
        <v>4</v>
      </c>
      <c r="F159" s="22">
        <v>0</v>
      </c>
      <c r="G159" s="27">
        <f t="shared" si="11"/>
        <v>0</v>
      </c>
    </row>
    <row r="160" spans="2:7" x14ac:dyDescent="0.2">
      <c r="B160" s="21">
        <v>5</v>
      </c>
      <c r="C160" s="22">
        <v>3</v>
      </c>
      <c r="D160" s="27">
        <f t="shared" si="10"/>
        <v>7.4999999999999997E-2</v>
      </c>
      <c r="E160" s="21">
        <v>5</v>
      </c>
      <c r="F160" s="22">
        <v>0</v>
      </c>
      <c r="G160" s="27">
        <f t="shared" si="11"/>
        <v>0</v>
      </c>
    </row>
    <row r="161" spans="2:7" x14ac:dyDescent="0.2">
      <c r="B161" s="21">
        <v>6</v>
      </c>
      <c r="C161" s="22">
        <v>0</v>
      </c>
      <c r="D161" s="27">
        <f t="shared" si="10"/>
        <v>0</v>
      </c>
      <c r="E161" s="21">
        <v>6</v>
      </c>
      <c r="F161" s="22">
        <v>0</v>
      </c>
      <c r="G161" s="27">
        <f t="shared" si="11"/>
        <v>0</v>
      </c>
    </row>
    <row r="162" spans="2:7" x14ac:dyDescent="0.2">
      <c r="B162" s="21">
        <v>7</v>
      </c>
      <c r="C162" s="22">
        <v>0</v>
      </c>
      <c r="D162" s="27">
        <f t="shared" si="10"/>
        <v>0</v>
      </c>
      <c r="E162" s="21">
        <v>7</v>
      </c>
      <c r="F162" s="22">
        <v>0</v>
      </c>
      <c r="G162" s="27">
        <f t="shared" si="11"/>
        <v>0</v>
      </c>
    </row>
    <row r="163" spans="2:7" ht="13.5" thickBot="1" x14ac:dyDescent="0.25">
      <c r="B163" s="23" t="s">
        <v>76</v>
      </c>
      <c r="C163" s="23">
        <f>SUM(C156:C162)</f>
        <v>40</v>
      </c>
      <c r="E163" s="23"/>
      <c r="F163" s="23">
        <f>SUM(F156:F162)</f>
        <v>24</v>
      </c>
    </row>
    <row r="184" spans="2:7" ht="13.5" thickBot="1" x14ac:dyDescent="0.25">
      <c r="B184" s="9" t="s">
        <v>62</v>
      </c>
    </row>
    <row r="185" spans="2:7" x14ac:dyDescent="0.2">
      <c r="B185" s="24" t="s">
        <v>69</v>
      </c>
      <c r="C185" s="24" t="s">
        <v>72</v>
      </c>
      <c r="D185" s="24" t="s">
        <v>74</v>
      </c>
      <c r="E185" s="24" t="s">
        <v>69</v>
      </c>
      <c r="F185" s="24" t="s">
        <v>73</v>
      </c>
      <c r="G185" s="24" t="s">
        <v>75</v>
      </c>
    </row>
    <row r="186" spans="2:7" x14ac:dyDescent="0.2">
      <c r="B186" s="21">
        <v>1</v>
      </c>
      <c r="C186" s="22">
        <v>5</v>
      </c>
      <c r="D186" s="27">
        <f>C186/$C$193</f>
        <v>0.125</v>
      </c>
      <c r="E186" s="21">
        <v>1</v>
      </c>
      <c r="F186" s="22">
        <v>3</v>
      </c>
      <c r="G186" s="27">
        <f>F186/$F$193</f>
        <v>0.125</v>
      </c>
    </row>
    <row r="187" spans="2:7" x14ac:dyDescent="0.2">
      <c r="B187" s="21">
        <v>2</v>
      </c>
      <c r="C187" s="22">
        <v>11</v>
      </c>
      <c r="D187" s="27">
        <f t="shared" ref="D187:D192" si="12">C187/$C$193</f>
        <v>0.27500000000000002</v>
      </c>
      <c r="E187" s="21">
        <v>2</v>
      </c>
      <c r="F187" s="22">
        <v>4</v>
      </c>
      <c r="G187" s="27">
        <f t="shared" ref="G187:G192" si="13">F187/$F$193</f>
        <v>0.16666666666666666</v>
      </c>
    </row>
    <row r="188" spans="2:7" x14ac:dyDescent="0.2">
      <c r="B188" s="21">
        <v>3</v>
      </c>
      <c r="C188" s="22">
        <v>8</v>
      </c>
      <c r="D188" s="27">
        <f t="shared" si="12"/>
        <v>0.2</v>
      </c>
      <c r="E188" s="21">
        <v>3</v>
      </c>
      <c r="F188" s="22">
        <v>5</v>
      </c>
      <c r="G188" s="27">
        <f t="shared" si="13"/>
        <v>0.20833333333333334</v>
      </c>
    </row>
    <row r="189" spans="2:7" x14ac:dyDescent="0.2">
      <c r="B189" s="21">
        <v>4</v>
      </c>
      <c r="C189" s="22">
        <v>12</v>
      </c>
      <c r="D189" s="27">
        <f t="shared" si="12"/>
        <v>0.3</v>
      </c>
      <c r="E189" s="21">
        <v>4</v>
      </c>
      <c r="F189" s="22">
        <v>4</v>
      </c>
      <c r="G189" s="27">
        <f t="shared" si="13"/>
        <v>0.16666666666666666</v>
      </c>
    </row>
    <row r="190" spans="2:7" x14ac:dyDescent="0.2">
      <c r="B190" s="21">
        <v>5</v>
      </c>
      <c r="C190" s="22">
        <v>1</v>
      </c>
      <c r="D190" s="27">
        <f t="shared" si="12"/>
        <v>2.5000000000000001E-2</v>
      </c>
      <c r="E190" s="21">
        <v>5</v>
      </c>
      <c r="F190" s="22">
        <v>7</v>
      </c>
      <c r="G190" s="27">
        <f t="shared" si="13"/>
        <v>0.29166666666666669</v>
      </c>
    </row>
    <row r="191" spans="2:7" x14ac:dyDescent="0.2">
      <c r="B191" s="21">
        <v>6</v>
      </c>
      <c r="C191" s="22">
        <v>3</v>
      </c>
      <c r="D191" s="27">
        <f t="shared" si="12"/>
        <v>7.4999999999999997E-2</v>
      </c>
      <c r="E191" s="21">
        <v>6</v>
      </c>
      <c r="F191" s="22">
        <v>1</v>
      </c>
      <c r="G191" s="27">
        <f t="shared" si="13"/>
        <v>4.1666666666666664E-2</v>
      </c>
    </row>
    <row r="192" spans="2:7" x14ac:dyDescent="0.2">
      <c r="B192" s="21">
        <v>7</v>
      </c>
      <c r="C192" s="22">
        <v>0</v>
      </c>
      <c r="D192" s="27">
        <f t="shared" si="12"/>
        <v>0</v>
      </c>
      <c r="E192" s="21">
        <v>7</v>
      </c>
      <c r="F192" s="22">
        <v>0</v>
      </c>
      <c r="G192" s="27">
        <f t="shared" si="13"/>
        <v>0</v>
      </c>
    </row>
    <row r="193" spans="2:6" ht="13.5" thickBot="1" x14ac:dyDescent="0.25">
      <c r="B193" s="23" t="s">
        <v>76</v>
      </c>
      <c r="C193" s="23">
        <f>SUM(C186:C192)</f>
        <v>40</v>
      </c>
      <c r="E193" s="23"/>
      <c r="F193" s="23">
        <f>SUM(F186:F192)</f>
        <v>24</v>
      </c>
    </row>
    <row r="217" spans="2:4" ht="13.5" thickBot="1" x14ac:dyDescent="0.25">
      <c r="B217" s="9" t="s">
        <v>62</v>
      </c>
    </row>
    <row r="218" spans="2:4" x14ac:dyDescent="0.2">
      <c r="B218" s="24" t="s">
        <v>69</v>
      </c>
      <c r="C218" s="24" t="s">
        <v>72</v>
      </c>
      <c r="D218" s="24" t="s">
        <v>74</v>
      </c>
    </row>
    <row r="219" spans="2:4" x14ac:dyDescent="0.2">
      <c r="B219" s="21">
        <v>1</v>
      </c>
      <c r="C219" s="22">
        <v>2</v>
      </c>
      <c r="D219" s="27">
        <f>C219/$C$193</f>
        <v>0.05</v>
      </c>
    </row>
    <row r="220" spans="2:4" x14ac:dyDescent="0.2">
      <c r="B220" s="21">
        <v>2</v>
      </c>
      <c r="C220" s="22">
        <f>1+3+1</f>
        <v>5</v>
      </c>
      <c r="D220" s="27">
        <f t="shared" ref="D220:D225" si="14">C220/$C$193</f>
        <v>0.125</v>
      </c>
    </row>
    <row r="221" spans="2:4" x14ac:dyDescent="0.2">
      <c r="B221" s="21">
        <v>3</v>
      </c>
      <c r="C221" s="22">
        <f>3+3+2</f>
        <v>8</v>
      </c>
      <c r="D221" s="27">
        <f t="shared" si="14"/>
        <v>0.2</v>
      </c>
    </row>
    <row r="222" spans="2:4" x14ac:dyDescent="0.2">
      <c r="B222" s="21">
        <v>4</v>
      </c>
      <c r="C222" s="22">
        <v>0</v>
      </c>
      <c r="D222" s="27">
        <f t="shared" si="14"/>
        <v>0</v>
      </c>
    </row>
    <row r="223" spans="2:4" x14ac:dyDescent="0.2">
      <c r="B223" s="21">
        <v>5</v>
      </c>
      <c r="C223" s="22">
        <v>1</v>
      </c>
      <c r="D223" s="27">
        <f t="shared" si="14"/>
        <v>2.5000000000000001E-2</v>
      </c>
    </row>
    <row r="224" spans="2:4" x14ac:dyDescent="0.2">
      <c r="B224" s="21">
        <v>6</v>
      </c>
      <c r="C224" s="22">
        <v>0</v>
      </c>
      <c r="D224" s="27">
        <f t="shared" si="14"/>
        <v>0</v>
      </c>
    </row>
    <row r="225" spans="2:4" x14ac:dyDescent="0.2">
      <c r="B225" s="21">
        <v>7</v>
      </c>
      <c r="C225" s="22">
        <v>1</v>
      </c>
      <c r="D225" s="27">
        <f t="shared" si="14"/>
        <v>2.5000000000000001E-2</v>
      </c>
    </row>
    <row r="226" spans="2:4" ht="13.5" thickBot="1" x14ac:dyDescent="0.25">
      <c r="B226" s="23" t="s">
        <v>76</v>
      </c>
      <c r="C226" s="23">
        <f>SUM(C219:C225)</f>
        <v>17</v>
      </c>
    </row>
  </sheetData>
  <sortState ref="E186:E192">
    <sortCondition ref="E186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Understanding and motivation fo</vt:lpstr>
      <vt:lpstr>Analyse der Umfrage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Stoll</dc:creator>
  <cp:lastModifiedBy>Stoll</cp:lastModifiedBy>
  <cp:revision>0</cp:revision>
  <dcterms:created xsi:type="dcterms:W3CDTF">2020-05-25T09:31:49Z</dcterms:created>
  <dcterms:modified xsi:type="dcterms:W3CDTF">2020-07-30T19:52:07Z</dcterms:modified>
</cp:coreProperties>
</file>