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385" yWindow="-15" windowWidth="14430" windowHeight="12240" tabRatio="212"/>
  </bookViews>
  <sheets>
    <sheet name="Understanding and motivation fo" sheetId="1" r:id="rId1"/>
  </sheets>
  <calcPr calcId="145621"/>
</workbook>
</file>

<file path=xl/calcChain.xml><?xml version="1.0" encoding="utf-8"?>
<calcChain xmlns="http://schemas.openxmlformats.org/spreadsheetml/2006/main">
  <c r="J111" i="1" l="1"/>
  <c r="J259" i="1"/>
  <c r="I259" i="1"/>
  <c r="I111" i="1"/>
  <c r="G265" i="1"/>
  <c r="G264" i="1"/>
  <c r="G260" i="1"/>
  <c r="G261" i="1"/>
  <c r="G262" i="1"/>
  <c r="G263" i="1"/>
  <c r="G259" i="1"/>
  <c r="H119" i="1" l="1"/>
  <c r="O244" i="1" l="1"/>
  <c r="O234" i="1"/>
  <c r="O224" i="1"/>
  <c r="O212" i="1"/>
  <c r="O211" i="1"/>
  <c r="O210" i="1"/>
  <c r="O209" i="1"/>
  <c r="O208" i="1"/>
  <c r="O203" i="1"/>
  <c r="O193" i="1"/>
  <c r="O180" i="1"/>
  <c r="O181" i="1"/>
  <c r="O182" i="1"/>
  <c r="O179" i="1"/>
  <c r="O178" i="1"/>
  <c r="O177" i="1"/>
  <c r="O172" i="1"/>
  <c r="H161" i="1"/>
  <c r="O183" i="1" l="1"/>
  <c r="O246" i="1" s="1"/>
  <c r="O214" i="1"/>
  <c r="O101" i="1"/>
  <c r="O100" i="1"/>
  <c r="O99" i="1"/>
  <c r="O98" i="1"/>
  <c r="O97" i="1"/>
  <c r="O96" i="1"/>
  <c r="O95" i="1"/>
  <c r="O94" i="1"/>
  <c r="O89" i="1"/>
  <c r="O76" i="1"/>
  <c r="O62" i="1"/>
  <c r="O61" i="1"/>
  <c r="O60" i="1"/>
  <c r="O59" i="1"/>
  <c r="O58" i="1"/>
  <c r="O57" i="1"/>
  <c r="O56" i="1"/>
  <c r="O55" i="1"/>
  <c r="O49" i="1"/>
  <c r="O48" i="1"/>
  <c r="O47" i="1"/>
  <c r="O45" i="1"/>
  <c r="O43" i="1"/>
  <c r="O44" i="1"/>
  <c r="O42" i="1"/>
  <c r="O46" i="1"/>
  <c r="O35" i="1"/>
  <c r="O34" i="1"/>
  <c r="O32" i="1"/>
  <c r="O31" i="1"/>
  <c r="O37" i="1" s="1"/>
  <c r="O30" i="1"/>
  <c r="O29" i="1"/>
  <c r="O36" i="1"/>
  <c r="O33" i="1"/>
  <c r="O22" i="1"/>
  <c r="G117" i="1" s="1"/>
  <c r="O10" i="1"/>
  <c r="G118" i="1" s="1"/>
  <c r="O6" i="1"/>
  <c r="O23" i="1"/>
  <c r="O21" i="1"/>
  <c r="O20" i="1"/>
  <c r="O19" i="1"/>
  <c r="O18" i="1"/>
  <c r="O17" i="1"/>
  <c r="G112" i="1" s="1"/>
  <c r="O16" i="1"/>
  <c r="G111" i="1" s="1"/>
  <c r="G113" i="1" l="1"/>
  <c r="O11" i="1"/>
  <c r="G119" i="1" s="1"/>
  <c r="O248" i="1" s="1"/>
  <c r="G114" i="1"/>
  <c r="G115" i="1"/>
  <c r="G116" i="1"/>
  <c r="O102" i="1"/>
  <c r="O63" i="1"/>
  <c r="O50" i="1"/>
  <c r="O24" i="1"/>
</calcChain>
</file>

<file path=xl/sharedStrings.xml><?xml version="1.0" encoding="utf-8"?>
<sst xmlns="http://schemas.openxmlformats.org/spreadsheetml/2006/main" count="945" uniqueCount="158">
  <si>
    <t>Response ID</t>
  </si>
  <si>
    <t>IP address</t>
  </si>
  <si>
    <t>N/A</t>
  </si>
  <si>
    <t>62.68.17.41</t>
  </si>
  <si>
    <t>Male</t>
  </si>
  <si>
    <t>Detection</t>
  </si>
  <si>
    <t>Processing</t>
  </si>
  <si>
    <t>Environment description and representation</t>
  </si>
  <si>
    <t>Situation analysis</t>
  </si>
  <si>
    <t>Decision Making</t>
  </si>
  <si>
    <t>Actuation</t>
  </si>
  <si>
    <t>No</t>
  </si>
  <si>
    <t>Yes</t>
  </si>
  <si>
    <t>Activation Function</t>
  </si>
  <si>
    <t>Not reliable</t>
  </si>
  <si>
    <t>95.91.253.53</t>
  </si>
  <si>
    <t>37.201.5.217</t>
  </si>
  <si>
    <t>Hidden layer</t>
  </si>
  <si>
    <t>too small number of neurons doensn't allow to reduce sufficiently the generalization error of the training data set</t>
  </si>
  <si>
    <t>79.196.31.105</t>
  </si>
  <si>
    <t>The system cannot learn properly, items can appear too general</t>
  </si>
  <si>
    <t>37.201.7.115</t>
  </si>
  <si>
    <t>Perceptron</t>
  </si>
  <si>
    <t>inaccurate results</t>
  </si>
  <si>
    <t>37.201.5.82</t>
  </si>
  <si>
    <t>input layer</t>
  </si>
  <si>
    <t>less chance to recognize traines objects</t>
  </si>
  <si>
    <t>185.35.210.42</t>
  </si>
  <si>
    <t>Input Layer</t>
  </si>
  <si>
    <t>less chance to recognising trained objects</t>
  </si>
  <si>
    <t>185.35.208.129</t>
  </si>
  <si>
    <t>weights and bias</t>
  </si>
  <si>
    <t>Overfitting / bias</t>
  </si>
  <si>
    <t>I took part on all zoom sessions</t>
  </si>
  <si>
    <t>Multilayer perceptrons (MLP) and  Convolutional Neural Networks (CNN).  What machine learning model would you choose for image classification? MLP or CNN? Explain briefly in you own words.</t>
  </si>
  <si>
    <t>Examine and understand data (images)</t>
  </si>
  <si>
    <t>Prepare and preprocess the input</t>
  </si>
  <si>
    <t>Create the model</t>
  </si>
  <si>
    <t>Train the model</t>
  </si>
  <si>
    <t>Test the model with new data (images)</t>
  </si>
  <si>
    <t>sobel filter</t>
  </si>
  <si>
    <t>Verkehrszeichenerkennung</t>
  </si>
  <si>
    <t>Weights and Bias</t>
  </si>
  <si>
    <t>Output</t>
  </si>
  <si>
    <t>Input</t>
  </si>
  <si>
    <t>Hidden Layer</t>
  </si>
  <si>
    <t>Conv2D layer</t>
  </si>
  <si>
    <t>CNN is more effective, because the CNN weights are smaller and shared, the layers are less connected in cnns rather than fully connected in MLPs. Also their filters are looking for a pattern anywhere in the image.</t>
  </si>
  <si>
    <t>46.5.40.201</t>
  </si>
  <si>
    <t>sobel</t>
  </si>
  <si>
    <t>Lanedeparture System</t>
  </si>
  <si>
    <t>Weight Units</t>
  </si>
  <si>
    <t>Input Units</t>
  </si>
  <si>
    <t>Hidden Units</t>
  </si>
  <si>
    <t>Activation Units</t>
  </si>
  <si>
    <t>Dense layer</t>
  </si>
  <si>
    <t>Convolutional Neural Networks (CNNs)
has some benefits for speed improvement</t>
  </si>
  <si>
    <t>street sign recognition</t>
  </si>
  <si>
    <t>Output layer</t>
  </si>
  <si>
    <t>Weights</t>
  </si>
  <si>
    <t>hidden layer</t>
  </si>
  <si>
    <t>-</t>
  </si>
  <si>
    <t>CNN because the weights are smaller 
Layers are less connected in CNN than fully connected in MLPs</t>
  </si>
  <si>
    <t>92.117.187.234</t>
  </si>
  <si>
    <t>Sobel-Filter</t>
  </si>
  <si>
    <t>Detection of Street Signs</t>
  </si>
  <si>
    <t>Net Sum</t>
  </si>
  <si>
    <t>Input Layer/Values</t>
  </si>
  <si>
    <t>Activitation Function</t>
  </si>
  <si>
    <t>I would choose CNN, because its more effective to train because the weights are not that big. Also the layers are connected.</t>
  </si>
  <si>
    <t>195.245.5.109</t>
  </si>
  <si>
    <t>La Place Filter</t>
  </si>
  <si>
    <t>Kernel</t>
  </si>
  <si>
    <t>BIAS</t>
  </si>
  <si>
    <t>Output Layer</t>
  </si>
  <si>
    <t>CNN, weil sie effektiver zum Trainieren sind (kleiner)</t>
  </si>
  <si>
    <t>Laplacian Filter, Sobel Filter</t>
  </si>
  <si>
    <t>Traffic sign recognition</t>
  </si>
  <si>
    <t>Bias</t>
  </si>
  <si>
    <t>[Rank 1]</t>
  </si>
  <si>
    <t>[Rank 2]</t>
  </si>
  <si>
    <t>[Rank 3]</t>
  </si>
  <si>
    <t>[Rank 4]</t>
  </si>
  <si>
    <t>[Rank 5]</t>
  </si>
  <si>
    <t>[Rank 6]</t>
  </si>
  <si>
    <t>Right answer:</t>
  </si>
  <si>
    <t>[Convolution is the process of adding each element of the image to its local neighbors, weighted by the kernel.]</t>
  </si>
  <si>
    <t xml:space="preserve"> [The effect of a convolution is depending on the element values of the kernel.]</t>
  </si>
  <si>
    <t>[Convolution is a matrix multiplication of a kernel with an image vector.]</t>
  </si>
  <si>
    <t>[Only symmetric (e.g. 3x3) filter kernels can be used for convolution.]</t>
  </si>
  <si>
    <t>[Convolution results in a resized image]</t>
  </si>
  <si>
    <t>[Laplacian operator]</t>
  </si>
  <si>
    <t>[Sobel filter]</t>
  </si>
  <si>
    <t>[Median fitler]</t>
  </si>
  <si>
    <t>[Moiré pattern]</t>
  </si>
  <si>
    <t>[Reducing the level of noise in an image]</t>
  </si>
  <si>
    <t>[Preventing formation of moiré pattern artifacts.]</t>
  </si>
  <si>
    <t>[Increasing the details in an image]</t>
  </si>
  <si>
    <t>[Converting a color image (e.g. RGB) to grayscale]</t>
  </si>
  <si>
    <t>[Input values / input layer]</t>
  </si>
  <si>
    <t>[Weights and bias]</t>
  </si>
  <si>
    <t>[Output layer]</t>
  </si>
  <si>
    <t>[Pooling layer]</t>
  </si>
  <si>
    <t>[Hidden layer]</t>
  </si>
  <si>
    <t>[Kernel]</t>
  </si>
  <si>
    <t>[Activation Function]</t>
  </si>
  <si>
    <t>[Layers in CNN are sparsely/less connected as in MLP]</t>
  </si>
  <si>
    <t xml:space="preserve">Multilayer perceptrons (MLP) and  Convolutional Neural Networks (CNN).  Choose the correct statements.  </t>
  </si>
  <si>
    <t>[Weights in CNN are shared]</t>
  </si>
  <si>
    <t>[CNN are better suited for modern image classification tasks]</t>
  </si>
  <si>
    <t>[MLPs cant be used for images]</t>
  </si>
  <si>
    <t>[CNN don't have activation functions]</t>
  </si>
  <si>
    <t>[CNN need more training data than MLP]</t>
  </si>
  <si>
    <t>Result</t>
  </si>
  <si>
    <t>[Gaussian blur filer]</t>
  </si>
  <si>
    <t xml:space="preserve">Q1: Computer Vision Stages  Please put the stages of computer vision in automotive environment in the right order.  </t>
  </si>
  <si>
    <t>Survey 1:</t>
  </si>
  <si>
    <t xml:space="preserve">Q2: What is a spatial convolution in image processing?  Please choose the correct statements.  </t>
  </si>
  <si>
    <t xml:space="preserve">Q3: What filter kernel(s) are primary used for edge detection?  Please choose the correct answers.  </t>
  </si>
  <si>
    <t xml:space="preserve">Q4: What is Gaussian filter used for?  Please choose the correct statements.  </t>
  </si>
  <si>
    <t>Gender</t>
  </si>
  <si>
    <t>Age</t>
  </si>
  <si>
    <t xml:space="preserve">Q5: Perceptrons  What are the main parts of a single layer perceptron?  </t>
  </si>
  <si>
    <t>Q6: What part of a neural network needs to adjust, to achieve the learning process?</t>
  </si>
  <si>
    <t>Q7: What problem can occur when using too small number of training data?</t>
  </si>
  <si>
    <t>free text, expected: Overfitting, bad accuracy or similiar</t>
  </si>
  <si>
    <t>[edge detection]</t>
  </si>
  <si>
    <t>[noise reduction]</t>
  </si>
  <si>
    <t>[is a part of perceptrons]</t>
  </si>
  <si>
    <t>[is used for training weights]</t>
  </si>
  <si>
    <t>[is not used for computer vision tasks]</t>
  </si>
  <si>
    <t>[Feature extraction]</t>
  </si>
  <si>
    <t>[Construction of hierarchical features]</t>
  </si>
  <si>
    <t>[Assignment to classes]</t>
  </si>
  <si>
    <t>[Individual pixel recognition]</t>
  </si>
  <si>
    <t>Survey 2:</t>
  </si>
  <si>
    <t xml:space="preserve">Q1: Computer Vision - Image Classification  Please put the stages of image classification in the right order.  </t>
  </si>
  <si>
    <t xml:space="preserve">Q2: How does convolution help in machine learning (in particular: image classification)?  Please choose the correct statements.  </t>
  </si>
  <si>
    <t>Q3: Name at least one filter kernel that is primary used for edge detection?   </t>
  </si>
  <si>
    <t>Q4: Name at least one ADAS feature that is dependent on (or using) computer vision. </t>
  </si>
  <si>
    <t xml:space="preserve">Q5: Perceptrons  Name the main elements of a single layer perceptron?  </t>
  </si>
  <si>
    <t>Q6: Keras layers.  What kind of Keras layer do you use for perceptrons?</t>
  </si>
  <si>
    <t>CNN, because the weights are smaller and shared, more effective to train Layers are less connected in CNN rather than fully connected in MLP CNN filters are looking for a pattern anywhere in the image</t>
  </si>
  <si>
    <t>Participation:</t>
  </si>
  <si>
    <t>End result of 2nd survey:</t>
  </si>
  <si>
    <t>Difference:</t>
  </si>
  <si>
    <t>CNN (50%) explanaition (50%)</t>
  </si>
  <si>
    <t xml:space="preserve">Q7: Which two major effects of filter kernels does a CNN use for image classification?  </t>
  </si>
  <si>
    <t>Results Survey 1:</t>
  </si>
  <si>
    <t>Richtige Antworten in %</t>
  </si>
  <si>
    <t>IMI Gesamtmittelwert</t>
  </si>
  <si>
    <t>Teilnehmer ID</t>
  </si>
  <si>
    <t>Dense Layer</t>
  </si>
  <si>
    <t>Weights, Bias, Input, Output, Activation Function</t>
  </si>
  <si>
    <t>Sobel and/or Laplacian Filter</t>
  </si>
  <si>
    <t>Gesammt</t>
  </si>
  <si>
    <t>Korrelationskoeffizient nach Bravais und Pearson:</t>
  </si>
  <si>
    <t>von -1 bis +1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</si>
</sst>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amily val="2"/>
      <charset val="1"/>
    </font>
    <font>
      <sz val="11"/>
      <color rgb="FF006100"/>
      <name val="Calibri"/>
      <family val="2"/>
      <scheme val="minor"/>
    </font>
    <font>
      <sz val="11"/>
      <color rgb="FF9C0006"/>
      <name val="Calibri"/>
      <family val="2"/>
      <scheme val="minor"/>
    </font>
    <font>
      <sz val="11"/>
      <color rgb="FF9C6500"/>
      <name val="Calibri"/>
      <family val="2"/>
      <scheme val="minor"/>
    </font>
    <font>
      <sz val="10"/>
      <name val="Arial"/>
      <family val="2"/>
      <charset val="1"/>
    </font>
    <font>
      <b/>
      <sz val="11"/>
      <color rgb="FF3F3F3F"/>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8" tint="0.39997558519241921"/>
        <bgColor indexed="64"/>
      </patternFill>
    </fill>
    <fill>
      <patternFill patternType="solid">
        <fgColor rgb="FFF2F2F2"/>
      </patternFill>
    </fill>
  </fills>
  <borders count="11">
    <border>
      <left/>
      <right/>
      <top/>
      <bottom/>
      <diagonal/>
    </border>
    <border>
      <left/>
      <right/>
      <top/>
      <bottom style="medium">
        <color indexed="64"/>
      </bottom>
      <diagonal/>
    </border>
    <border>
      <left/>
      <right/>
      <top style="thin">
        <color indexed="64"/>
      </top>
      <bottom/>
      <diagonal/>
    </border>
    <border>
      <left/>
      <right/>
      <top style="medium">
        <color indexed="64"/>
      </top>
      <bottom style="double">
        <color indexed="64"/>
      </bottom>
      <diagonal/>
    </border>
    <border>
      <left/>
      <right/>
      <top/>
      <bottom style="double">
        <color indexed="64"/>
      </bottom>
      <diagonal/>
    </border>
    <border>
      <left/>
      <right/>
      <top/>
      <bottom style="thick">
        <color auto="1"/>
      </bottom>
      <diagonal/>
    </border>
    <border>
      <left/>
      <right/>
      <top style="thick">
        <color auto="1"/>
      </top>
      <bottom style="double">
        <color auto="1"/>
      </bottom>
      <diagonal/>
    </border>
    <border>
      <left/>
      <right/>
      <top style="thin">
        <color indexed="64"/>
      </top>
      <bottom style="thin">
        <color indexed="64"/>
      </bottom>
      <diagonal/>
    </border>
    <border>
      <left/>
      <right/>
      <top/>
      <bottom style="thin">
        <color indexed="64"/>
      </bottom>
      <diagonal/>
    </border>
    <border>
      <left style="thin">
        <color rgb="FF3F3F3F"/>
      </left>
      <right style="thin">
        <color rgb="FF3F3F3F"/>
      </right>
      <top style="thin">
        <color rgb="FF3F3F3F"/>
      </top>
      <bottom style="thin">
        <color rgb="FF3F3F3F"/>
      </bottom>
      <diagonal/>
    </border>
    <border>
      <left/>
      <right/>
      <top style="thin">
        <color indexed="64"/>
      </top>
      <bottom style="double">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9" fontId="4" fillId="0" borderId="0" applyFont="0" applyFill="0" applyBorder="0" applyAlignment="0" applyProtection="0"/>
    <xf numFmtId="0" fontId="5" fillId="6" borderId="9" applyNumberFormat="0" applyAlignment="0" applyProtection="0"/>
  </cellStyleXfs>
  <cellXfs count="59">
    <xf numFmtId="0" fontId="0" fillId="0" borderId="0" xfId="0" applyFont="1"/>
    <xf numFmtId="0" fontId="0" fillId="0" borderId="0" xfId="0" applyFont="1" applyAlignment="1">
      <alignment wrapText="1"/>
    </xf>
    <xf numFmtId="0" fontId="0" fillId="0" borderId="1" xfId="0" applyFont="1" applyBorder="1"/>
    <xf numFmtId="0" fontId="0" fillId="0" borderId="0" xfId="0" applyFont="1" applyBorder="1" applyAlignment="1">
      <alignment wrapText="1"/>
    </xf>
    <xf numFmtId="0" fontId="0" fillId="0" borderId="0" xfId="0" applyFont="1" applyBorder="1"/>
    <xf numFmtId="0" fontId="0" fillId="0" borderId="3" xfId="0" applyFont="1" applyBorder="1"/>
    <xf numFmtId="9" fontId="0" fillId="0" borderId="0" xfId="0" applyNumberFormat="1" applyFont="1" applyBorder="1"/>
    <xf numFmtId="9" fontId="1" fillId="2" borderId="0" xfId="1" applyNumberFormat="1" applyBorder="1"/>
    <xf numFmtId="9" fontId="2" fillId="3" borderId="0" xfId="2" applyNumberFormat="1" applyBorder="1"/>
    <xf numFmtId="9" fontId="3" fillId="4" borderId="1" xfId="3" applyNumberFormat="1" applyBorder="1"/>
    <xf numFmtId="0" fontId="1" fillId="2" borderId="1" xfId="1" applyBorder="1"/>
    <xf numFmtId="0" fontId="1" fillId="2" borderId="0" xfId="1" applyBorder="1"/>
    <xf numFmtId="0" fontId="2" fillId="3" borderId="0" xfId="2" applyBorder="1"/>
    <xf numFmtId="0" fontId="2" fillId="3" borderId="1" xfId="2" applyBorder="1"/>
    <xf numFmtId="0" fontId="0" fillId="0" borderId="0" xfId="0"/>
    <xf numFmtId="0" fontId="0" fillId="0" borderId="0" xfId="0" applyBorder="1"/>
    <xf numFmtId="0" fontId="1" fillId="2" borderId="0" xfId="1"/>
    <xf numFmtId="0" fontId="2" fillId="3" borderId="0" xfId="2"/>
    <xf numFmtId="10" fontId="1" fillId="2" borderId="0" xfId="1" applyNumberFormat="1" applyBorder="1"/>
    <xf numFmtId="10" fontId="3" fillId="4" borderId="0" xfId="3" applyNumberFormat="1" applyBorder="1"/>
    <xf numFmtId="10" fontId="1" fillId="2" borderId="1" xfId="1" applyNumberFormat="1" applyBorder="1"/>
    <xf numFmtId="10" fontId="1" fillId="2" borderId="3" xfId="1" applyNumberFormat="1" applyBorder="1"/>
    <xf numFmtId="10" fontId="3" fillId="4" borderId="1" xfId="3" applyNumberFormat="1" applyBorder="1"/>
    <xf numFmtId="10" fontId="2" fillId="3" borderId="0" xfId="2" applyNumberFormat="1" applyBorder="1"/>
    <xf numFmtId="10" fontId="2" fillId="3" borderId="3" xfId="2" applyNumberFormat="1" applyBorder="1"/>
    <xf numFmtId="10" fontId="3" fillId="4" borderId="3" xfId="3" applyNumberFormat="1" applyBorder="1"/>
    <xf numFmtId="9" fontId="3" fillId="4" borderId="3" xfId="3" applyNumberFormat="1" applyBorder="1"/>
    <xf numFmtId="10" fontId="0" fillId="0" borderId="4" xfId="0" applyNumberFormat="1" applyBorder="1"/>
    <xf numFmtId="0" fontId="0" fillId="0" borderId="0" xfId="0" applyFont="1" applyFill="1" applyBorder="1"/>
    <xf numFmtId="10" fontId="0" fillId="0" borderId="0" xfId="0" applyNumberFormat="1" applyFont="1"/>
    <xf numFmtId="10" fontId="0" fillId="0" borderId="0" xfId="0" applyNumberFormat="1" applyFont="1" applyBorder="1"/>
    <xf numFmtId="10" fontId="0" fillId="0" borderId="4" xfId="0" applyNumberFormat="1" applyFont="1" applyBorder="1"/>
    <xf numFmtId="9" fontId="0" fillId="0" borderId="4" xfId="4" applyFont="1" applyBorder="1"/>
    <xf numFmtId="10" fontId="1" fillId="2" borderId="0" xfId="1" applyNumberFormat="1"/>
    <xf numFmtId="10" fontId="3" fillId="4" borderId="0" xfId="3" applyNumberFormat="1"/>
    <xf numFmtId="10" fontId="2" fillId="3" borderId="0" xfId="2" applyNumberFormat="1"/>
    <xf numFmtId="10" fontId="1" fillId="2" borderId="5" xfId="1" applyNumberFormat="1" applyBorder="1"/>
    <xf numFmtId="10" fontId="1" fillId="2" borderId="6" xfId="1" applyNumberFormat="1" applyBorder="1"/>
    <xf numFmtId="10" fontId="3" fillId="4" borderId="6" xfId="3" applyNumberFormat="1" applyBorder="1"/>
    <xf numFmtId="0" fontId="0" fillId="5" borderId="2" xfId="0" applyFont="1" applyFill="1" applyBorder="1"/>
    <xf numFmtId="0" fontId="0" fillId="5" borderId="0" xfId="0" applyFont="1" applyFill="1" applyBorder="1" applyAlignment="1">
      <alignment wrapText="1"/>
    </xf>
    <xf numFmtId="0" fontId="0" fillId="5" borderId="0" xfId="0" applyFont="1" applyFill="1" applyBorder="1"/>
    <xf numFmtId="0" fontId="0" fillId="5" borderId="0" xfId="0" applyFont="1" applyFill="1"/>
    <xf numFmtId="0" fontId="0" fillId="5" borderId="0" xfId="0" applyFont="1" applyFill="1" applyAlignment="1">
      <alignment wrapText="1"/>
    </xf>
    <xf numFmtId="10" fontId="0" fillId="0" borderId="0" xfId="0" applyNumberFormat="1" applyBorder="1"/>
    <xf numFmtId="10" fontId="0" fillId="0" borderId="1" xfId="0" applyNumberFormat="1" applyBorder="1"/>
    <xf numFmtId="2" fontId="0" fillId="0" borderId="0" xfId="0" applyNumberFormat="1" applyFont="1"/>
    <xf numFmtId="2" fontId="0" fillId="0" borderId="0" xfId="0" applyNumberFormat="1" applyFont="1" applyBorder="1"/>
    <xf numFmtId="10" fontId="0" fillId="0" borderId="10" xfId="0" applyNumberFormat="1" applyFont="1" applyBorder="1"/>
    <xf numFmtId="2" fontId="0" fillId="0" borderId="10" xfId="0" applyNumberFormat="1" applyFont="1" applyBorder="1"/>
    <xf numFmtId="0" fontId="0" fillId="0" borderId="10" xfId="0" applyFont="1" applyBorder="1"/>
    <xf numFmtId="0" fontId="5" fillId="6" borderId="9" xfId="5"/>
    <xf numFmtId="0" fontId="1" fillId="2" borderId="7" xfId="1" applyBorder="1" applyAlignment="1">
      <alignment wrapText="1"/>
    </xf>
    <xf numFmtId="0" fontId="1" fillId="2" borderId="0" xfId="1" applyAlignment="1">
      <alignment wrapText="1"/>
    </xf>
    <xf numFmtId="0" fontId="0" fillId="0" borderId="4" xfId="0" applyFont="1" applyBorder="1" applyAlignment="1"/>
    <xf numFmtId="0" fontId="0" fillId="0" borderId="7" xfId="0" applyBorder="1"/>
    <xf numFmtId="0" fontId="0" fillId="0" borderId="0" xfId="0" applyBorder="1"/>
    <xf numFmtId="0" fontId="1" fillId="2" borderId="8" xfId="1" applyBorder="1" applyAlignment="1">
      <alignment wrapText="1"/>
    </xf>
    <xf numFmtId="0" fontId="0" fillId="0" borderId="1" xfId="0" applyBorder="1"/>
  </cellXfs>
  <cellStyles count="6">
    <cellStyle name="Ausgabe" xfId="5" builtinId="21"/>
    <cellStyle name="Gut" xfId="1" builtinId="26"/>
    <cellStyle name="Neutral" xfId="3" builtinId="28"/>
    <cellStyle name="Prozent" xfId="4" builtinId="5"/>
    <cellStyle name="Schlecht" xfId="2"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Verhältnis: Wissen zu Motivation</a:t>
            </a:r>
          </a:p>
        </c:rich>
      </c:tx>
      <c:layout>
        <c:manualLayout>
          <c:xMode val="edge"/>
          <c:yMode val="edge"/>
          <c:x val="0.20055439915980106"/>
          <c:y val="2.3952103337294965E-2"/>
        </c:manualLayout>
      </c:layout>
      <c:overlay val="0"/>
    </c:title>
    <c:autoTitleDeleted val="0"/>
    <c:plotArea>
      <c:layout/>
      <c:scatterChart>
        <c:scatterStyle val="lineMarker"/>
        <c:varyColors val="0"/>
        <c:ser>
          <c:idx val="0"/>
          <c:order val="0"/>
          <c:tx>
            <c:strRef>
              <c:f>'Understanding and motivation fo'!$F$111</c:f>
              <c:strCache>
                <c:ptCount val="1"/>
                <c:pt idx="0">
                  <c:v>1</c:v>
                </c:pt>
              </c:strCache>
            </c:strRef>
          </c:tx>
          <c:spPr>
            <a:ln w="28575">
              <a:noFill/>
            </a:ln>
          </c:spPr>
          <c:marker>
            <c:symbol val="circle"/>
            <c:size val="7"/>
            <c:spPr>
              <a:solidFill>
                <a:srgbClr val="C00000"/>
              </a:solidFill>
            </c:spPr>
          </c:marker>
          <c:xVal>
            <c:numRef>
              <c:f>'Understanding and motivation fo'!$H$111</c:f>
              <c:numCache>
                <c:formatCode>0.00</c:formatCode>
                <c:ptCount val="1"/>
                <c:pt idx="0">
                  <c:v>3.13</c:v>
                </c:pt>
              </c:numCache>
            </c:numRef>
          </c:xVal>
          <c:yVal>
            <c:numRef>
              <c:f>'Understanding and motivation fo'!$G$111</c:f>
              <c:numCache>
                <c:formatCode>0.00%</c:formatCode>
                <c:ptCount val="1"/>
                <c:pt idx="0">
                  <c:v>0.64672619047619051</c:v>
                </c:pt>
              </c:numCache>
            </c:numRef>
          </c:yVal>
          <c:smooth val="0"/>
        </c:ser>
        <c:ser>
          <c:idx val="1"/>
          <c:order val="1"/>
          <c:tx>
            <c:strRef>
              <c:f>'Understanding and motivation fo'!$F$112</c:f>
              <c:strCache>
                <c:ptCount val="1"/>
                <c:pt idx="0">
                  <c:v>2</c:v>
                </c:pt>
              </c:strCache>
            </c:strRef>
          </c:tx>
          <c:spPr>
            <a:ln w="28575">
              <a:noFill/>
            </a:ln>
          </c:spPr>
          <c:marker>
            <c:symbol val="circle"/>
            <c:size val="7"/>
            <c:spPr>
              <a:solidFill>
                <a:srgbClr val="FFC000"/>
              </a:solidFill>
            </c:spPr>
          </c:marker>
          <c:xVal>
            <c:numRef>
              <c:f>'Understanding and motivation fo'!$H$112</c:f>
              <c:numCache>
                <c:formatCode>0.00</c:formatCode>
                <c:ptCount val="1"/>
                <c:pt idx="0">
                  <c:v>3.02</c:v>
                </c:pt>
              </c:numCache>
            </c:numRef>
          </c:xVal>
          <c:yVal>
            <c:numRef>
              <c:f>'Understanding and motivation fo'!$G$112</c:f>
              <c:numCache>
                <c:formatCode>0.00%</c:formatCode>
                <c:ptCount val="1"/>
                <c:pt idx="0">
                  <c:v>0.56636904761904761</c:v>
                </c:pt>
              </c:numCache>
            </c:numRef>
          </c:yVal>
          <c:smooth val="0"/>
        </c:ser>
        <c:ser>
          <c:idx val="2"/>
          <c:order val="2"/>
          <c:tx>
            <c:strRef>
              <c:f>'Understanding and motivation fo'!$F$113</c:f>
              <c:strCache>
                <c:ptCount val="1"/>
                <c:pt idx="0">
                  <c:v>3</c:v>
                </c:pt>
              </c:strCache>
            </c:strRef>
          </c:tx>
          <c:spPr>
            <a:ln w="28575">
              <a:noFill/>
            </a:ln>
          </c:spPr>
          <c:marker>
            <c:symbol val="circle"/>
            <c:size val="7"/>
            <c:spPr>
              <a:solidFill>
                <a:srgbClr val="00B050"/>
              </a:solidFill>
            </c:spPr>
          </c:marker>
          <c:xVal>
            <c:numRef>
              <c:f>'Understanding and motivation fo'!$H$113</c:f>
              <c:numCache>
                <c:formatCode>0.00</c:formatCode>
                <c:ptCount val="1"/>
                <c:pt idx="0">
                  <c:v>3</c:v>
                </c:pt>
              </c:numCache>
            </c:numRef>
          </c:xVal>
          <c:yVal>
            <c:numRef>
              <c:f>'Understanding and motivation fo'!$G$113</c:f>
              <c:numCache>
                <c:formatCode>0.00%</c:formatCode>
                <c:ptCount val="1"/>
                <c:pt idx="0">
                  <c:v>0.58720238095238098</c:v>
                </c:pt>
              </c:numCache>
            </c:numRef>
          </c:yVal>
          <c:smooth val="0"/>
        </c:ser>
        <c:ser>
          <c:idx val="3"/>
          <c:order val="3"/>
          <c:tx>
            <c:strRef>
              <c:f>'Understanding and motivation fo'!$F$114</c:f>
              <c:strCache>
                <c:ptCount val="1"/>
                <c:pt idx="0">
                  <c:v>4</c:v>
                </c:pt>
              </c:strCache>
            </c:strRef>
          </c:tx>
          <c:spPr>
            <a:ln w="28575">
              <a:noFill/>
            </a:ln>
          </c:spPr>
          <c:marker>
            <c:symbol val="circle"/>
            <c:size val="7"/>
            <c:spPr>
              <a:solidFill>
                <a:srgbClr val="0070C0"/>
              </a:solidFill>
            </c:spPr>
          </c:marker>
          <c:xVal>
            <c:numRef>
              <c:f>'Understanding and motivation fo'!$H$114</c:f>
              <c:numCache>
                <c:formatCode>0.00</c:formatCode>
                <c:ptCount val="1"/>
                <c:pt idx="0">
                  <c:v>2.57</c:v>
                </c:pt>
              </c:numCache>
            </c:numRef>
          </c:xVal>
          <c:yVal>
            <c:numRef>
              <c:f>'Understanding and motivation fo'!$G$114</c:f>
              <c:numCache>
                <c:formatCode>0.00%</c:formatCode>
                <c:ptCount val="1"/>
                <c:pt idx="0">
                  <c:v>0.49226190476190479</c:v>
                </c:pt>
              </c:numCache>
            </c:numRef>
          </c:yVal>
          <c:smooth val="0"/>
        </c:ser>
        <c:ser>
          <c:idx val="4"/>
          <c:order val="4"/>
          <c:tx>
            <c:strRef>
              <c:f>'Understanding and motivation fo'!$F$115</c:f>
              <c:strCache>
                <c:ptCount val="1"/>
                <c:pt idx="0">
                  <c:v>5</c:v>
                </c:pt>
              </c:strCache>
            </c:strRef>
          </c:tx>
          <c:spPr>
            <a:ln w="28575">
              <a:noFill/>
            </a:ln>
          </c:spPr>
          <c:marker>
            <c:symbol val="circle"/>
            <c:size val="7"/>
            <c:spPr>
              <a:solidFill>
                <a:srgbClr val="FFFF00"/>
              </a:solidFill>
            </c:spPr>
          </c:marker>
          <c:xVal>
            <c:numRef>
              <c:f>'Understanding and motivation fo'!$H$115</c:f>
              <c:numCache>
                <c:formatCode>0.00</c:formatCode>
                <c:ptCount val="1"/>
                <c:pt idx="0">
                  <c:v>3.69</c:v>
                </c:pt>
              </c:numCache>
            </c:numRef>
          </c:xVal>
          <c:yVal>
            <c:numRef>
              <c:f>'Understanding and motivation fo'!$G$115</c:f>
              <c:numCache>
                <c:formatCode>0.00%</c:formatCode>
                <c:ptCount val="1"/>
                <c:pt idx="0">
                  <c:v>0.43720238095238095</c:v>
                </c:pt>
              </c:numCache>
            </c:numRef>
          </c:yVal>
          <c:smooth val="0"/>
        </c:ser>
        <c:ser>
          <c:idx val="5"/>
          <c:order val="5"/>
          <c:tx>
            <c:strRef>
              <c:f>'Understanding and motivation fo'!$F$116</c:f>
              <c:strCache>
                <c:ptCount val="1"/>
                <c:pt idx="0">
                  <c:v>6</c:v>
                </c:pt>
              </c:strCache>
            </c:strRef>
          </c:tx>
          <c:spPr>
            <a:ln w="28575">
              <a:noFill/>
            </a:ln>
          </c:spPr>
          <c:marker>
            <c:spPr>
              <a:solidFill>
                <a:schemeClr val="tx1"/>
              </a:solidFill>
            </c:spPr>
          </c:marker>
          <c:dPt>
            <c:idx val="0"/>
            <c:marker>
              <c:symbol val="circle"/>
              <c:size val="7"/>
            </c:marker>
            <c:bubble3D val="0"/>
          </c:dPt>
          <c:xVal>
            <c:numRef>
              <c:f>'Understanding and motivation fo'!$H$116</c:f>
              <c:numCache>
                <c:formatCode>0.00</c:formatCode>
                <c:ptCount val="1"/>
                <c:pt idx="0">
                  <c:v>3.27</c:v>
                </c:pt>
              </c:numCache>
            </c:numRef>
          </c:xVal>
          <c:yVal>
            <c:numRef>
              <c:f>'Understanding and motivation fo'!$G$116</c:f>
              <c:numCache>
                <c:formatCode>0.00%</c:formatCode>
                <c:ptCount val="1"/>
                <c:pt idx="0">
                  <c:v>0.70297619047619053</c:v>
                </c:pt>
              </c:numCache>
            </c:numRef>
          </c:yVal>
          <c:smooth val="0"/>
        </c:ser>
        <c:ser>
          <c:idx val="6"/>
          <c:order val="6"/>
          <c:tx>
            <c:strRef>
              <c:f>'Understanding and motivation fo'!$F$117</c:f>
              <c:strCache>
                <c:ptCount val="1"/>
                <c:pt idx="0">
                  <c:v>7</c:v>
                </c:pt>
              </c:strCache>
            </c:strRef>
          </c:tx>
          <c:spPr>
            <a:ln w="28575">
              <a:noFill/>
            </a:ln>
          </c:spPr>
          <c:marker>
            <c:symbol val="circle"/>
            <c:size val="7"/>
            <c:spPr>
              <a:solidFill>
                <a:schemeClr val="accent5">
                  <a:lumMod val="40000"/>
                  <a:lumOff val="60000"/>
                </a:schemeClr>
              </a:solidFill>
            </c:spPr>
          </c:marker>
          <c:xVal>
            <c:numRef>
              <c:f>'Understanding and motivation fo'!$H$117</c:f>
              <c:numCache>
                <c:formatCode>0.00</c:formatCode>
                <c:ptCount val="1"/>
                <c:pt idx="0">
                  <c:v>3.43</c:v>
                </c:pt>
              </c:numCache>
            </c:numRef>
          </c:xVal>
          <c:yVal>
            <c:numRef>
              <c:f>'Understanding and motivation fo'!$G$117</c:f>
              <c:numCache>
                <c:formatCode>0.00%</c:formatCode>
                <c:ptCount val="1"/>
                <c:pt idx="0">
                  <c:v>0.67380952380952375</c:v>
                </c:pt>
              </c:numCache>
            </c:numRef>
          </c:yVal>
          <c:smooth val="0"/>
        </c:ser>
        <c:ser>
          <c:idx val="7"/>
          <c:order val="7"/>
          <c:tx>
            <c:strRef>
              <c:f>'Understanding and motivation fo'!$F$118</c:f>
              <c:strCache>
                <c:ptCount val="1"/>
                <c:pt idx="0">
                  <c:v>8</c:v>
                </c:pt>
              </c:strCache>
            </c:strRef>
          </c:tx>
          <c:spPr>
            <a:ln w="28575">
              <a:noFill/>
            </a:ln>
          </c:spPr>
          <c:marker>
            <c:symbol val="circle"/>
            <c:size val="7"/>
            <c:spPr>
              <a:solidFill>
                <a:srgbClr val="FF0000"/>
              </a:solidFill>
            </c:spPr>
          </c:marker>
          <c:dPt>
            <c:idx val="0"/>
            <c:bubble3D val="0"/>
          </c:dPt>
          <c:xVal>
            <c:numRef>
              <c:f>'Understanding and motivation fo'!$H$118</c:f>
              <c:numCache>
                <c:formatCode>0.00</c:formatCode>
                <c:ptCount val="1"/>
                <c:pt idx="0">
                  <c:v>2.92</c:v>
                </c:pt>
              </c:numCache>
            </c:numRef>
          </c:xVal>
          <c:yVal>
            <c:numRef>
              <c:f>'Understanding and motivation fo'!$G$118</c:f>
              <c:numCache>
                <c:formatCode>0.00%</c:formatCode>
                <c:ptCount val="1"/>
                <c:pt idx="0">
                  <c:v>0.69851190476190483</c:v>
                </c:pt>
              </c:numCache>
            </c:numRef>
          </c:yVal>
          <c:smooth val="0"/>
        </c:ser>
        <c:dLbls>
          <c:showLegendKey val="0"/>
          <c:showVal val="0"/>
          <c:showCatName val="0"/>
          <c:showSerName val="0"/>
          <c:showPercent val="0"/>
          <c:showBubbleSize val="0"/>
        </c:dLbls>
        <c:axId val="240409216"/>
        <c:axId val="240428160"/>
      </c:scatterChart>
      <c:valAx>
        <c:axId val="240409216"/>
        <c:scaling>
          <c:orientation val="maxMin"/>
          <c:min val="2"/>
        </c:scaling>
        <c:delete val="0"/>
        <c:axPos val="b"/>
        <c:title>
          <c:tx>
            <c:rich>
              <a:bodyPr/>
              <a:lstStyle/>
              <a:p>
                <a:pPr>
                  <a:defRPr/>
                </a:pPr>
                <a:r>
                  <a:rPr lang="de-DE"/>
                  <a:t>Mittelwert</a:t>
                </a:r>
                <a:r>
                  <a:rPr lang="de-DE" baseline="0"/>
                  <a:t> der Motivation</a:t>
                </a:r>
                <a:endParaRPr lang="de-DE"/>
              </a:p>
            </c:rich>
          </c:tx>
          <c:layout/>
          <c:overlay val="0"/>
        </c:title>
        <c:numFmt formatCode="#,##0.00" sourceLinked="0"/>
        <c:majorTickMark val="out"/>
        <c:minorTickMark val="none"/>
        <c:tickLblPos val="nextTo"/>
        <c:crossAx val="240428160"/>
        <c:crosses val="autoZero"/>
        <c:crossBetween val="midCat"/>
      </c:valAx>
      <c:valAx>
        <c:axId val="240428160"/>
        <c:scaling>
          <c:orientation val="minMax"/>
          <c:min val="0.30000000000000004"/>
        </c:scaling>
        <c:delete val="0"/>
        <c:axPos val="r"/>
        <c:majorGridlines/>
        <c:title>
          <c:tx>
            <c:rich>
              <a:bodyPr rot="-5400000" vert="horz"/>
              <a:lstStyle/>
              <a:p>
                <a:pPr>
                  <a:defRPr/>
                </a:pPr>
                <a:r>
                  <a:rPr lang="de-DE"/>
                  <a:t>Anteil</a:t>
                </a:r>
                <a:r>
                  <a:rPr lang="de-DE" baseline="0"/>
                  <a:t> richtiger Antworten</a:t>
                </a:r>
                <a:endParaRPr lang="de-DE"/>
              </a:p>
            </c:rich>
          </c:tx>
          <c:layout/>
          <c:overlay val="0"/>
        </c:title>
        <c:numFmt formatCode="0%" sourceLinked="0"/>
        <c:majorTickMark val="out"/>
        <c:minorTickMark val="none"/>
        <c:tickLblPos val="nextTo"/>
        <c:crossAx val="240409216"/>
        <c:crosses val="autoZero"/>
        <c:crossBetween val="midCat"/>
      </c:valAx>
    </c:plotArea>
    <c:legend>
      <c:legendPos val="r"/>
      <c:layout>
        <c:manualLayout>
          <c:xMode val="edge"/>
          <c:yMode val="edge"/>
          <c:x val="0.92507263324757671"/>
          <c:y val="0.19636006062622458"/>
          <c:w val="6.3926266642412272E-2"/>
          <c:h val="0.5733833130013678"/>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Verhältnis: Wissen zu Motivation</a:t>
            </a:r>
          </a:p>
        </c:rich>
      </c:tx>
      <c:layout>
        <c:manualLayout>
          <c:xMode val="edge"/>
          <c:yMode val="edge"/>
          <c:x val="0.20055439915980106"/>
          <c:y val="2.3952103337294965E-2"/>
        </c:manualLayout>
      </c:layout>
      <c:overlay val="0"/>
    </c:title>
    <c:autoTitleDeleted val="0"/>
    <c:plotArea>
      <c:layout/>
      <c:scatterChart>
        <c:scatterStyle val="lineMarker"/>
        <c:varyColors val="0"/>
        <c:ser>
          <c:idx val="0"/>
          <c:order val="0"/>
          <c:tx>
            <c:strRef>
              <c:f>'Understanding and motivation fo'!$F$259</c:f>
              <c:strCache>
                <c:ptCount val="1"/>
                <c:pt idx="0">
                  <c:v>1</c:v>
                </c:pt>
              </c:strCache>
            </c:strRef>
          </c:tx>
          <c:spPr>
            <a:ln w="28575">
              <a:noFill/>
            </a:ln>
          </c:spPr>
          <c:marker>
            <c:symbol val="circle"/>
            <c:size val="7"/>
            <c:spPr>
              <a:solidFill>
                <a:srgbClr val="C00000"/>
              </a:solidFill>
            </c:spPr>
          </c:marker>
          <c:xVal>
            <c:numRef>
              <c:f>'Understanding and motivation fo'!$H$259</c:f>
              <c:numCache>
                <c:formatCode>General</c:formatCode>
                <c:ptCount val="1"/>
                <c:pt idx="0">
                  <c:v>3.22</c:v>
                </c:pt>
              </c:numCache>
            </c:numRef>
          </c:xVal>
          <c:yVal>
            <c:numRef>
              <c:f>'Understanding and motivation fo'!$G$259</c:f>
              <c:numCache>
                <c:formatCode>0.00%</c:formatCode>
                <c:ptCount val="1"/>
                <c:pt idx="0">
                  <c:v>0.79999999999999993</c:v>
                </c:pt>
              </c:numCache>
            </c:numRef>
          </c:yVal>
          <c:smooth val="0"/>
        </c:ser>
        <c:ser>
          <c:idx val="1"/>
          <c:order val="1"/>
          <c:tx>
            <c:strRef>
              <c:f>'Understanding and motivation fo'!$F$260</c:f>
              <c:strCache>
                <c:ptCount val="1"/>
                <c:pt idx="0">
                  <c:v>2</c:v>
                </c:pt>
              </c:strCache>
            </c:strRef>
          </c:tx>
          <c:spPr>
            <a:ln w="28575">
              <a:noFill/>
            </a:ln>
          </c:spPr>
          <c:marker>
            <c:symbol val="circle"/>
            <c:size val="7"/>
            <c:spPr>
              <a:solidFill>
                <a:srgbClr val="FFC000"/>
              </a:solidFill>
            </c:spPr>
          </c:marker>
          <c:xVal>
            <c:numRef>
              <c:f>'Understanding and motivation fo'!$H$260</c:f>
              <c:numCache>
                <c:formatCode>General</c:formatCode>
                <c:ptCount val="1"/>
                <c:pt idx="0">
                  <c:v>3.13</c:v>
                </c:pt>
              </c:numCache>
            </c:numRef>
          </c:xVal>
          <c:yVal>
            <c:numRef>
              <c:f>'Understanding and motivation fo'!$G$260</c:f>
              <c:numCache>
                <c:formatCode>0.00%</c:formatCode>
                <c:ptCount val="1"/>
                <c:pt idx="0">
                  <c:v>0.6875</c:v>
                </c:pt>
              </c:numCache>
            </c:numRef>
          </c:yVal>
          <c:smooth val="0"/>
        </c:ser>
        <c:ser>
          <c:idx val="2"/>
          <c:order val="2"/>
          <c:tx>
            <c:strRef>
              <c:f>'Understanding and motivation fo'!$F$261</c:f>
              <c:strCache>
                <c:ptCount val="1"/>
                <c:pt idx="0">
                  <c:v>3</c:v>
                </c:pt>
              </c:strCache>
            </c:strRef>
          </c:tx>
          <c:spPr>
            <a:ln w="28575">
              <a:noFill/>
            </a:ln>
          </c:spPr>
          <c:marker>
            <c:symbol val="circle"/>
            <c:size val="7"/>
            <c:spPr>
              <a:solidFill>
                <a:srgbClr val="00B050"/>
              </a:solidFill>
            </c:spPr>
          </c:marker>
          <c:xVal>
            <c:numRef>
              <c:f>'Understanding and motivation fo'!$H$261</c:f>
              <c:numCache>
                <c:formatCode>General</c:formatCode>
                <c:ptCount val="1"/>
                <c:pt idx="0">
                  <c:v>3.3</c:v>
                </c:pt>
              </c:numCache>
            </c:numRef>
          </c:xVal>
          <c:yVal>
            <c:numRef>
              <c:f>'Understanding and motivation fo'!$G$261</c:f>
              <c:numCache>
                <c:formatCode>0.00%</c:formatCode>
                <c:ptCount val="1"/>
                <c:pt idx="0">
                  <c:v>0.91874999999999996</c:v>
                </c:pt>
              </c:numCache>
            </c:numRef>
          </c:yVal>
          <c:smooth val="0"/>
        </c:ser>
        <c:ser>
          <c:idx val="3"/>
          <c:order val="3"/>
          <c:tx>
            <c:strRef>
              <c:f>'Understanding and motivation fo'!$F$262</c:f>
              <c:strCache>
                <c:ptCount val="1"/>
                <c:pt idx="0">
                  <c:v>4</c:v>
                </c:pt>
              </c:strCache>
            </c:strRef>
          </c:tx>
          <c:spPr>
            <a:ln w="28575">
              <a:noFill/>
            </a:ln>
          </c:spPr>
          <c:marker>
            <c:symbol val="circle"/>
            <c:size val="7"/>
            <c:spPr>
              <a:solidFill>
                <a:srgbClr val="0070C0"/>
              </a:solidFill>
            </c:spPr>
          </c:marker>
          <c:xVal>
            <c:numRef>
              <c:f>'Understanding and motivation fo'!$H$262</c:f>
              <c:numCache>
                <c:formatCode>General</c:formatCode>
                <c:ptCount val="1"/>
                <c:pt idx="0">
                  <c:v>2.58</c:v>
                </c:pt>
              </c:numCache>
            </c:numRef>
          </c:xVal>
          <c:yVal>
            <c:numRef>
              <c:f>'Understanding and motivation fo'!$G$262</c:f>
              <c:numCache>
                <c:formatCode>0.00%</c:formatCode>
                <c:ptCount val="1"/>
                <c:pt idx="0">
                  <c:v>0.95</c:v>
                </c:pt>
              </c:numCache>
            </c:numRef>
          </c:yVal>
          <c:smooth val="0"/>
        </c:ser>
        <c:ser>
          <c:idx val="4"/>
          <c:order val="4"/>
          <c:tx>
            <c:strRef>
              <c:f>'Understanding and motivation fo'!$F$263</c:f>
              <c:strCache>
                <c:ptCount val="1"/>
                <c:pt idx="0">
                  <c:v>5</c:v>
                </c:pt>
              </c:strCache>
            </c:strRef>
          </c:tx>
          <c:spPr>
            <a:ln w="28575">
              <a:noFill/>
            </a:ln>
          </c:spPr>
          <c:marker>
            <c:symbol val="circle"/>
            <c:size val="7"/>
            <c:spPr>
              <a:solidFill>
                <a:srgbClr val="FFFF00"/>
              </a:solidFill>
            </c:spPr>
          </c:marker>
          <c:xVal>
            <c:numRef>
              <c:f>'Understanding and motivation fo'!$H$263</c:f>
              <c:numCache>
                <c:formatCode>General</c:formatCode>
                <c:ptCount val="1"/>
                <c:pt idx="0">
                  <c:v>3.5</c:v>
                </c:pt>
              </c:numCache>
            </c:numRef>
          </c:xVal>
          <c:yVal>
            <c:numRef>
              <c:f>'Understanding and motivation fo'!$G$263</c:f>
              <c:numCache>
                <c:formatCode>0.00%</c:formatCode>
                <c:ptCount val="1"/>
                <c:pt idx="0">
                  <c:v>0.92499999999999993</c:v>
                </c:pt>
              </c:numCache>
            </c:numRef>
          </c:yVal>
          <c:smooth val="0"/>
        </c:ser>
        <c:ser>
          <c:idx val="5"/>
          <c:order val="5"/>
          <c:tx>
            <c:strRef>
              <c:f>'Understanding and motivation fo'!$F$264</c:f>
              <c:strCache>
                <c:ptCount val="1"/>
                <c:pt idx="0">
                  <c:v>6</c:v>
                </c:pt>
              </c:strCache>
            </c:strRef>
          </c:tx>
          <c:spPr>
            <a:ln w="28575">
              <a:noFill/>
            </a:ln>
          </c:spPr>
          <c:marker>
            <c:spPr>
              <a:solidFill>
                <a:schemeClr val="tx1"/>
              </a:solidFill>
            </c:spPr>
          </c:marker>
          <c:dPt>
            <c:idx val="0"/>
            <c:marker>
              <c:symbol val="circle"/>
              <c:size val="7"/>
            </c:marker>
            <c:bubble3D val="0"/>
          </c:dPt>
          <c:xVal>
            <c:numRef>
              <c:f>'Understanding and motivation fo'!$H$264</c:f>
              <c:numCache>
                <c:formatCode>General</c:formatCode>
                <c:ptCount val="1"/>
                <c:pt idx="0">
                  <c:v>2.82</c:v>
                </c:pt>
              </c:numCache>
            </c:numRef>
          </c:xVal>
          <c:yVal>
            <c:numRef>
              <c:f>'Understanding and motivation fo'!$G$264</c:f>
              <c:numCache>
                <c:formatCode>0.00%</c:formatCode>
                <c:ptCount val="1"/>
                <c:pt idx="0">
                  <c:v>0.95</c:v>
                </c:pt>
              </c:numCache>
            </c:numRef>
          </c:yVal>
          <c:smooth val="0"/>
        </c:ser>
        <c:dLbls>
          <c:showLegendKey val="0"/>
          <c:showVal val="0"/>
          <c:showCatName val="0"/>
          <c:showSerName val="0"/>
          <c:showPercent val="0"/>
          <c:showBubbleSize val="0"/>
        </c:dLbls>
        <c:axId val="41497728"/>
        <c:axId val="41720448"/>
      </c:scatterChart>
      <c:valAx>
        <c:axId val="41497728"/>
        <c:scaling>
          <c:orientation val="maxMin"/>
          <c:min val="2"/>
        </c:scaling>
        <c:delete val="0"/>
        <c:axPos val="b"/>
        <c:title>
          <c:tx>
            <c:rich>
              <a:bodyPr/>
              <a:lstStyle/>
              <a:p>
                <a:pPr>
                  <a:defRPr/>
                </a:pPr>
                <a:r>
                  <a:rPr lang="de-DE"/>
                  <a:t>Mittelwert</a:t>
                </a:r>
                <a:r>
                  <a:rPr lang="de-DE" baseline="0"/>
                  <a:t> der Motivation</a:t>
                </a:r>
                <a:endParaRPr lang="de-DE"/>
              </a:p>
            </c:rich>
          </c:tx>
          <c:layout/>
          <c:overlay val="0"/>
        </c:title>
        <c:numFmt formatCode="#,##0.00" sourceLinked="0"/>
        <c:majorTickMark val="out"/>
        <c:minorTickMark val="none"/>
        <c:tickLblPos val="nextTo"/>
        <c:crossAx val="41720448"/>
        <c:crosses val="autoZero"/>
        <c:crossBetween val="midCat"/>
      </c:valAx>
      <c:valAx>
        <c:axId val="41720448"/>
        <c:scaling>
          <c:orientation val="minMax"/>
          <c:min val="0.30000000000000004"/>
        </c:scaling>
        <c:delete val="0"/>
        <c:axPos val="r"/>
        <c:majorGridlines/>
        <c:title>
          <c:tx>
            <c:rich>
              <a:bodyPr rot="-5400000" vert="horz"/>
              <a:lstStyle/>
              <a:p>
                <a:pPr>
                  <a:defRPr/>
                </a:pPr>
                <a:r>
                  <a:rPr lang="de-DE"/>
                  <a:t>Anteil</a:t>
                </a:r>
                <a:r>
                  <a:rPr lang="de-DE" baseline="0"/>
                  <a:t> richtiger Antworten</a:t>
                </a:r>
                <a:endParaRPr lang="de-DE"/>
              </a:p>
            </c:rich>
          </c:tx>
          <c:layout/>
          <c:overlay val="0"/>
        </c:title>
        <c:numFmt formatCode="0%" sourceLinked="0"/>
        <c:majorTickMark val="out"/>
        <c:minorTickMark val="none"/>
        <c:tickLblPos val="nextTo"/>
        <c:crossAx val="41497728"/>
        <c:crosses val="autoZero"/>
        <c:crossBetween val="midCat"/>
      </c:valAx>
    </c:plotArea>
    <c:legend>
      <c:legendPos val="r"/>
      <c:layout>
        <c:manualLayout>
          <c:xMode val="edge"/>
          <c:yMode val="edge"/>
          <c:x val="0.92507263324757671"/>
          <c:y val="0.19636006062622458"/>
          <c:w val="6.3926266642412272E-2"/>
          <c:h val="0.5733833130013678"/>
        </c:manualLayout>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257175</xdr:colOff>
      <xdr:row>121</xdr:row>
      <xdr:rowOff>9526</xdr:rowOff>
    </xdr:from>
    <xdr:to>
      <xdr:col>7</xdr:col>
      <xdr:colOff>1762125</xdr:colOff>
      <xdr:row>149</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95250</xdr:colOff>
      <xdr:row>267</xdr:row>
      <xdr:rowOff>9525</xdr:rowOff>
    </xdr:from>
    <xdr:to>
      <xdr:col>8</xdr:col>
      <xdr:colOff>514350</xdr:colOff>
      <xdr:row>294</xdr:row>
      <xdr:rowOff>161924</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6"/>
  <sheetViews>
    <sheetView tabSelected="1" topLeftCell="A214" zoomScaleNormal="100" workbookViewId="0">
      <selection activeCell="B272" sqref="B272"/>
    </sheetView>
  </sheetViews>
  <sheetFormatPr baseColWidth="10" defaultRowHeight="12.75" x14ac:dyDescent="0.2"/>
  <cols>
    <col min="1" max="1" width="12.28515625" bestFit="1" customWidth="1"/>
    <col min="2" max="2" width="13.7109375" bestFit="1" customWidth="1"/>
    <col min="3" max="3" width="7" bestFit="1" customWidth="1"/>
    <col min="4" max="4" width="4.28515625" bestFit="1" customWidth="1"/>
    <col min="5" max="5" width="4.28515625" customWidth="1"/>
    <col min="6" max="6" width="12.42578125" customWidth="1"/>
    <col min="7" max="13" width="28.5703125" customWidth="1"/>
    <col min="14" max="14" width="2.85546875" customWidth="1"/>
    <col min="15" max="15" width="28.5703125" customWidth="1"/>
    <col min="16" max="16" width="2.85546875" customWidth="1"/>
    <col min="17" max="38" width="28.5703125" customWidth="1"/>
    <col min="39" max="39" width="26.7109375" bestFit="1" customWidth="1"/>
    <col min="40" max="40" width="94.85546875" bestFit="1" customWidth="1"/>
    <col min="41" max="46" width="28.5703125" customWidth="1"/>
  </cols>
  <sheetData>
    <row r="1" spans="1:17" x14ac:dyDescent="0.2">
      <c r="A1" t="s">
        <v>116</v>
      </c>
      <c r="F1" s="4"/>
      <c r="G1" s="39" t="s">
        <v>115</v>
      </c>
      <c r="H1" s="39"/>
      <c r="I1" s="39"/>
      <c r="J1" s="39"/>
      <c r="K1" s="39"/>
      <c r="L1" s="39"/>
      <c r="M1" s="15"/>
      <c r="N1" s="15"/>
      <c r="O1" s="4"/>
      <c r="P1" s="4"/>
      <c r="Q1" s="4"/>
    </row>
    <row r="2" spans="1:17" s="1" customFormat="1" x14ac:dyDescent="0.2">
      <c r="A2" s="1" t="s">
        <v>0</v>
      </c>
      <c r="B2" s="1" t="s">
        <v>1</v>
      </c>
      <c r="C2" s="1" t="s">
        <v>120</v>
      </c>
      <c r="D2" s="1" t="s">
        <v>121</v>
      </c>
      <c r="F2" s="3"/>
      <c r="G2" s="40" t="s">
        <v>79</v>
      </c>
      <c r="H2" s="40" t="s">
        <v>80</v>
      </c>
      <c r="I2" s="40" t="s">
        <v>81</v>
      </c>
      <c r="J2" s="40" t="s">
        <v>82</v>
      </c>
      <c r="K2" s="40" t="s">
        <v>83</v>
      </c>
      <c r="L2" s="40" t="s">
        <v>84</v>
      </c>
      <c r="M2" s="15"/>
      <c r="N2" s="15"/>
      <c r="O2" s="3" t="s">
        <v>113</v>
      </c>
      <c r="P2" s="3"/>
      <c r="Q2" s="3"/>
    </row>
    <row r="3" spans="1:17" ht="15" x14ac:dyDescent="0.25">
      <c r="A3">
        <v>1</v>
      </c>
      <c r="B3" t="s">
        <v>3</v>
      </c>
      <c r="C3" t="s">
        <v>4</v>
      </c>
      <c r="D3">
        <v>22</v>
      </c>
      <c r="F3" s="4"/>
      <c r="G3" s="11" t="s">
        <v>5</v>
      </c>
      <c r="H3" s="11" t="s">
        <v>6</v>
      </c>
      <c r="I3" s="11" t="s">
        <v>7</v>
      </c>
      <c r="J3" s="11" t="s">
        <v>8</v>
      </c>
      <c r="K3" s="11" t="s">
        <v>9</v>
      </c>
      <c r="L3" s="11" t="s">
        <v>10</v>
      </c>
      <c r="M3" s="15"/>
      <c r="N3" s="15"/>
      <c r="O3" s="7">
        <v>1</v>
      </c>
      <c r="P3" s="15"/>
      <c r="Q3" s="4"/>
    </row>
    <row r="4" spans="1:17" ht="15" x14ac:dyDescent="0.25">
      <c r="A4">
        <v>2</v>
      </c>
      <c r="B4" t="s">
        <v>16</v>
      </c>
      <c r="C4" t="s">
        <v>4</v>
      </c>
      <c r="D4">
        <v>31</v>
      </c>
      <c r="F4" s="4"/>
      <c r="G4" s="12" t="s">
        <v>6</v>
      </c>
      <c r="H4" s="12" t="s">
        <v>8</v>
      </c>
      <c r="I4" s="12" t="s">
        <v>9</v>
      </c>
      <c r="J4" s="12" t="s">
        <v>10</v>
      </c>
      <c r="K4" s="12" t="s">
        <v>5</v>
      </c>
      <c r="L4" s="12" t="s">
        <v>7</v>
      </c>
      <c r="M4" s="15"/>
      <c r="N4" s="15"/>
      <c r="O4" s="8">
        <v>0</v>
      </c>
      <c r="P4" s="15"/>
      <c r="Q4" s="4"/>
    </row>
    <row r="5" spans="1:17" ht="15" x14ac:dyDescent="0.25">
      <c r="A5">
        <v>3</v>
      </c>
      <c r="B5" t="s">
        <v>15</v>
      </c>
      <c r="C5" t="s">
        <v>2</v>
      </c>
      <c r="D5">
        <v>23</v>
      </c>
      <c r="F5" s="4"/>
      <c r="G5" s="12" t="s">
        <v>9</v>
      </c>
      <c r="H5" s="12" t="s">
        <v>8</v>
      </c>
      <c r="I5" s="12" t="s">
        <v>6</v>
      </c>
      <c r="J5" s="12" t="s">
        <v>10</v>
      </c>
      <c r="K5" s="12" t="s">
        <v>7</v>
      </c>
      <c r="L5" s="12" t="s">
        <v>5</v>
      </c>
      <c r="M5" s="15"/>
      <c r="N5" s="15"/>
      <c r="O5" s="8">
        <v>0</v>
      </c>
      <c r="P5" s="15"/>
      <c r="Q5" s="4"/>
    </row>
    <row r="6" spans="1:17" ht="15" x14ac:dyDescent="0.25">
      <c r="A6">
        <v>4</v>
      </c>
      <c r="B6" t="s">
        <v>19</v>
      </c>
      <c r="C6" t="s">
        <v>4</v>
      </c>
      <c r="D6">
        <v>23</v>
      </c>
      <c r="F6" s="4"/>
      <c r="G6" s="12" t="s">
        <v>7</v>
      </c>
      <c r="H6" s="12" t="s">
        <v>8</v>
      </c>
      <c r="I6" s="12" t="s">
        <v>9</v>
      </c>
      <c r="J6" s="12" t="s">
        <v>5</v>
      </c>
      <c r="K6" s="12" t="s">
        <v>6</v>
      </c>
      <c r="L6" s="11" t="s">
        <v>10</v>
      </c>
      <c r="M6" s="15"/>
      <c r="N6" s="15"/>
      <c r="O6" s="8">
        <f>1/6</f>
        <v>0.16666666666666666</v>
      </c>
      <c r="P6" s="15"/>
      <c r="Q6" s="4"/>
    </row>
    <row r="7" spans="1:17" ht="15" x14ac:dyDescent="0.25">
      <c r="A7">
        <v>5</v>
      </c>
      <c r="B7" t="s">
        <v>21</v>
      </c>
      <c r="C7" t="s">
        <v>4</v>
      </c>
      <c r="D7">
        <v>23</v>
      </c>
      <c r="F7" s="4"/>
      <c r="G7" s="12" t="s">
        <v>8</v>
      </c>
      <c r="H7" s="12" t="s">
        <v>5</v>
      </c>
      <c r="I7" s="12" t="s">
        <v>6</v>
      </c>
      <c r="J7" s="12" t="s">
        <v>9</v>
      </c>
      <c r="K7" s="12" t="s">
        <v>10</v>
      </c>
      <c r="L7" s="12" t="s">
        <v>7</v>
      </c>
      <c r="M7" s="15"/>
      <c r="N7" s="15"/>
      <c r="O7" s="8">
        <v>0</v>
      </c>
      <c r="P7" s="15"/>
      <c r="Q7" s="4"/>
    </row>
    <row r="8" spans="1:17" ht="15" x14ac:dyDescent="0.25">
      <c r="A8">
        <v>6</v>
      </c>
      <c r="B8" t="s">
        <v>24</v>
      </c>
      <c r="C8" t="s">
        <v>4</v>
      </c>
      <c r="D8">
        <v>25</v>
      </c>
      <c r="F8" s="4"/>
      <c r="G8" s="11" t="s">
        <v>5</v>
      </c>
      <c r="H8" s="11" t="s">
        <v>6</v>
      </c>
      <c r="I8" s="11" t="s">
        <v>7</v>
      </c>
      <c r="J8" s="11" t="s">
        <v>8</v>
      </c>
      <c r="K8" s="11" t="s">
        <v>9</v>
      </c>
      <c r="L8" s="11" t="s">
        <v>10</v>
      </c>
      <c r="M8" s="15"/>
      <c r="N8" s="15"/>
      <c r="O8" s="7">
        <v>1</v>
      </c>
      <c r="P8" s="15"/>
      <c r="Q8" s="4"/>
    </row>
    <row r="9" spans="1:17" ht="15" x14ac:dyDescent="0.25">
      <c r="A9">
        <v>7</v>
      </c>
      <c r="B9" t="s">
        <v>27</v>
      </c>
      <c r="C9" t="s">
        <v>4</v>
      </c>
      <c r="D9">
        <v>25</v>
      </c>
      <c r="F9" s="4"/>
      <c r="G9" s="11" t="s">
        <v>5</v>
      </c>
      <c r="H9" s="11" t="s">
        <v>6</v>
      </c>
      <c r="I9" s="11" t="s">
        <v>7</v>
      </c>
      <c r="J9" s="11" t="s">
        <v>8</v>
      </c>
      <c r="K9" s="11" t="s">
        <v>9</v>
      </c>
      <c r="L9" s="11" t="s">
        <v>10</v>
      </c>
      <c r="M9" s="15"/>
      <c r="N9" s="15"/>
      <c r="O9" s="7">
        <v>1</v>
      </c>
      <c r="P9" s="15"/>
      <c r="Q9" s="4"/>
    </row>
    <row r="10" spans="1:17" ht="15.75" thickBot="1" x14ac:dyDescent="0.3">
      <c r="A10" s="2">
        <v>8</v>
      </c>
      <c r="B10" s="2" t="s">
        <v>30</v>
      </c>
      <c r="C10" s="2" t="s">
        <v>4</v>
      </c>
      <c r="D10" s="2">
        <v>25</v>
      </c>
      <c r="E10" s="4"/>
      <c r="F10" s="4"/>
      <c r="G10" s="10" t="s">
        <v>5</v>
      </c>
      <c r="H10" s="13" t="s">
        <v>7</v>
      </c>
      <c r="I10" s="13" t="s">
        <v>8</v>
      </c>
      <c r="J10" s="13" t="s">
        <v>6</v>
      </c>
      <c r="K10" s="10" t="s">
        <v>9</v>
      </c>
      <c r="L10" s="10" t="s">
        <v>10</v>
      </c>
      <c r="M10" s="15"/>
      <c r="N10" s="15"/>
      <c r="O10" s="9">
        <f>3/6</f>
        <v>0.5</v>
      </c>
      <c r="P10" s="15"/>
      <c r="Q10" s="4"/>
    </row>
    <row r="11" spans="1:17" ht="15.75" thickBot="1" x14ac:dyDescent="0.3">
      <c r="A11" s="5"/>
      <c r="B11" s="5"/>
      <c r="C11" s="5"/>
      <c r="D11" s="5"/>
      <c r="E11" s="4"/>
      <c r="F11" s="4" t="s">
        <v>85</v>
      </c>
      <c r="G11" s="5" t="s">
        <v>5</v>
      </c>
      <c r="H11" s="5" t="s">
        <v>6</v>
      </c>
      <c r="I11" s="5" t="s">
        <v>7</v>
      </c>
      <c r="J11" s="5" t="s">
        <v>8</v>
      </c>
      <c r="K11" s="5" t="s">
        <v>9</v>
      </c>
      <c r="L11" s="5" t="s">
        <v>10</v>
      </c>
      <c r="M11" s="15"/>
      <c r="N11" s="15"/>
      <c r="O11" s="26">
        <f>AVERAGE(O3:O10)</f>
        <v>0.45833333333333337</v>
      </c>
      <c r="P11" s="6"/>
      <c r="Q11" s="4"/>
    </row>
    <row r="12" spans="1:17" ht="13.5" thickTop="1" x14ac:dyDescent="0.2">
      <c r="F12" s="4"/>
      <c r="M12" s="14"/>
      <c r="N12" s="4"/>
      <c r="P12" s="4"/>
    </row>
    <row r="13" spans="1:17" x14ac:dyDescent="0.2">
      <c r="F13" s="4"/>
      <c r="M13" s="14"/>
      <c r="N13" s="4"/>
      <c r="P13" s="4"/>
    </row>
    <row r="14" spans="1:17" x14ac:dyDescent="0.2">
      <c r="A14" t="s">
        <v>116</v>
      </c>
      <c r="F14" s="4"/>
      <c r="G14" s="41" t="s">
        <v>117</v>
      </c>
      <c r="H14" s="41"/>
      <c r="I14" s="41"/>
      <c r="J14" s="41"/>
      <c r="K14" s="41"/>
      <c r="L14" s="4"/>
      <c r="M14" s="14"/>
      <c r="N14" s="4"/>
      <c r="P14" s="4"/>
    </row>
    <row r="15" spans="1:17" ht="51" x14ac:dyDescent="0.2">
      <c r="A15" s="1" t="s">
        <v>0</v>
      </c>
      <c r="B15" s="1" t="s">
        <v>1</v>
      </c>
      <c r="C15" s="1" t="s">
        <v>120</v>
      </c>
      <c r="D15" s="1" t="s">
        <v>121</v>
      </c>
      <c r="E15" s="1"/>
      <c r="F15" s="4"/>
      <c r="G15" s="40" t="s">
        <v>86</v>
      </c>
      <c r="H15" s="40" t="s">
        <v>87</v>
      </c>
      <c r="I15" s="40" t="s">
        <v>88</v>
      </c>
      <c r="J15" s="40" t="s">
        <v>89</v>
      </c>
      <c r="K15" s="40" t="s">
        <v>90</v>
      </c>
      <c r="L15" s="4"/>
      <c r="M15" s="14"/>
      <c r="N15" s="4"/>
      <c r="O15" s="3" t="s">
        <v>113</v>
      </c>
      <c r="P15" s="4"/>
    </row>
    <row r="16" spans="1:17" ht="15" x14ac:dyDescent="0.25">
      <c r="A16">
        <v>1</v>
      </c>
      <c r="B16" t="s">
        <v>3</v>
      </c>
      <c r="C16" t="s">
        <v>4</v>
      </c>
      <c r="D16">
        <v>22</v>
      </c>
      <c r="F16" s="4"/>
      <c r="G16" s="12" t="s">
        <v>11</v>
      </c>
      <c r="H16" s="12" t="s">
        <v>11</v>
      </c>
      <c r="I16" s="12" t="s">
        <v>12</v>
      </c>
      <c r="J16" s="11" t="s">
        <v>11</v>
      </c>
      <c r="K16" s="11" t="s">
        <v>11</v>
      </c>
      <c r="L16" s="4"/>
      <c r="N16" s="4"/>
      <c r="O16" s="19">
        <f>2/5</f>
        <v>0.4</v>
      </c>
      <c r="P16" s="4"/>
    </row>
    <row r="17" spans="1:16" ht="15" x14ac:dyDescent="0.25">
      <c r="A17">
        <v>2</v>
      </c>
      <c r="B17" t="s">
        <v>16</v>
      </c>
      <c r="C17" t="s">
        <v>4</v>
      </c>
      <c r="D17">
        <v>31</v>
      </c>
      <c r="F17" s="4"/>
      <c r="G17" s="11" t="s">
        <v>12</v>
      </c>
      <c r="H17" s="12" t="s">
        <v>11</v>
      </c>
      <c r="I17" s="12" t="s">
        <v>12</v>
      </c>
      <c r="J17" s="12" t="s">
        <v>12</v>
      </c>
      <c r="K17" s="11" t="s">
        <v>11</v>
      </c>
      <c r="L17" s="4"/>
      <c r="N17" s="4"/>
      <c r="O17" s="19">
        <f>2/5</f>
        <v>0.4</v>
      </c>
      <c r="P17" s="4"/>
    </row>
    <row r="18" spans="1:16" ht="15" x14ac:dyDescent="0.25">
      <c r="A18">
        <v>3</v>
      </c>
      <c r="B18" t="s">
        <v>15</v>
      </c>
      <c r="C18" t="s">
        <v>2</v>
      </c>
      <c r="D18">
        <v>23</v>
      </c>
      <c r="F18" s="4"/>
      <c r="G18" s="11" t="s">
        <v>12</v>
      </c>
      <c r="H18" s="12" t="s">
        <v>11</v>
      </c>
      <c r="I18" s="12" t="s">
        <v>12</v>
      </c>
      <c r="J18" s="12" t="s">
        <v>12</v>
      </c>
      <c r="K18" s="11" t="s">
        <v>11</v>
      </c>
      <c r="L18" s="4"/>
      <c r="N18" s="4"/>
      <c r="O18" s="19">
        <f>2/5</f>
        <v>0.4</v>
      </c>
      <c r="P18" s="4"/>
    </row>
    <row r="19" spans="1:16" ht="15" x14ac:dyDescent="0.25">
      <c r="A19">
        <v>4</v>
      </c>
      <c r="B19" t="s">
        <v>19</v>
      </c>
      <c r="C19" t="s">
        <v>4</v>
      </c>
      <c r="D19">
        <v>23</v>
      </c>
      <c r="F19" s="4"/>
      <c r="G19" s="11" t="s">
        <v>12</v>
      </c>
      <c r="H19" s="12" t="s">
        <v>11</v>
      </c>
      <c r="I19" s="12" t="s">
        <v>12</v>
      </c>
      <c r="J19" s="11" t="s">
        <v>11</v>
      </c>
      <c r="K19" s="12" t="s">
        <v>12</v>
      </c>
      <c r="L19" s="4"/>
      <c r="N19" s="4"/>
      <c r="O19" s="19">
        <f>2/5</f>
        <v>0.4</v>
      </c>
      <c r="P19" s="4"/>
    </row>
    <row r="20" spans="1:16" ht="15" x14ac:dyDescent="0.25">
      <c r="A20">
        <v>5</v>
      </c>
      <c r="B20" t="s">
        <v>21</v>
      </c>
      <c r="C20" t="s">
        <v>4</v>
      </c>
      <c r="D20">
        <v>23</v>
      </c>
      <c r="F20" s="4"/>
      <c r="G20" s="12" t="s">
        <v>11</v>
      </c>
      <c r="H20" s="11" t="s">
        <v>12</v>
      </c>
      <c r="I20" s="12" t="s">
        <v>12</v>
      </c>
      <c r="J20" s="11" t="s">
        <v>11</v>
      </c>
      <c r="K20" s="11" t="s">
        <v>11</v>
      </c>
      <c r="L20" s="4"/>
      <c r="N20" s="4"/>
      <c r="O20" s="19">
        <f>3/5</f>
        <v>0.6</v>
      </c>
      <c r="P20" s="4"/>
    </row>
    <row r="21" spans="1:16" ht="15" x14ac:dyDescent="0.25">
      <c r="A21">
        <v>6</v>
      </c>
      <c r="B21" t="s">
        <v>24</v>
      </c>
      <c r="C21" t="s">
        <v>4</v>
      </c>
      <c r="D21">
        <v>25</v>
      </c>
      <c r="F21" s="4"/>
      <c r="G21" s="11" t="s">
        <v>12</v>
      </c>
      <c r="H21" s="11" t="s">
        <v>12</v>
      </c>
      <c r="I21" s="11" t="s">
        <v>11</v>
      </c>
      <c r="J21" s="12" t="s">
        <v>12</v>
      </c>
      <c r="K21" s="11" t="s">
        <v>11</v>
      </c>
      <c r="L21" s="4"/>
      <c r="N21" s="4"/>
      <c r="O21" s="18">
        <f>4/5</f>
        <v>0.8</v>
      </c>
      <c r="P21" s="4"/>
    </row>
    <row r="22" spans="1:16" ht="15" x14ac:dyDescent="0.25">
      <c r="A22">
        <v>7</v>
      </c>
      <c r="B22" t="s">
        <v>27</v>
      </c>
      <c r="C22" t="s">
        <v>4</v>
      </c>
      <c r="D22">
        <v>25</v>
      </c>
      <c r="F22" s="4"/>
      <c r="G22" s="12" t="s">
        <v>11</v>
      </c>
      <c r="H22" s="11" t="s">
        <v>12</v>
      </c>
      <c r="I22" s="12" t="s">
        <v>12</v>
      </c>
      <c r="J22" s="12" t="s">
        <v>12</v>
      </c>
      <c r="K22" s="11" t="s">
        <v>11</v>
      </c>
      <c r="L22" s="4"/>
      <c r="N22" s="4"/>
      <c r="O22" s="19">
        <f>2/5</f>
        <v>0.4</v>
      </c>
      <c r="P22" s="4"/>
    </row>
    <row r="23" spans="1:16" ht="15.75" thickBot="1" x14ac:dyDescent="0.3">
      <c r="A23" s="2">
        <v>8</v>
      </c>
      <c r="B23" s="2" t="s">
        <v>30</v>
      </c>
      <c r="C23" s="2" t="s">
        <v>4</v>
      </c>
      <c r="D23" s="2">
        <v>25</v>
      </c>
      <c r="E23" s="4"/>
      <c r="F23" s="4"/>
      <c r="G23" s="10" t="s">
        <v>12</v>
      </c>
      <c r="H23" s="10" t="s">
        <v>12</v>
      </c>
      <c r="I23" s="13" t="s">
        <v>12</v>
      </c>
      <c r="J23" s="10" t="s">
        <v>11</v>
      </c>
      <c r="K23" s="10" t="s">
        <v>11</v>
      </c>
      <c r="L23" s="4"/>
      <c r="N23" s="4"/>
      <c r="O23" s="20">
        <f>4/5</f>
        <v>0.8</v>
      </c>
      <c r="P23" s="4"/>
    </row>
    <row r="24" spans="1:16" ht="15.75" thickBot="1" x14ac:dyDescent="0.3">
      <c r="A24" s="5"/>
      <c r="B24" s="5"/>
      <c r="C24" s="5"/>
      <c r="D24" s="5"/>
      <c r="E24" s="4"/>
      <c r="F24" s="4" t="s">
        <v>85</v>
      </c>
      <c r="G24" s="5" t="s">
        <v>12</v>
      </c>
      <c r="H24" s="5" t="s">
        <v>12</v>
      </c>
      <c r="I24" s="5" t="s">
        <v>11</v>
      </c>
      <c r="J24" s="5" t="s">
        <v>11</v>
      </c>
      <c r="K24" s="5" t="s">
        <v>11</v>
      </c>
      <c r="L24" s="4"/>
      <c r="N24" s="4"/>
      <c r="O24" s="25">
        <f>AVERAGE(O16:O23)</f>
        <v>0.52500000000000002</v>
      </c>
      <c r="P24" s="4"/>
    </row>
    <row r="25" spans="1:16" ht="13.5" thickTop="1" x14ac:dyDescent="0.2">
      <c r="F25" s="4"/>
      <c r="N25" s="4"/>
      <c r="P25" s="4"/>
    </row>
    <row r="26" spans="1:16" x14ac:dyDescent="0.2">
      <c r="F26" s="4"/>
      <c r="N26" s="4"/>
      <c r="P26" s="4"/>
    </row>
    <row r="27" spans="1:16" x14ac:dyDescent="0.2">
      <c r="A27" t="s">
        <v>116</v>
      </c>
      <c r="F27" s="4"/>
      <c r="G27" s="41" t="s">
        <v>118</v>
      </c>
      <c r="H27" s="42"/>
      <c r="I27" s="42"/>
      <c r="J27" s="42"/>
      <c r="K27" s="41"/>
      <c r="N27" s="4"/>
      <c r="P27" s="4"/>
    </row>
    <row r="28" spans="1:16" x14ac:dyDescent="0.2">
      <c r="A28" s="1" t="s">
        <v>0</v>
      </c>
      <c r="B28" s="1" t="s">
        <v>1</v>
      </c>
      <c r="C28" s="1" t="s">
        <v>120</v>
      </c>
      <c r="D28" s="1" t="s">
        <v>121</v>
      </c>
      <c r="E28" s="1"/>
      <c r="F28" s="4"/>
      <c r="G28" s="40" t="s">
        <v>114</v>
      </c>
      <c r="H28" s="43" t="s">
        <v>91</v>
      </c>
      <c r="I28" s="43" t="s">
        <v>92</v>
      </c>
      <c r="J28" s="43" t="s">
        <v>93</v>
      </c>
      <c r="K28" s="40" t="s">
        <v>94</v>
      </c>
      <c r="L28" s="4"/>
      <c r="N28" s="4"/>
      <c r="O28" s="3" t="s">
        <v>113</v>
      </c>
      <c r="P28" s="4"/>
    </row>
    <row r="29" spans="1:16" ht="15" x14ac:dyDescent="0.25">
      <c r="A29">
        <v>1</v>
      </c>
      <c r="B29" t="s">
        <v>3</v>
      </c>
      <c r="C29" t="s">
        <v>4</v>
      </c>
      <c r="D29">
        <v>22</v>
      </c>
      <c r="F29" s="4"/>
      <c r="G29" s="11" t="s">
        <v>11</v>
      </c>
      <c r="H29" s="16" t="s">
        <v>12</v>
      </c>
      <c r="I29" s="16" t="s">
        <v>12</v>
      </c>
      <c r="J29" s="16" t="s">
        <v>11</v>
      </c>
      <c r="K29" s="11" t="s">
        <v>11</v>
      </c>
      <c r="L29" s="4"/>
      <c r="N29" s="4"/>
      <c r="O29" s="18">
        <f>5/5</f>
        <v>1</v>
      </c>
      <c r="P29" s="4"/>
    </row>
    <row r="30" spans="1:16" ht="15" x14ac:dyDescent="0.25">
      <c r="A30">
        <v>2</v>
      </c>
      <c r="B30" t="s">
        <v>16</v>
      </c>
      <c r="C30" t="s">
        <v>4</v>
      </c>
      <c r="D30">
        <v>31</v>
      </c>
      <c r="F30" s="4"/>
      <c r="G30" s="11" t="s">
        <v>11</v>
      </c>
      <c r="H30" s="16" t="s">
        <v>12</v>
      </c>
      <c r="I30" s="16" t="s">
        <v>12</v>
      </c>
      <c r="J30" s="16" t="s">
        <v>11</v>
      </c>
      <c r="K30" s="11" t="s">
        <v>11</v>
      </c>
      <c r="L30" s="4"/>
      <c r="N30" s="4"/>
      <c r="O30" s="18">
        <f>5/5</f>
        <v>1</v>
      </c>
      <c r="P30" s="4"/>
    </row>
    <row r="31" spans="1:16" ht="15" x14ac:dyDescent="0.25">
      <c r="A31">
        <v>3</v>
      </c>
      <c r="B31" t="s">
        <v>15</v>
      </c>
      <c r="C31" t="s">
        <v>2</v>
      </c>
      <c r="D31">
        <v>23</v>
      </c>
      <c r="F31" s="4"/>
      <c r="G31" s="11" t="s">
        <v>11</v>
      </c>
      <c r="H31" s="16" t="s">
        <v>12</v>
      </c>
      <c r="I31" s="16" t="s">
        <v>12</v>
      </c>
      <c r="J31" s="16" t="s">
        <v>11</v>
      </c>
      <c r="K31" s="11" t="s">
        <v>11</v>
      </c>
      <c r="L31" s="4"/>
      <c r="N31" s="4"/>
      <c r="O31" s="18">
        <f>5/5</f>
        <v>1</v>
      </c>
      <c r="P31" s="4"/>
    </row>
    <row r="32" spans="1:16" ht="15" x14ac:dyDescent="0.25">
      <c r="A32">
        <v>4</v>
      </c>
      <c r="B32" t="s">
        <v>19</v>
      </c>
      <c r="C32" t="s">
        <v>4</v>
      </c>
      <c r="D32">
        <v>23</v>
      </c>
      <c r="F32" s="4"/>
      <c r="G32" s="12" t="s">
        <v>12</v>
      </c>
      <c r="H32" s="16" t="s">
        <v>12</v>
      </c>
      <c r="I32" s="16" t="s">
        <v>12</v>
      </c>
      <c r="J32" s="16" t="s">
        <v>11</v>
      </c>
      <c r="K32" s="11" t="s">
        <v>11</v>
      </c>
      <c r="L32" s="4"/>
      <c r="N32" s="4"/>
      <c r="O32" s="18">
        <f>4/5</f>
        <v>0.8</v>
      </c>
      <c r="P32" s="4"/>
    </row>
    <row r="33" spans="1:16" ht="15" x14ac:dyDescent="0.25">
      <c r="A33">
        <v>5</v>
      </c>
      <c r="B33" t="s">
        <v>21</v>
      </c>
      <c r="C33" t="s">
        <v>4</v>
      </c>
      <c r="D33">
        <v>23</v>
      </c>
      <c r="F33" s="4"/>
      <c r="G33" s="12" t="s">
        <v>12</v>
      </c>
      <c r="H33" s="16" t="s">
        <v>12</v>
      </c>
      <c r="I33" s="17" t="s">
        <v>11</v>
      </c>
      <c r="J33" s="16" t="s">
        <v>11</v>
      </c>
      <c r="K33" s="11" t="s">
        <v>11</v>
      </c>
      <c r="L33" s="4"/>
      <c r="N33" s="4"/>
      <c r="O33" s="19">
        <f>3/5</f>
        <v>0.6</v>
      </c>
      <c r="P33" s="4"/>
    </row>
    <row r="34" spans="1:16" ht="15" x14ac:dyDescent="0.25">
      <c r="A34">
        <v>6</v>
      </c>
      <c r="B34" t="s">
        <v>24</v>
      </c>
      <c r="C34" t="s">
        <v>4</v>
      </c>
      <c r="D34">
        <v>25</v>
      </c>
      <c r="F34" s="4"/>
      <c r="G34" s="12" t="s">
        <v>12</v>
      </c>
      <c r="H34" s="17" t="s">
        <v>11</v>
      </c>
      <c r="I34" s="16" t="s">
        <v>12</v>
      </c>
      <c r="J34" s="16" t="s">
        <v>11</v>
      </c>
      <c r="K34" s="11" t="s">
        <v>11</v>
      </c>
      <c r="L34" s="4"/>
      <c r="N34" s="4"/>
      <c r="O34" s="18">
        <f>4/5</f>
        <v>0.8</v>
      </c>
      <c r="P34" s="4"/>
    </row>
    <row r="35" spans="1:16" ht="15" x14ac:dyDescent="0.25">
      <c r="A35">
        <v>7</v>
      </c>
      <c r="B35" t="s">
        <v>27</v>
      </c>
      <c r="C35" t="s">
        <v>4</v>
      </c>
      <c r="D35">
        <v>25</v>
      </c>
      <c r="F35" s="4"/>
      <c r="G35" s="12" t="s">
        <v>12</v>
      </c>
      <c r="H35" s="17" t="s">
        <v>11</v>
      </c>
      <c r="I35" s="16" t="s">
        <v>12</v>
      </c>
      <c r="J35" s="16" t="s">
        <v>11</v>
      </c>
      <c r="K35" s="11" t="s">
        <v>11</v>
      </c>
      <c r="L35" s="4"/>
      <c r="N35" s="4"/>
      <c r="O35" s="18">
        <f>4/5</f>
        <v>0.8</v>
      </c>
      <c r="P35" s="4"/>
    </row>
    <row r="36" spans="1:16" ht="15.75" thickBot="1" x14ac:dyDescent="0.3">
      <c r="A36" s="2">
        <v>8</v>
      </c>
      <c r="B36" s="2" t="s">
        <v>30</v>
      </c>
      <c r="C36" s="2" t="s">
        <v>4</v>
      </c>
      <c r="D36" s="2">
        <v>25</v>
      </c>
      <c r="E36" s="4"/>
      <c r="F36" s="4"/>
      <c r="G36" s="10" t="s">
        <v>11</v>
      </c>
      <c r="H36" s="10" t="s">
        <v>12</v>
      </c>
      <c r="I36" s="13" t="s">
        <v>11</v>
      </c>
      <c r="J36" s="10" t="s">
        <v>11</v>
      </c>
      <c r="K36" s="10" t="s">
        <v>11</v>
      </c>
      <c r="L36" s="4"/>
      <c r="N36" s="4"/>
      <c r="O36" s="20">
        <f>4/5</f>
        <v>0.8</v>
      </c>
      <c r="P36" s="4"/>
    </row>
    <row r="37" spans="1:16" ht="15.75" thickBot="1" x14ac:dyDescent="0.3">
      <c r="A37" s="5"/>
      <c r="B37" s="5"/>
      <c r="C37" s="5"/>
      <c r="D37" s="5"/>
      <c r="E37" s="4"/>
      <c r="F37" s="4" t="s">
        <v>85</v>
      </c>
      <c r="G37" s="5" t="s">
        <v>11</v>
      </c>
      <c r="H37" s="5" t="s">
        <v>12</v>
      </c>
      <c r="I37" s="5" t="s">
        <v>12</v>
      </c>
      <c r="J37" s="5" t="s">
        <v>11</v>
      </c>
      <c r="K37" s="5" t="s">
        <v>11</v>
      </c>
      <c r="L37" s="4"/>
      <c r="N37" s="4"/>
      <c r="O37" s="21">
        <f>AVERAGE(O29:O36)</f>
        <v>0.84999999999999987</v>
      </c>
      <c r="P37" s="4"/>
    </row>
    <row r="38" spans="1:16" ht="13.5" thickTop="1" x14ac:dyDescent="0.2">
      <c r="F38" s="4"/>
      <c r="N38" s="4"/>
      <c r="P38" s="4"/>
    </row>
    <row r="39" spans="1:16" x14ac:dyDescent="0.2">
      <c r="F39" s="4"/>
      <c r="N39" s="4"/>
      <c r="P39" s="4"/>
    </row>
    <row r="40" spans="1:16" x14ac:dyDescent="0.2">
      <c r="A40" t="s">
        <v>116</v>
      </c>
      <c r="F40" s="4"/>
      <c r="G40" s="42" t="s">
        <v>119</v>
      </c>
      <c r="H40" s="42"/>
      <c r="I40" s="42"/>
      <c r="J40" s="41"/>
      <c r="N40" s="4"/>
      <c r="P40" s="4"/>
    </row>
    <row r="41" spans="1:16" ht="25.5" x14ac:dyDescent="0.2">
      <c r="A41" s="1" t="s">
        <v>0</v>
      </c>
      <c r="B41" s="1" t="s">
        <v>1</v>
      </c>
      <c r="C41" s="1" t="s">
        <v>120</v>
      </c>
      <c r="D41" s="1" t="s">
        <v>121</v>
      </c>
      <c r="E41" s="1"/>
      <c r="F41" s="4"/>
      <c r="G41" s="43" t="s">
        <v>95</v>
      </c>
      <c r="H41" s="43" t="s">
        <v>96</v>
      </c>
      <c r="I41" s="43" t="s">
        <v>97</v>
      </c>
      <c r="J41" s="40" t="s">
        <v>98</v>
      </c>
      <c r="K41" s="4"/>
      <c r="N41" s="4"/>
      <c r="O41" s="3" t="s">
        <v>113</v>
      </c>
      <c r="P41" s="4"/>
    </row>
    <row r="42" spans="1:16" ht="15" x14ac:dyDescent="0.25">
      <c r="A42">
        <v>1</v>
      </c>
      <c r="B42" t="s">
        <v>3</v>
      </c>
      <c r="C42" t="s">
        <v>4</v>
      </c>
      <c r="D42">
        <v>22</v>
      </c>
      <c r="F42" s="4"/>
      <c r="G42" s="16" t="s">
        <v>12</v>
      </c>
      <c r="H42" s="17" t="s">
        <v>11</v>
      </c>
      <c r="I42" s="16" t="s">
        <v>11</v>
      </c>
      <c r="J42" s="11" t="s">
        <v>11</v>
      </c>
      <c r="K42" s="4"/>
      <c r="N42" s="4"/>
      <c r="O42" s="18">
        <f>3/4</f>
        <v>0.75</v>
      </c>
      <c r="P42" s="4"/>
    </row>
    <row r="43" spans="1:16" ht="15" x14ac:dyDescent="0.25">
      <c r="A43">
        <v>2</v>
      </c>
      <c r="B43" t="s">
        <v>16</v>
      </c>
      <c r="C43" t="s">
        <v>4</v>
      </c>
      <c r="D43">
        <v>31</v>
      </c>
      <c r="F43" s="4"/>
      <c r="G43" s="16" t="s">
        <v>12</v>
      </c>
      <c r="H43" s="17" t="s">
        <v>11</v>
      </c>
      <c r="I43" s="16" t="s">
        <v>11</v>
      </c>
      <c r="J43" s="11" t="s">
        <v>11</v>
      </c>
      <c r="K43" s="4"/>
      <c r="N43" s="4"/>
      <c r="O43" s="18">
        <f t="shared" ref="O43:O45" si="0">3/4</f>
        <v>0.75</v>
      </c>
      <c r="P43" s="4"/>
    </row>
    <row r="44" spans="1:16" ht="15" x14ac:dyDescent="0.25">
      <c r="A44">
        <v>3</v>
      </c>
      <c r="B44" t="s">
        <v>15</v>
      </c>
      <c r="C44" t="s">
        <v>2</v>
      </c>
      <c r="D44">
        <v>23</v>
      </c>
      <c r="F44" s="4"/>
      <c r="G44" s="16" t="s">
        <v>12</v>
      </c>
      <c r="H44" s="17" t="s">
        <v>11</v>
      </c>
      <c r="I44" s="16" t="s">
        <v>11</v>
      </c>
      <c r="J44" s="11" t="s">
        <v>11</v>
      </c>
      <c r="K44" s="4"/>
      <c r="N44" s="4"/>
      <c r="O44" s="18">
        <f t="shared" si="0"/>
        <v>0.75</v>
      </c>
      <c r="P44" s="4"/>
    </row>
    <row r="45" spans="1:16" ht="15" x14ac:dyDescent="0.25">
      <c r="A45">
        <v>4</v>
      </c>
      <c r="B45" t="s">
        <v>19</v>
      </c>
      <c r="C45" t="s">
        <v>4</v>
      </c>
      <c r="D45">
        <v>23</v>
      </c>
      <c r="F45" s="4"/>
      <c r="G45" s="16" t="s">
        <v>12</v>
      </c>
      <c r="H45" s="17" t="s">
        <v>11</v>
      </c>
      <c r="I45" s="16" t="s">
        <v>11</v>
      </c>
      <c r="J45" s="11" t="s">
        <v>11</v>
      </c>
      <c r="K45" s="4"/>
      <c r="N45" s="4"/>
      <c r="O45" s="18">
        <f t="shared" si="0"/>
        <v>0.75</v>
      </c>
      <c r="P45" s="4"/>
    </row>
    <row r="46" spans="1:16" ht="15" x14ac:dyDescent="0.25">
      <c r="A46">
        <v>5</v>
      </c>
      <c r="B46" t="s">
        <v>21</v>
      </c>
      <c r="C46" t="s">
        <v>4</v>
      </c>
      <c r="D46">
        <v>23</v>
      </c>
      <c r="F46" s="4"/>
      <c r="G46" s="16" t="s">
        <v>12</v>
      </c>
      <c r="H46" s="17" t="s">
        <v>11</v>
      </c>
      <c r="I46" s="16" t="s">
        <v>11</v>
      </c>
      <c r="J46" s="12" t="s">
        <v>12</v>
      </c>
      <c r="K46" s="4"/>
      <c r="N46" s="4"/>
      <c r="O46" s="19">
        <f>2/4</f>
        <v>0.5</v>
      </c>
      <c r="P46" s="4"/>
    </row>
    <row r="47" spans="1:16" ht="15" x14ac:dyDescent="0.25">
      <c r="A47">
        <v>6</v>
      </c>
      <c r="B47" t="s">
        <v>24</v>
      </c>
      <c r="C47" t="s">
        <v>4</v>
      </c>
      <c r="D47">
        <v>25</v>
      </c>
      <c r="F47" s="4"/>
      <c r="G47" s="16" t="s">
        <v>12</v>
      </c>
      <c r="H47" s="17" t="s">
        <v>11</v>
      </c>
      <c r="I47" s="16" t="s">
        <v>11</v>
      </c>
      <c r="J47" s="11" t="s">
        <v>11</v>
      </c>
      <c r="K47" s="4"/>
      <c r="N47" s="4"/>
      <c r="O47" s="18">
        <f>3/4</f>
        <v>0.75</v>
      </c>
      <c r="P47" s="4"/>
    </row>
    <row r="48" spans="1:16" ht="15" x14ac:dyDescent="0.25">
      <c r="A48">
        <v>7</v>
      </c>
      <c r="B48" t="s">
        <v>27</v>
      </c>
      <c r="C48" t="s">
        <v>4</v>
      </c>
      <c r="D48">
        <v>25</v>
      </c>
      <c r="F48" s="4"/>
      <c r="G48" s="16" t="s">
        <v>12</v>
      </c>
      <c r="H48" s="17" t="s">
        <v>11</v>
      </c>
      <c r="I48" s="16" t="s">
        <v>11</v>
      </c>
      <c r="J48" s="11" t="s">
        <v>11</v>
      </c>
      <c r="K48" s="4"/>
      <c r="N48" s="4"/>
      <c r="O48" s="18">
        <f>3/4</f>
        <v>0.75</v>
      </c>
      <c r="P48" s="4"/>
    </row>
    <row r="49" spans="1:16" ht="15.75" thickBot="1" x14ac:dyDescent="0.3">
      <c r="A49" s="2">
        <v>8</v>
      </c>
      <c r="B49" s="2" t="s">
        <v>30</v>
      </c>
      <c r="C49" s="2" t="s">
        <v>4</v>
      </c>
      <c r="D49" s="2">
        <v>25</v>
      </c>
      <c r="E49" s="4"/>
      <c r="F49" s="4"/>
      <c r="G49" s="10" t="s">
        <v>12</v>
      </c>
      <c r="H49" s="13" t="s">
        <v>11</v>
      </c>
      <c r="I49" s="13" t="s">
        <v>12</v>
      </c>
      <c r="J49" s="10" t="s">
        <v>11</v>
      </c>
      <c r="K49" s="4"/>
      <c r="N49" s="4"/>
      <c r="O49" s="22">
        <f>2/4</f>
        <v>0.5</v>
      </c>
      <c r="P49" s="4"/>
    </row>
    <row r="50" spans="1:16" ht="15.75" thickBot="1" x14ac:dyDescent="0.3">
      <c r="A50" s="5"/>
      <c r="B50" s="5"/>
      <c r="C50" s="5"/>
      <c r="D50" s="5"/>
      <c r="E50" s="4"/>
      <c r="F50" s="4" t="s">
        <v>85</v>
      </c>
      <c r="G50" s="5" t="s">
        <v>12</v>
      </c>
      <c r="H50" s="5" t="s">
        <v>12</v>
      </c>
      <c r="I50" s="5" t="s">
        <v>11</v>
      </c>
      <c r="J50" s="5" t="s">
        <v>11</v>
      </c>
      <c r="N50" s="4"/>
      <c r="O50" s="21">
        <f>AVERAGE(O42:O49)</f>
        <v>0.6875</v>
      </c>
      <c r="P50" s="4"/>
    </row>
    <row r="51" spans="1:16" ht="13.5" thickTop="1" x14ac:dyDescent="0.2">
      <c r="A51" s="4"/>
      <c r="B51" s="4"/>
      <c r="C51" s="4"/>
      <c r="D51" s="4"/>
      <c r="E51" s="4"/>
      <c r="F51" s="4"/>
      <c r="G51" s="4"/>
      <c r="H51" s="4"/>
      <c r="I51" s="4"/>
      <c r="J51" s="4"/>
      <c r="N51" s="4"/>
      <c r="O51" s="14"/>
      <c r="P51" s="4"/>
    </row>
    <row r="52" spans="1:16" x14ac:dyDescent="0.2">
      <c r="F52" s="4"/>
      <c r="N52" s="4"/>
      <c r="P52" s="4"/>
    </row>
    <row r="53" spans="1:16" x14ac:dyDescent="0.2">
      <c r="A53" t="s">
        <v>116</v>
      </c>
      <c r="F53" s="4"/>
      <c r="G53" s="42" t="s">
        <v>122</v>
      </c>
      <c r="H53" s="42"/>
      <c r="I53" s="42"/>
      <c r="J53" s="42"/>
      <c r="K53" s="42"/>
      <c r="L53" s="42"/>
      <c r="M53" s="41"/>
      <c r="N53" s="4"/>
      <c r="P53" s="4"/>
    </row>
    <row r="54" spans="1:16" x14ac:dyDescent="0.2">
      <c r="A54" s="1" t="s">
        <v>0</v>
      </c>
      <c r="B54" s="1" t="s">
        <v>1</v>
      </c>
      <c r="C54" s="1" t="s">
        <v>120</v>
      </c>
      <c r="D54" s="1" t="s">
        <v>121</v>
      </c>
      <c r="E54" s="1"/>
      <c r="F54" s="4"/>
      <c r="G54" s="43" t="s">
        <v>99</v>
      </c>
      <c r="H54" s="43" t="s">
        <v>100</v>
      </c>
      <c r="I54" s="43" t="s">
        <v>101</v>
      </c>
      <c r="J54" s="43" t="s">
        <v>105</v>
      </c>
      <c r="K54" s="43" t="s">
        <v>104</v>
      </c>
      <c r="L54" s="43" t="s">
        <v>103</v>
      </c>
      <c r="M54" s="40" t="s">
        <v>102</v>
      </c>
      <c r="N54" s="4"/>
      <c r="O54" s="3" t="s">
        <v>113</v>
      </c>
      <c r="P54" s="4"/>
    </row>
    <row r="55" spans="1:16" ht="15" x14ac:dyDescent="0.25">
      <c r="A55">
        <v>1</v>
      </c>
      <c r="B55" t="s">
        <v>3</v>
      </c>
      <c r="C55" t="s">
        <v>4</v>
      </c>
      <c r="D55">
        <v>22</v>
      </c>
      <c r="F55" s="4"/>
      <c r="G55" s="16" t="s">
        <v>12</v>
      </c>
      <c r="H55" s="17" t="s">
        <v>11</v>
      </c>
      <c r="I55" s="16" t="s">
        <v>12</v>
      </c>
      <c r="J55" s="16" t="s">
        <v>12</v>
      </c>
      <c r="K55" s="16" t="s">
        <v>11</v>
      </c>
      <c r="L55" s="16" t="s">
        <v>11</v>
      </c>
      <c r="M55" s="11" t="s">
        <v>11</v>
      </c>
      <c r="N55" s="4"/>
      <c r="O55" s="18">
        <f>6/7</f>
        <v>0.8571428571428571</v>
      </c>
      <c r="P55" s="4"/>
    </row>
    <row r="56" spans="1:16" ht="15" x14ac:dyDescent="0.25">
      <c r="A56">
        <v>2</v>
      </c>
      <c r="B56" t="s">
        <v>16</v>
      </c>
      <c r="C56" t="s">
        <v>4</v>
      </c>
      <c r="D56">
        <v>31</v>
      </c>
      <c r="F56" s="4"/>
      <c r="G56" s="16" t="s">
        <v>12</v>
      </c>
      <c r="H56" s="17" t="s">
        <v>11</v>
      </c>
      <c r="I56" s="16" t="s">
        <v>12</v>
      </c>
      <c r="J56" s="17" t="s">
        <v>11</v>
      </c>
      <c r="K56" s="16" t="s">
        <v>11</v>
      </c>
      <c r="L56" s="16" t="s">
        <v>11</v>
      </c>
      <c r="M56" s="11" t="s">
        <v>11</v>
      </c>
      <c r="N56" s="4"/>
      <c r="O56" s="18">
        <f>5/7</f>
        <v>0.7142857142857143</v>
      </c>
      <c r="P56" s="4"/>
    </row>
    <row r="57" spans="1:16" ht="15" x14ac:dyDescent="0.25">
      <c r="A57">
        <v>3</v>
      </c>
      <c r="B57" t="s">
        <v>15</v>
      </c>
      <c r="C57" t="s">
        <v>2</v>
      </c>
      <c r="D57">
        <v>23</v>
      </c>
      <c r="F57" s="4"/>
      <c r="G57" s="16" t="s">
        <v>12</v>
      </c>
      <c r="H57" s="17" t="s">
        <v>11</v>
      </c>
      <c r="I57" s="16" t="s">
        <v>12</v>
      </c>
      <c r="J57" s="17" t="s">
        <v>11</v>
      </c>
      <c r="K57" s="16" t="s">
        <v>11</v>
      </c>
      <c r="L57" s="16" t="s">
        <v>11</v>
      </c>
      <c r="M57" s="11" t="s">
        <v>11</v>
      </c>
      <c r="N57" s="4"/>
      <c r="O57" s="18">
        <f>5/7</f>
        <v>0.7142857142857143</v>
      </c>
      <c r="P57" s="4"/>
    </row>
    <row r="58" spans="1:16" ht="15" x14ac:dyDescent="0.25">
      <c r="A58">
        <v>4</v>
      </c>
      <c r="B58" t="s">
        <v>19</v>
      </c>
      <c r="C58" t="s">
        <v>4</v>
      </c>
      <c r="D58">
        <v>23</v>
      </c>
      <c r="F58" s="4"/>
      <c r="G58" s="17" t="s">
        <v>11</v>
      </c>
      <c r="H58" s="17" t="s">
        <v>11</v>
      </c>
      <c r="I58" s="17" t="s">
        <v>11</v>
      </c>
      <c r="J58" s="16" t="s">
        <v>12</v>
      </c>
      <c r="K58" s="16" t="s">
        <v>11</v>
      </c>
      <c r="L58" s="16" t="s">
        <v>11</v>
      </c>
      <c r="M58" s="11" t="s">
        <v>11</v>
      </c>
      <c r="N58" s="4"/>
      <c r="O58" s="19">
        <f>4/7</f>
        <v>0.5714285714285714</v>
      </c>
      <c r="P58" s="4"/>
    </row>
    <row r="59" spans="1:16" ht="15" x14ac:dyDescent="0.25">
      <c r="A59">
        <v>5</v>
      </c>
      <c r="B59" t="s">
        <v>21</v>
      </c>
      <c r="C59" t="s">
        <v>4</v>
      </c>
      <c r="D59">
        <v>23</v>
      </c>
      <c r="F59" s="4"/>
      <c r="G59" s="16" t="s">
        <v>12</v>
      </c>
      <c r="H59" s="16" t="s">
        <v>12</v>
      </c>
      <c r="I59" s="17" t="s">
        <v>11</v>
      </c>
      <c r="J59" s="16" t="s">
        <v>12</v>
      </c>
      <c r="K59" s="17" t="s">
        <v>12</v>
      </c>
      <c r="L59" s="16" t="s">
        <v>11</v>
      </c>
      <c r="M59" s="11" t="s">
        <v>11</v>
      </c>
      <c r="N59" s="4"/>
      <c r="O59" s="18">
        <f>5/7</f>
        <v>0.7142857142857143</v>
      </c>
      <c r="P59" s="4"/>
    </row>
    <row r="60" spans="1:16" ht="15" x14ac:dyDescent="0.25">
      <c r="A60">
        <v>6</v>
      </c>
      <c r="B60" t="s">
        <v>24</v>
      </c>
      <c r="C60" t="s">
        <v>4</v>
      </c>
      <c r="D60">
        <v>25</v>
      </c>
      <c r="F60" s="4"/>
      <c r="G60" s="16" t="s">
        <v>12</v>
      </c>
      <c r="H60" s="16" t="s">
        <v>12</v>
      </c>
      <c r="I60" s="16" t="s">
        <v>12</v>
      </c>
      <c r="J60" s="17" t="s">
        <v>11</v>
      </c>
      <c r="K60" s="16" t="s">
        <v>11</v>
      </c>
      <c r="L60" s="16" t="s">
        <v>11</v>
      </c>
      <c r="M60" s="11" t="s">
        <v>11</v>
      </c>
      <c r="N60" s="4"/>
      <c r="O60" s="18">
        <f>6/7</f>
        <v>0.8571428571428571</v>
      </c>
      <c r="P60" s="4"/>
    </row>
    <row r="61" spans="1:16" ht="15" x14ac:dyDescent="0.25">
      <c r="A61">
        <v>7</v>
      </c>
      <c r="B61" t="s">
        <v>27</v>
      </c>
      <c r="C61" t="s">
        <v>4</v>
      </c>
      <c r="D61">
        <v>25</v>
      </c>
      <c r="F61" s="4"/>
      <c r="G61" s="16" t="s">
        <v>12</v>
      </c>
      <c r="H61" s="16" t="s">
        <v>12</v>
      </c>
      <c r="I61" s="16" t="s">
        <v>12</v>
      </c>
      <c r="J61" s="17" t="s">
        <v>11</v>
      </c>
      <c r="K61" s="16" t="s">
        <v>11</v>
      </c>
      <c r="L61" s="16" t="s">
        <v>11</v>
      </c>
      <c r="M61" s="11" t="s">
        <v>11</v>
      </c>
      <c r="N61" s="4"/>
      <c r="O61" s="18">
        <f>6/7</f>
        <v>0.8571428571428571</v>
      </c>
      <c r="P61" s="4"/>
    </row>
    <row r="62" spans="1:16" ht="15.75" thickBot="1" x14ac:dyDescent="0.3">
      <c r="A62" s="2">
        <v>8</v>
      </c>
      <c r="B62" s="2" t="s">
        <v>30</v>
      </c>
      <c r="C62" s="2" t="s">
        <v>4</v>
      </c>
      <c r="D62" s="2">
        <v>25</v>
      </c>
      <c r="E62" s="4"/>
      <c r="F62" s="4"/>
      <c r="G62" s="10" t="s">
        <v>12</v>
      </c>
      <c r="H62" s="13" t="s">
        <v>11</v>
      </c>
      <c r="I62" s="13" t="s">
        <v>11</v>
      </c>
      <c r="J62" s="13" t="s">
        <v>11</v>
      </c>
      <c r="K62" s="10" t="s">
        <v>11</v>
      </c>
      <c r="L62" s="10" t="s">
        <v>11</v>
      </c>
      <c r="M62" s="10" t="s">
        <v>11</v>
      </c>
      <c r="N62" s="4"/>
      <c r="O62" s="22">
        <f>4/7</f>
        <v>0.5714285714285714</v>
      </c>
      <c r="P62" s="4"/>
    </row>
    <row r="63" spans="1:16" ht="15.75" thickBot="1" x14ac:dyDescent="0.3">
      <c r="A63" s="5"/>
      <c r="B63" s="5"/>
      <c r="C63" s="5"/>
      <c r="D63" s="5"/>
      <c r="E63" s="4"/>
      <c r="F63" s="4" t="s">
        <v>85</v>
      </c>
      <c r="G63" s="5" t="s">
        <v>12</v>
      </c>
      <c r="H63" s="5" t="s">
        <v>12</v>
      </c>
      <c r="I63" s="5" t="s">
        <v>12</v>
      </c>
      <c r="J63" s="5" t="s">
        <v>12</v>
      </c>
      <c r="K63" s="5" t="s">
        <v>11</v>
      </c>
      <c r="L63" s="5" t="s">
        <v>11</v>
      </c>
      <c r="M63" s="5" t="s">
        <v>11</v>
      </c>
      <c r="N63" s="4"/>
      <c r="O63" s="21">
        <f>AVERAGE(O55:O62)</f>
        <v>0.73214285714285698</v>
      </c>
      <c r="P63" s="4"/>
    </row>
    <row r="64" spans="1:16" ht="13.5" thickTop="1" x14ac:dyDescent="0.2">
      <c r="F64" s="4"/>
    </row>
    <row r="65" spans="1:15" x14ac:dyDescent="0.2">
      <c r="F65" s="4"/>
    </row>
    <row r="66" spans="1:15" x14ac:dyDescent="0.2">
      <c r="A66" t="s">
        <v>116</v>
      </c>
      <c r="F66" s="4"/>
      <c r="G66" s="4"/>
      <c r="H66" s="4"/>
    </row>
    <row r="67" spans="1:15" ht="38.25" x14ac:dyDescent="0.2">
      <c r="A67" s="1" t="s">
        <v>0</v>
      </c>
      <c r="B67" s="1" t="s">
        <v>1</v>
      </c>
      <c r="C67" s="1" t="s">
        <v>120</v>
      </c>
      <c r="D67" s="1" t="s">
        <v>121</v>
      </c>
      <c r="E67" s="1"/>
      <c r="F67" s="4"/>
      <c r="G67" s="40" t="s">
        <v>123</v>
      </c>
      <c r="H67" s="4"/>
      <c r="O67" s="3" t="s">
        <v>113</v>
      </c>
    </row>
    <row r="68" spans="1:15" ht="15" x14ac:dyDescent="0.25">
      <c r="A68">
        <v>1</v>
      </c>
      <c r="B68" t="s">
        <v>3</v>
      </c>
      <c r="C68" t="s">
        <v>4</v>
      </c>
      <c r="D68">
        <v>22</v>
      </c>
      <c r="F68" s="4"/>
      <c r="G68" s="12" t="s">
        <v>13</v>
      </c>
      <c r="H68" s="4"/>
      <c r="O68" s="23">
        <v>0</v>
      </c>
    </row>
    <row r="69" spans="1:15" ht="15" x14ac:dyDescent="0.25">
      <c r="A69">
        <v>2</v>
      </c>
      <c r="B69" t="s">
        <v>16</v>
      </c>
      <c r="C69" t="s">
        <v>4</v>
      </c>
      <c r="D69">
        <v>31</v>
      </c>
      <c r="F69" s="4"/>
      <c r="G69" s="12" t="s">
        <v>17</v>
      </c>
      <c r="H69" s="4"/>
      <c r="O69" s="23">
        <v>0</v>
      </c>
    </row>
    <row r="70" spans="1:15" ht="15" x14ac:dyDescent="0.25">
      <c r="A70">
        <v>3</v>
      </c>
      <c r="B70" t="s">
        <v>15</v>
      </c>
      <c r="C70" t="s">
        <v>2</v>
      </c>
      <c r="D70">
        <v>23</v>
      </c>
      <c r="F70" s="4"/>
      <c r="G70" s="12" t="s">
        <v>17</v>
      </c>
      <c r="H70" s="4"/>
      <c r="O70" s="23">
        <v>0</v>
      </c>
    </row>
    <row r="71" spans="1:15" ht="15" x14ac:dyDescent="0.25">
      <c r="A71">
        <v>4</v>
      </c>
      <c r="B71" t="s">
        <v>19</v>
      </c>
      <c r="C71" t="s">
        <v>4</v>
      </c>
      <c r="D71">
        <v>23</v>
      </c>
      <c r="F71" s="4"/>
      <c r="G71" s="12" t="s">
        <v>17</v>
      </c>
      <c r="H71" s="4"/>
      <c r="O71" s="23">
        <v>0</v>
      </c>
    </row>
    <row r="72" spans="1:15" ht="15" x14ac:dyDescent="0.25">
      <c r="A72">
        <v>5</v>
      </c>
      <c r="B72" t="s">
        <v>21</v>
      </c>
      <c r="C72" t="s">
        <v>4</v>
      </c>
      <c r="D72">
        <v>23</v>
      </c>
      <c r="F72" s="4"/>
      <c r="G72" s="12" t="s">
        <v>22</v>
      </c>
      <c r="H72" s="4"/>
      <c r="O72" s="23">
        <v>0</v>
      </c>
    </row>
    <row r="73" spans="1:15" ht="15" x14ac:dyDescent="0.25">
      <c r="A73">
        <v>6</v>
      </c>
      <c r="B73" t="s">
        <v>24</v>
      </c>
      <c r="C73" t="s">
        <v>4</v>
      </c>
      <c r="D73">
        <v>25</v>
      </c>
      <c r="F73" s="4"/>
      <c r="G73" s="12" t="s">
        <v>25</v>
      </c>
      <c r="H73" s="4"/>
      <c r="O73" s="23">
        <v>0</v>
      </c>
    </row>
    <row r="74" spans="1:15" ht="15" x14ac:dyDescent="0.25">
      <c r="A74">
        <v>7</v>
      </c>
      <c r="B74" t="s">
        <v>27</v>
      </c>
      <c r="C74" t="s">
        <v>4</v>
      </c>
      <c r="D74">
        <v>25</v>
      </c>
      <c r="F74" s="4"/>
      <c r="G74" s="12" t="s">
        <v>28</v>
      </c>
      <c r="H74" s="4"/>
      <c r="O74" s="23">
        <v>0</v>
      </c>
    </row>
    <row r="75" spans="1:15" ht="15.75" thickBot="1" x14ac:dyDescent="0.3">
      <c r="A75" s="2">
        <v>8</v>
      </c>
      <c r="B75" s="2" t="s">
        <v>30</v>
      </c>
      <c r="C75" s="2" t="s">
        <v>4</v>
      </c>
      <c r="D75" s="2">
        <v>25</v>
      </c>
      <c r="E75" s="4"/>
      <c r="F75" s="4"/>
      <c r="G75" s="10" t="s">
        <v>31</v>
      </c>
      <c r="H75" s="4"/>
      <c r="O75" s="20">
        <v>1</v>
      </c>
    </row>
    <row r="76" spans="1:15" ht="15.75" thickBot="1" x14ac:dyDescent="0.3">
      <c r="A76" s="5"/>
      <c r="B76" s="5"/>
      <c r="C76" s="5"/>
      <c r="D76" s="5"/>
      <c r="E76" s="4"/>
      <c r="F76" s="4" t="s">
        <v>85</v>
      </c>
      <c r="G76" s="5" t="s">
        <v>31</v>
      </c>
      <c r="H76" s="4"/>
      <c r="O76" s="24">
        <f>AVERAGE(O68:O75)</f>
        <v>0.125</v>
      </c>
    </row>
    <row r="77" spans="1:15" ht="13.5" thickTop="1" x14ac:dyDescent="0.2">
      <c r="F77" s="4"/>
    </row>
    <row r="78" spans="1:15" x14ac:dyDescent="0.2">
      <c r="F78" s="4"/>
    </row>
    <row r="79" spans="1:15" x14ac:dyDescent="0.2">
      <c r="A79" t="s">
        <v>116</v>
      </c>
      <c r="F79" s="4"/>
      <c r="G79" s="4"/>
      <c r="H79" s="4"/>
    </row>
    <row r="80" spans="1:15" ht="38.25" x14ac:dyDescent="0.2">
      <c r="A80" s="1" t="s">
        <v>0</v>
      </c>
      <c r="B80" s="1" t="s">
        <v>1</v>
      </c>
      <c r="C80" s="1" t="s">
        <v>120</v>
      </c>
      <c r="D80" s="1" t="s">
        <v>121</v>
      </c>
      <c r="E80" s="1"/>
      <c r="F80" s="4"/>
      <c r="G80" s="40" t="s">
        <v>124</v>
      </c>
      <c r="H80" s="4"/>
      <c r="I80" s="4"/>
      <c r="J80" s="4"/>
      <c r="O80" s="3" t="s">
        <v>113</v>
      </c>
    </row>
    <row r="81" spans="1:15" ht="15" x14ac:dyDescent="0.25">
      <c r="A81">
        <v>1</v>
      </c>
      <c r="B81" t="s">
        <v>3</v>
      </c>
      <c r="C81" t="s">
        <v>4</v>
      </c>
      <c r="D81">
        <v>22</v>
      </c>
      <c r="F81" s="4"/>
      <c r="G81" s="56" t="s">
        <v>14</v>
      </c>
      <c r="H81" s="56"/>
      <c r="I81" s="56"/>
      <c r="J81" s="56"/>
      <c r="O81" s="18">
        <v>0.5</v>
      </c>
    </row>
    <row r="82" spans="1:15" ht="15" x14ac:dyDescent="0.25">
      <c r="A82">
        <v>2</v>
      </c>
      <c r="B82" t="s">
        <v>16</v>
      </c>
      <c r="C82" t="s">
        <v>4</v>
      </c>
      <c r="D82">
        <v>31</v>
      </c>
      <c r="F82" s="4"/>
      <c r="G82" s="55" t="s">
        <v>18</v>
      </c>
      <c r="H82" s="55"/>
      <c r="I82" s="55"/>
      <c r="J82" s="55"/>
      <c r="O82" s="18">
        <v>1</v>
      </c>
    </row>
    <row r="83" spans="1:15" ht="15" x14ac:dyDescent="0.25">
      <c r="A83">
        <v>3</v>
      </c>
      <c r="B83" t="s">
        <v>15</v>
      </c>
      <c r="C83" t="s">
        <v>2</v>
      </c>
      <c r="D83">
        <v>23</v>
      </c>
      <c r="F83" s="4"/>
      <c r="G83" s="55" t="s">
        <v>18</v>
      </c>
      <c r="H83" s="55"/>
      <c r="I83" s="55"/>
      <c r="J83" s="55"/>
      <c r="O83" s="18">
        <v>1</v>
      </c>
    </row>
    <row r="84" spans="1:15" ht="15" x14ac:dyDescent="0.25">
      <c r="A84">
        <v>4</v>
      </c>
      <c r="B84" t="s">
        <v>19</v>
      </c>
      <c r="C84" t="s">
        <v>4</v>
      </c>
      <c r="D84">
        <v>23</v>
      </c>
      <c r="F84" s="4"/>
      <c r="G84" s="55" t="s">
        <v>20</v>
      </c>
      <c r="H84" s="55"/>
      <c r="I84" s="55"/>
      <c r="J84" s="55"/>
      <c r="O84" s="18">
        <v>0.75</v>
      </c>
    </row>
    <row r="85" spans="1:15" ht="15" x14ac:dyDescent="0.25">
      <c r="A85">
        <v>5</v>
      </c>
      <c r="B85" t="s">
        <v>21</v>
      </c>
      <c r="C85" t="s">
        <v>4</v>
      </c>
      <c r="D85">
        <v>23</v>
      </c>
      <c r="F85" s="4"/>
      <c r="G85" s="55" t="s">
        <v>23</v>
      </c>
      <c r="H85" s="55"/>
      <c r="I85" s="55"/>
      <c r="J85" s="55"/>
      <c r="O85" s="18">
        <v>0.75</v>
      </c>
    </row>
    <row r="86" spans="1:15" ht="15" x14ac:dyDescent="0.25">
      <c r="A86">
        <v>6</v>
      </c>
      <c r="B86" t="s">
        <v>24</v>
      </c>
      <c r="C86" t="s">
        <v>4</v>
      </c>
      <c r="D86">
        <v>25</v>
      </c>
      <c r="F86" s="4"/>
      <c r="G86" s="55" t="s">
        <v>26</v>
      </c>
      <c r="H86" s="55"/>
      <c r="I86" s="55"/>
      <c r="J86" s="55"/>
      <c r="O86" s="18">
        <v>0.75</v>
      </c>
    </row>
    <row r="87" spans="1:15" ht="15" x14ac:dyDescent="0.25">
      <c r="A87">
        <v>7</v>
      </c>
      <c r="B87" t="s">
        <v>27</v>
      </c>
      <c r="C87" t="s">
        <v>4</v>
      </c>
      <c r="D87">
        <v>25</v>
      </c>
      <c r="F87" s="4"/>
      <c r="G87" s="55" t="s">
        <v>29</v>
      </c>
      <c r="H87" s="55"/>
      <c r="I87" s="55"/>
      <c r="J87" s="55"/>
      <c r="O87" s="18">
        <v>0.75</v>
      </c>
    </row>
    <row r="88" spans="1:15" ht="15.75" thickBot="1" x14ac:dyDescent="0.3">
      <c r="A88" s="2">
        <v>8</v>
      </c>
      <c r="B88" s="2" t="s">
        <v>30</v>
      </c>
      <c r="C88" s="2" t="s">
        <v>4</v>
      </c>
      <c r="D88" s="2">
        <v>25</v>
      </c>
      <c r="E88" s="4"/>
      <c r="F88" s="4"/>
      <c r="G88" s="58" t="s">
        <v>32</v>
      </c>
      <c r="H88" s="58"/>
      <c r="I88" s="58"/>
      <c r="J88" s="58"/>
      <c r="O88" s="20">
        <v>0.75</v>
      </c>
    </row>
    <row r="89" spans="1:15" ht="15.75" thickBot="1" x14ac:dyDescent="0.3">
      <c r="A89" s="5"/>
      <c r="B89" s="5"/>
      <c r="C89" s="5"/>
      <c r="D89" s="5"/>
      <c r="E89" s="4"/>
      <c r="F89" s="4" t="s">
        <v>85</v>
      </c>
      <c r="G89" s="54" t="s">
        <v>125</v>
      </c>
      <c r="H89" s="54"/>
      <c r="I89" s="54"/>
      <c r="J89" s="54"/>
      <c r="O89" s="21">
        <f>AVERAGE(O81:O88)</f>
        <v>0.78125</v>
      </c>
    </row>
    <row r="90" spans="1:15" ht="13.5" thickTop="1" x14ac:dyDescent="0.2">
      <c r="F90" s="4"/>
    </row>
    <row r="91" spans="1:15" x14ac:dyDescent="0.2">
      <c r="F91" s="4"/>
    </row>
    <row r="92" spans="1:15" x14ac:dyDescent="0.2">
      <c r="A92" t="s">
        <v>116</v>
      </c>
      <c r="F92" s="4"/>
      <c r="G92" s="42" t="s">
        <v>107</v>
      </c>
      <c r="H92" s="42"/>
      <c r="I92" s="42"/>
      <c r="J92" s="42"/>
      <c r="K92" s="42"/>
      <c r="L92" s="41"/>
      <c r="M92" s="4"/>
    </row>
    <row r="93" spans="1:15" ht="38.25" x14ac:dyDescent="0.2">
      <c r="A93" s="1" t="s">
        <v>0</v>
      </c>
      <c r="B93" s="1" t="s">
        <v>1</v>
      </c>
      <c r="C93" s="1" t="s">
        <v>120</v>
      </c>
      <c r="D93" s="1" t="s">
        <v>121</v>
      </c>
      <c r="E93" s="1"/>
      <c r="F93" s="4"/>
      <c r="G93" s="43" t="s">
        <v>106</v>
      </c>
      <c r="H93" s="43" t="s">
        <v>108</v>
      </c>
      <c r="I93" s="43" t="s">
        <v>109</v>
      </c>
      <c r="J93" s="43" t="s">
        <v>110</v>
      </c>
      <c r="K93" s="43" t="s">
        <v>111</v>
      </c>
      <c r="L93" s="40" t="s">
        <v>112</v>
      </c>
      <c r="M93" s="3"/>
      <c r="O93" s="3" t="s">
        <v>113</v>
      </c>
    </row>
    <row r="94" spans="1:15" ht="15" x14ac:dyDescent="0.25">
      <c r="A94">
        <v>1</v>
      </c>
      <c r="B94" t="s">
        <v>3</v>
      </c>
      <c r="C94" t="s">
        <v>4</v>
      </c>
      <c r="D94">
        <v>22</v>
      </c>
      <c r="F94" s="4"/>
      <c r="G94" s="16" t="s">
        <v>12</v>
      </c>
      <c r="H94" s="16" t="s">
        <v>12</v>
      </c>
      <c r="I94" s="17" t="s">
        <v>11</v>
      </c>
      <c r="J94" s="16" t="s">
        <v>11</v>
      </c>
      <c r="K94" s="17" t="s">
        <v>12</v>
      </c>
      <c r="L94" s="11" t="s">
        <v>11</v>
      </c>
      <c r="M94" s="4"/>
      <c r="O94" s="19">
        <f>4/6</f>
        <v>0.66666666666666663</v>
      </c>
    </row>
    <row r="95" spans="1:15" ht="15" x14ac:dyDescent="0.25">
      <c r="A95">
        <v>2</v>
      </c>
      <c r="B95" t="s">
        <v>16</v>
      </c>
      <c r="C95" t="s">
        <v>4</v>
      </c>
      <c r="D95">
        <v>31</v>
      </c>
      <c r="F95" s="4"/>
      <c r="G95" s="17" t="s">
        <v>11</v>
      </c>
      <c r="H95" s="16" t="s">
        <v>12</v>
      </c>
      <c r="I95" s="16" t="s">
        <v>12</v>
      </c>
      <c r="J95" s="16" t="s">
        <v>11</v>
      </c>
      <c r="K95" s="16" t="s">
        <v>11</v>
      </c>
      <c r="L95" s="12" t="s">
        <v>12</v>
      </c>
      <c r="M95" s="4"/>
      <c r="O95" s="19">
        <f>4/6</f>
        <v>0.66666666666666663</v>
      </c>
    </row>
    <row r="96" spans="1:15" ht="15" x14ac:dyDescent="0.25">
      <c r="A96">
        <v>3</v>
      </c>
      <c r="B96" t="s">
        <v>15</v>
      </c>
      <c r="C96" t="s">
        <v>2</v>
      </c>
      <c r="D96">
        <v>23</v>
      </c>
      <c r="F96" s="4"/>
      <c r="G96" s="16" t="s">
        <v>12</v>
      </c>
      <c r="H96" s="16" t="s">
        <v>12</v>
      </c>
      <c r="I96" s="16" t="s">
        <v>12</v>
      </c>
      <c r="J96" s="16" t="s">
        <v>11</v>
      </c>
      <c r="K96" s="16" t="s">
        <v>11</v>
      </c>
      <c r="L96" s="12" t="s">
        <v>12</v>
      </c>
      <c r="M96" s="4"/>
      <c r="O96" s="18">
        <f>5/6</f>
        <v>0.83333333333333337</v>
      </c>
    </row>
    <row r="97" spans="1:15" ht="15" x14ac:dyDescent="0.25">
      <c r="A97">
        <v>4</v>
      </c>
      <c r="B97" t="s">
        <v>19</v>
      </c>
      <c r="C97" t="s">
        <v>4</v>
      </c>
      <c r="D97">
        <v>23</v>
      </c>
      <c r="F97" s="4"/>
      <c r="G97" s="17" t="s">
        <v>11</v>
      </c>
      <c r="H97" s="17" t="s">
        <v>11</v>
      </c>
      <c r="I97" s="16" t="s">
        <v>12</v>
      </c>
      <c r="J97" s="16" t="s">
        <v>11</v>
      </c>
      <c r="K97" s="16" t="s">
        <v>11</v>
      </c>
      <c r="L97" s="12" t="s">
        <v>12</v>
      </c>
      <c r="M97" s="4"/>
      <c r="O97" s="19">
        <f>3/6</f>
        <v>0.5</v>
      </c>
    </row>
    <row r="98" spans="1:15" ht="15" x14ac:dyDescent="0.25">
      <c r="A98">
        <v>5</v>
      </c>
      <c r="B98" t="s">
        <v>21</v>
      </c>
      <c r="C98" t="s">
        <v>4</v>
      </c>
      <c r="D98">
        <v>23</v>
      </c>
      <c r="F98" s="4"/>
      <c r="G98" s="17" t="s">
        <v>11</v>
      </c>
      <c r="H98" s="17" t="s">
        <v>11</v>
      </c>
      <c r="I98" s="16" t="s">
        <v>12</v>
      </c>
      <c r="J98" s="17" t="s">
        <v>12</v>
      </c>
      <c r="K98" s="16" t="s">
        <v>11</v>
      </c>
      <c r="L98" s="12" t="s">
        <v>12</v>
      </c>
      <c r="M98" s="4"/>
      <c r="O98" s="23">
        <f>2/6</f>
        <v>0.33333333333333331</v>
      </c>
    </row>
    <row r="99" spans="1:15" ht="15" x14ac:dyDescent="0.25">
      <c r="A99">
        <v>6</v>
      </c>
      <c r="B99" t="s">
        <v>24</v>
      </c>
      <c r="C99" t="s">
        <v>4</v>
      </c>
      <c r="D99">
        <v>25</v>
      </c>
      <c r="F99" s="4"/>
      <c r="G99" s="17" t="s">
        <v>11</v>
      </c>
      <c r="H99" s="16" t="s">
        <v>12</v>
      </c>
      <c r="I99" s="16" t="s">
        <v>12</v>
      </c>
      <c r="J99" s="16" t="s">
        <v>11</v>
      </c>
      <c r="K99" s="17" t="s">
        <v>12</v>
      </c>
      <c r="L99" s="11" t="s">
        <v>11</v>
      </c>
      <c r="M99" s="4"/>
      <c r="O99" s="19">
        <f>4/6</f>
        <v>0.66666666666666663</v>
      </c>
    </row>
    <row r="100" spans="1:15" ht="15" x14ac:dyDescent="0.25">
      <c r="A100">
        <v>7</v>
      </c>
      <c r="B100" t="s">
        <v>27</v>
      </c>
      <c r="C100" t="s">
        <v>4</v>
      </c>
      <c r="D100">
        <v>25</v>
      </c>
      <c r="F100" s="4"/>
      <c r="G100" s="17" t="s">
        <v>11</v>
      </c>
      <c r="H100" s="16" t="s">
        <v>12</v>
      </c>
      <c r="I100" s="16" t="s">
        <v>12</v>
      </c>
      <c r="J100" s="16" t="s">
        <v>11</v>
      </c>
      <c r="K100" s="16" t="s">
        <v>11</v>
      </c>
      <c r="L100" s="11" t="s">
        <v>11</v>
      </c>
      <c r="M100" s="4"/>
      <c r="O100" s="18">
        <f>5/6</f>
        <v>0.83333333333333337</v>
      </c>
    </row>
    <row r="101" spans="1:15" ht="15.75" thickBot="1" x14ac:dyDescent="0.3">
      <c r="A101" s="2">
        <v>8</v>
      </c>
      <c r="B101" s="2" t="s">
        <v>30</v>
      </c>
      <c r="C101" s="2" t="s">
        <v>4</v>
      </c>
      <c r="D101" s="2">
        <v>25</v>
      </c>
      <c r="E101" s="4"/>
      <c r="F101" s="4"/>
      <c r="G101" s="10" t="s">
        <v>12</v>
      </c>
      <c r="H101" s="10" t="s">
        <v>12</v>
      </c>
      <c r="I101" s="13" t="s">
        <v>11</v>
      </c>
      <c r="J101" s="13" t="s">
        <v>12</v>
      </c>
      <c r="K101" s="10" t="s">
        <v>11</v>
      </c>
      <c r="L101" s="10" t="s">
        <v>11</v>
      </c>
      <c r="M101" s="4"/>
      <c r="O101" s="22">
        <f>4/6</f>
        <v>0.66666666666666663</v>
      </c>
    </row>
    <row r="102" spans="1:15" ht="15.75" thickBot="1" x14ac:dyDescent="0.3">
      <c r="A102" s="5"/>
      <c r="B102" s="5"/>
      <c r="C102" s="5"/>
      <c r="D102" s="5"/>
      <c r="E102" s="4"/>
      <c r="F102" s="4" t="s">
        <v>85</v>
      </c>
      <c r="G102" s="5" t="s">
        <v>12</v>
      </c>
      <c r="H102" s="5" t="s">
        <v>12</v>
      </c>
      <c r="I102" s="5" t="s">
        <v>12</v>
      </c>
      <c r="J102" s="5" t="s">
        <v>11</v>
      </c>
      <c r="K102" s="5" t="s">
        <v>11</v>
      </c>
      <c r="L102" s="5" t="s">
        <v>11</v>
      </c>
      <c r="M102" s="4"/>
      <c r="O102" s="21">
        <f>AVERAGE(O94:O101)</f>
        <v>0.64583333333333337</v>
      </c>
    </row>
    <row r="103" spans="1:15" ht="13.5" thickTop="1" x14ac:dyDescent="0.2">
      <c r="F103" s="4"/>
    </row>
    <row r="105" spans="1:15" x14ac:dyDescent="0.2">
      <c r="M105" s="4"/>
      <c r="N105" s="4"/>
      <c r="O105" s="44"/>
    </row>
    <row r="106" spans="1:15" x14ac:dyDescent="0.2">
      <c r="M106" s="4"/>
      <c r="N106" s="4"/>
      <c r="O106" s="44"/>
    </row>
    <row r="107" spans="1:15" x14ac:dyDescent="0.2">
      <c r="M107" s="4"/>
      <c r="N107" s="4"/>
      <c r="O107" s="44"/>
    </row>
    <row r="108" spans="1:15" x14ac:dyDescent="0.2">
      <c r="M108" s="4"/>
      <c r="N108" s="4"/>
      <c r="O108" s="44"/>
    </row>
    <row r="109" spans="1:15" x14ac:dyDescent="0.2">
      <c r="A109" t="s">
        <v>148</v>
      </c>
      <c r="M109" s="4"/>
      <c r="N109" s="4"/>
      <c r="O109" s="44"/>
    </row>
    <row r="110" spans="1:15" ht="25.5" x14ac:dyDescent="0.2">
      <c r="A110" s="1" t="s">
        <v>0</v>
      </c>
      <c r="B110" s="1" t="s">
        <v>1</v>
      </c>
      <c r="C110" s="1" t="s">
        <v>120</v>
      </c>
      <c r="D110" s="1" t="s">
        <v>121</v>
      </c>
      <c r="F110" s="1" t="s">
        <v>151</v>
      </c>
      <c r="G110" s="1" t="s">
        <v>149</v>
      </c>
      <c r="H110" s="1" t="s">
        <v>150</v>
      </c>
      <c r="I110" s="1" t="s">
        <v>156</v>
      </c>
      <c r="J110" s="1" t="s">
        <v>157</v>
      </c>
      <c r="K110" s="1"/>
      <c r="N110" s="4"/>
      <c r="O110" s="44"/>
    </row>
    <row r="111" spans="1:15" ht="15" x14ac:dyDescent="0.25">
      <c r="A111">
        <v>1</v>
      </c>
      <c r="B111" t="s">
        <v>3</v>
      </c>
      <c r="C111" t="s">
        <v>4</v>
      </c>
      <c r="D111">
        <v>22</v>
      </c>
      <c r="F111">
        <v>1</v>
      </c>
      <c r="G111" s="29">
        <f>AVERAGE(O3,O16,O29,O42,O55,O68,O81,O94)</f>
        <v>0.64672619047619051</v>
      </c>
      <c r="H111" s="46">
        <v>3.13</v>
      </c>
      <c r="I111">
        <f>CORREL(G111:G118,H111:H118)</f>
        <v>-4.1072264729269024E-2</v>
      </c>
      <c r="J111" s="51" t="str">
        <f>IF(I111&lt;-0.5, "negativer linearer Zusammenhang", IF(I111&gt;0.5, "positiver linearer Zusammenhang", "kein linearer Zusammenhang"))</f>
        <v>kein linearer Zusammenhang</v>
      </c>
      <c r="M111" s="29"/>
      <c r="N111" s="4"/>
      <c r="O111" s="44"/>
    </row>
    <row r="112" spans="1:15" x14ac:dyDescent="0.2">
      <c r="A112">
        <v>2</v>
      </c>
      <c r="B112" t="s">
        <v>16</v>
      </c>
      <c r="C112" t="s">
        <v>4</v>
      </c>
      <c r="D112">
        <v>31</v>
      </c>
      <c r="F112">
        <v>2</v>
      </c>
      <c r="G112" s="29">
        <f t="shared" ref="G112:G118" si="1">AVERAGE(O4,O17,O30,O43,O56,O69,O82,O95)</f>
        <v>0.56636904761904761</v>
      </c>
      <c r="H112" s="46">
        <v>3.02</v>
      </c>
      <c r="J112" s="29"/>
      <c r="N112" s="4"/>
      <c r="O112" s="44"/>
    </row>
    <row r="113" spans="1:15" x14ac:dyDescent="0.2">
      <c r="A113">
        <v>3</v>
      </c>
      <c r="B113" t="s">
        <v>15</v>
      </c>
      <c r="C113" t="s">
        <v>2</v>
      </c>
      <c r="D113">
        <v>23</v>
      </c>
      <c r="F113">
        <v>3</v>
      </c>
      <c r="G113" s="29">
        <f t="shared" si="1"/>
        <v>0.58720238095238098</v>
      </c>
      <c r="H113" s="46">
        <v>3</v>
      </c>
      <c r="J113" s="46"/>
      <c r="L113" s="4"/>
      <c r="M113" s="4"/>
      <c r="N113" s="4"/>
      <c r="O113" s="44"/>
    </row>
    <row r="114" spans="1:15" x14ac:dyDescent="0.2">
      <c r="A114">
        <v>4</v>
      </c>
      <c r="B114" t="s">
        <v>19</v>
      </c>
      <c r="C114" t="s">
        <v>4</v>
      </c>
      <c r="D114">
        <v>23</v>
      </c>
      <c r="F114">
        <v>4</v>
      </c>
      <c r="G114" s="29">
        <f t="shared" si="1"/>
        <v>0.49226190476190479</v>
      </c>
      <c r="H114" s="46">
        <v>2.57</v>
      </c>
      <c r="J114" s="29"/>
      <c r="M114" s="4"/>
      <c r="N114" s="4"/>
      <c r="O114" s="44"/>
    </row>
    <row r="115" spans="1:15" x14ac:dyDescent="0.2">
      <c r="A115">
        <v>5</v>
      </c>
      <c r="B115" t="s">
        <v>21</v>
      </c>
      <c r="C115" t="s">
        <v>4</v>
      </c>
      <c r="D115">
        <v>23</v>
      </c>
      <c r="F115">
        <v>5</v>
      </c>
      <c r="G115" s="29">
        <f t="shared" si="1"/>
        <v>0.43720238095238095</v>
      </c>
      <c r="H115" s="46">
        <v>3.69</v>
      </c>
      <c r="J115" s="29"/>
      <c r="M115" s="4"/>
      <c r="N115" s="4"/>
      <c r="O115" s="44"/>
    </row>
    <row r="116" spans="1:15" x14ac:dyDescent="0.2">
      <c r="A116">
        <v>6</v>
      </c>
      <c r="B116" t="s">
        <v>24</v>
      </c>
      <c r="C116" t="s">
        <v>4</v>
      </c>
      <c r="D116">
        <v>25</v>
      </c>
      <c r="F116">
        <v>6</v>
      </c>
      <c r="G116" s="29">
        <f t="shared" si="1"/>
        <v>0.70297619047619053</v>
      </c>
      <c r="H116" s="46">
        <v>3.27</v>
      </c>
      <c r="J116" s="29"/>
      <c r="M116" s="4"/>
      <c r="N116" s="4"/>
      <c r="O116" s="44"/>
    </row>
    <row r="117" spans="1:15" x14ac:dyDescent="0.2">
      <c r="A117">
        <v>7</v>
      </c>
      <c r="B117" t="s">
        <v>27</v>
      </c>
      <c r="C117" t="s">
        <v>4</v>
      </c>
      <c r="D117">
        <v>25</v>
      </c>
      <c r="F117">
        <v>7</v>
      </c>
      <c r="G117" s="29">
        <f t="shared" si="1"/>
        <v>0.67380952380952375</v>
      </c>
      <c r="H117" s="46">
        <v>3.43</v>
      </c>
      <c r="J117" s="29"/>
      <c r="M117" s="4"/>
      <c r="N117" s="4"/>
      <c r="O117" s="44"/>
    </row>
    <row r="118" spans="1:15" ht="13.5" thickBot="1" x14ac:dyDescent="0.25">
      <c r="A118" s="2">
        <v>8</v>
      </c>
      <c r="B118" s="2" t="s">
        <v>30</v>
      </c>
      <c r="C118" s="2" t="s">
        <v>4</v>
      </c>
      <c r="D118" s="2">
        <v>25</v>
      </c>
      <c r="F118" s="2">
        <v>8</v>
      </c>
      <c r="G118" s="29">
        <f t="shared" si="1"/>
        <v>0.69851190476190483</v>
      </c>
      <c r="H118" s="46">
        <v>2.92</v>
      </c>
      <c r="J118" s="29"/>
      <c r="M118" s="4"/>
      <c r="N118" s="4"/>
      <c r="O118" s="44"/>
    </row>
    <row r="119" spans="1:15" ht="13.5" thickBot="1" x14ac:dyDescent="0.25">
      <c r="G119" s="27">
        <f>AVERAGE(O11, O24,O37,O50,O63,O76,O89,O102)</f>
        <v>0.60063244047619035</v>
      </c>
      <c r="H119" s="47">
        <f>AVERAGE(H111:H118)</f>
        <v>3.1287500000000001</v>
      </c>
      <c r="J119" s="29"/>
      <c r="M119" s="4"/>
      <c r="N119" s="4"/>
      <c r="O119" s="44"/>
    </row>
    <row r="120" spans="1:15" ht="13.5" thickTop="1" x14ac:dyDescent="0.2">
      <c r="G120" s="29"/>
      <c r="H120" s="46"/>
      <c r="M120" s="4"/>
      <c r="N120" s="4"/>
      <c r="O120" s="44"/>
    </row>
    <row r="121" spans="1:15" x14ac:dyDescent="0.2">
      <c r="M121" s="4"/>
      <c r="N121" s="4"/>
      <c r="O121" s="44"/>
    </row>
    <row r="122" spans="1:15" x14ac:dyDescent="0.2">
      <c r="M122" s="4"/>
      <c r="N122" s="4"/>
      <c r="O122" s="44"/>
    </row>
    <row r="123" spans="1:15" x14ac:dyDescent="0.2">
      <c r="M123" s="4"/>
      <c r="N123" s="4"/>
      <c r="O123" s="44"/>
    </row>
    <row r="124" spans="1:15" x14ac:dyDescent="0.2">
      <c r="M124" s="4"/>
      <c r="N124" s="4"/>
      <c r="O124" s="44"/>
    </row>
    <row r="125" spans="1:15" x14ac:dyDescent="0.2">
      <c r="M125" s="4"/>
      <c r="N125" s="4"/>
      <c r="O125" s="44"/>
    </row>
    <row r="126" spans="1:15" x14ac:dyDescent="0.2">
      <c r="M126" s="4"/>
      <c r="N126" s="4"/>
      <c r="O126" s="44"/>
    </row>
    <row r="127" spans="1:15" x14ac:dyDescent="0.2">
      <c r="M127" s="4"/>
      <c r="N127" s="4"/>
      <c r="O127" s="44"/>
    </row>
    <row r="128" spans="1:15" x14ac:dyDescent="0.2">
      <c r="M128" s="4"/>
      <c r="N128" s="4"/>
      <c r="O128" s="44"/>
    </row>
    <row r="129" spans="13:15" x14ac:dyDescent="0.2">
      <c r="M129" s="4"/>
      <c r="N129" s="4"/>
      <c r="O129" s="44"/>
    </row>
    <row r="130" spans="13:15" x14ac:dyDescent="0.2">
      <c r="M130" s="4"/>
      <c r="N130" s="4"/>
      <c r="O130" s="44"/>
    </row>
    <row r="131" spans="13:15" x14ac:dyDescent="0.2">
      <c r="M131" s="4"/>
      <c r="N131" s="4"/>
      <c r="O131" s="44"/>
    </row>
    <row r="132" spans="13:15" x14ac:dyDescent="0.2">
      <c r="M132" s="4"/>
      <c r="N132" s="4"/>
      <c r="O132" s="44"/>
    </row>
    <row r="133" spans="13:15" x14ac:dyDescent="0.2">
      <c r="M133" s="4"/>
      <c r="N133" s="4"/>
      <c r="O133" s="44"/>
    </row>
    <row r="134" spans="13:15" x14ac:dyDescent="0.2">
      <c r="M134" s="4"/>
      <c r="N134" s="4"/>
      <c r="O134" s="44"/>
    </row>
    <row r="135" spans="13:15" x14ac:dyDescent="0.2">
      <c r="M135" s="4"/>
      <c r="N135" s="4"/>
      <c r="O135" s="44"/>
    </row>
    <row r="136" spans="13:15" x14ac:dyDescent="0.2">
      <c r="M136" s="4"/>
      <c r="N136" s="4"/>
      <c r="O136" s="44"/>
    </row>
    <row r="137" spans="13:15" x14ac:dyDescent="0.2">
      <c r="M137" s="4"/>
      <c r="N137" s="4"/>
      <c r="O137" s="44"/>
    </row>
    <row r="138" spans="13:15" x14ac:dyDescent="0.2">
      <c r="M138" s="4"/>
      <c r="N138" s="4"/>
      <c r="O138" s="44"/>
    </row>
    <row r="139" spans="13:15" x14ac:dyDescent="0.2">
      <c r="M139" s="4"/>
      <c r="N139" s="4"/>
      <c r="O139" s="44"/>
    </row>
    <row r="140" spans="13:15" x14ac:dyDescent="0.2">
      <c r="M140" s="4"/>
      <c r="N140" s="4"/>
      <c r="O140" s="44"/>
    </row>
    <row r="141" spans="13:15" x14ac:dyDescent="0.2">
      <c r="M141" s="4"/>
      <c r="N141" s="4"/>
      <c r="O141" s="44"/>
    </row>
    <row r="142" spans="13:15" x14ac:dyDescent="0.2">
      <c r="M142" s="4"/>
      <c r="N142" s="4"/>
      <c r="O142" s="44"/>
    </row>
    <row r="143" spans="13:15" x14ac:dyDescent="0.2">
      <c r="M143" s="4"/>
      <c r="N143" s="4"/>
      <c r="O143" s="44"/>
    </row>
    <row r="144" spans="13:15" x14ac:dyDescent="0.2">
      <c r="M144" s="4"/>
      <c r="N144" s="4"/>
      <c r="O144" s="44"/>
    </row>
    <row r="145" spans="1:15" x14ac:dyDescent="0.2">
      <c r="M145" s="4"/>
      <c r="N145" s="4"/>
      <c r="O145" s="44"/>
    </row>
    <row r="146" spans="1:15" x14ac:dyDescent="0.2">
      <c r="M146" s="4"/>
      <c r="N146" s="4"/>
      <c r="O146" s="44"/>
    </row>
    <row r="147" spans="1:15" x14ac:dyDescent="0.2">
      <c r="M147" s="4"/>
      <c r="N147" s="4"/>
      <c r="O147" s="44"/>
    </row>
    <row r="148" spans="1:15" x14ac:dyDescent="0.2">
      <c r="M148" s="4"/>
      <c r="N148" s="4"/>
      <c r="O148" s="44"/>
    </row>
    <row r="149" spans="1:15" x14ac:dyDescent="0.2">
      <c r="M149" s="4"/>
      <c r="N149" s="4"/>
      <c r="O149" s="44"/>
    </row>
    <row r="150" spans="1:15" x14ac:dyDescent="0.2">
      <c r="M150" s="4"/>
      <c r="N150" s="4"/>
      <c r="O150" s="44"/>
    </row>
    <row r="151" spans="1:15" x14ac:dyDescent="0.2">
      <c r="M151" s="4"/>
      <c r="N151" s="4"/>
      <c r="O151" s="44"/>
    </row>
    <row r="152" spans="1:15" ht="13.5" thickBot="1" x14ac:dyDescent="0.25">
      <c r="A152" s="2"/>
      <c r="B152" s="2"/>
      <c r="C152" s="2"/>
      <c r="D152" s="2"/>
      <c r="E152" s="2"/>
      <c r="F152" s="2"/>
      <c r="G152" s="2"/>
      <c r="H152" s="2"/>
      <c r="I152" s="2"/>
      <c r="J152" s="2"/>
      <c r="K152" s="2"/>
      <c r="L152" s="2"/>
      <c r="M152" s="2"/>
      <c r="N152" s="2"/>
      <c r="O152" s="45"/>
    </row>
    <row r="154" spans="1:15" x14ac:dyDescent="0.2">
      <c r="A154" t="s">
        <v>135</v>
      </c>
    </row>
    <row r="155" spans="1:15" x14ac:dyDescent="0.2">
      <c r="A155" t="s">
        <v>0</v>
      </c>
      <c r="B155" t="s">
        <v>1</v>
      </c>
      <c r="C155" t="s">
        <v>120</v>
      </c>
      <c r="D155" t="s">
        <v>121</v>
      </c>
      <c r="G155" t="s">
        <v>33</v>
      </c>
    </row>
    <row r="156" spans="1:15" x14ac:dyDescent="0.2">
      <c r="A156">
        <v>1</v>
      </c>
      <c r="B156" t="s">
        <v>19</v>
      </c>
      <c r="C156" t="s">
        <v>4</v>
      </c>
      <c r="D156">
        <v>23</v>
      </c>
      <c r="G156" t="s">
        <v>12</v>
      </c>
    </row>
    <row r="157" spans="1:15" x14ac:dyDescent="0.2">
      <c r="A157">
        <v>2</v>
      </c>
      <c r="B157" t="s">
        <v>48</v>
      </c>
      <c r="C157" t="s">
        <v>4</v>
      </c>
      <c r="D157">
        <v>25</v>
      </c>
      <c r="G157" t="s">
        <v>12</v>
      </c>
    </row>
    <row r="158" spans="1:15" x14ac:dyDescent="0.2">
      <c r="A158">
        <v>3</v>
      </c>
      <c r="B158" t="s">
        <v>16</v>
      </c>
      <c r="C158" t="s">
        <v>4</v>
      </c>
      <c r="D158">
        <v>31</v>
      </c>
      <c r="G158" t="s">
        <v>12</v>
      </c>
    </row>
    <row r="159" spans="1:15" x14ac:dyDescent="0.2">
      <c r="A159">
        <v>4</v>
      </c>
      <c r="B159" t="s">
        <v>63</v>
      </c>
      <c r="C159" t="s">
        <v>4</v>
      </c>
      <c r="D159">
        <v>29</v>
      </c>
      <c r="G159" t="s">
        <v>11</v>
      </c>
    </row>
    <row r="160" spans="1:15" x14ac:dyDescent="0.2">
      <c r="A160">
        <v>5</v>
      </c>
      <c r="B160" t="s">
        <v>70</v>
      </c>
      <c r="C160" t="s">
        <v>4</v>
      </c>
      <c r="D160">
        <v>21</v>
      </c>
      <c r="G160" t="s">
        <v>12</v>
      </c>
      <c r="H160" t="s">
        <v>143</v>
      </c>
    </row>
    <row r="161" spans="1:15" ht="13.5" thickBot="1" x14ac:dyDescent="0.25">
      <c r="A161" s="2">
        <v>6</v>
      </c>
      <c r="B161" s="2" t="s">
        <v>15</v>
      </c>
      <c r="C161" s="2" t="s">
        <v>4</v>
      </c>
      <c r="D161" s="2">
        <v>23</v>
      </c>
      <c r="E161" s="4"/>
      <c r="G161" s="2" t="s">
        <v>12</v>
      </c>
      <c r="H161" s="29">
        <f>5/6</f>
        <v>0.83333333333333337</v>
      </c>
    </row>
    <row r="164" spans="1:15" x14ac:dyDescent="0.2">
      <c r="A164" t="s">
        <v>135</v>
      </c>
      <c r="G164" s="42" t="s">
        <v>136</v>
      </c>
      <c r="H164" s="42"/>
      <c r="I164" s="42"/>
      <c r="J164" s="42"/>
      <c r="K164" s="42"/>
    </row>
    <row r="165" spans="1:15" x14ac:dyDescent="0.2">
      <c r="A165" t="s">
        <v>0</v>
      </c>
      <c r="B165" t="s">
        <v>1</v>
      </c>
      <c r="C165" t="s">
        <v>120</v>
      </c>
      <c r="D165" t="s">
        <v>121</v>
      </c>
      <c r="G165" s="42" t="s">
        <v>79</v>
      </c>
      <c r="H165" s="42" t="s">
        <v>80</v>
      </c>
      <c r="I165" s="42" t="s">
        <v>81</v>
      </c>
      <c r="J165" s="42" t="s">
        <v>82</v>
      </c>
      <c r="K165" s="42" t="s">
        <v>83</v>
      </c>
      <c r="O165" t="s">
        <v>113</v>
      </c>
    </row>
    <row r="166" spans="1:15" ht="15" x14ac:dyDescent="0.25">
      <c r="A166">
        <v>1</v>
      </c>
      <c r="B166" t="s">
        <v>19</v>
      </c>
      <c r="C166" t="s">
        <v>4</v>
      </c>
      <c r="D166">
        <v>23</v>
      </c>
      <c r="G166" s="16" t="s">
        <v>35</v>
      </c>
      <c r="H166" s="16" t="s">
        <v>36</v>
      </c>
      <c r="I166" s="16" t="s">
        <v>37</v>
      </c>
      <c r="J166" s="16" t="s">
        <v>38</v>
      </c>
      <c r="K166" s="16" t="s">
        <v>39</v>
      </c>
      <c r="O166" s="33">
        <v>1</v>
      </c>
    </row>
    <row r="167" spans="1:15" ht="15" x14ac:dyDescent="0.25">
      <c r="A167">
        <v>2</v>
      </c>
      <c r="B167" t="s">
        <v>48</v>
      </c>
      <c r="C167" t="s">
        <v>4</v>
      </c>
      <c r="D167">
        <v>25</v>
      </c>
      <c r="G167" s="17" t="s">
        <v>36</v>
      </c>
      <c r="H167" s="17" t="s">
        <v>37</v>
      </c>
      <c r="I167" s="17" t="s">
        <v>38</v>
      </c>
      <c r="J167" s="17" t="s">
        <v>39</v>
      </c>
      <c r="K167" s="17" t="s">
        <v>35</v>
      </c>
      <c r="O167" s="35">
        <v>0</v>
      </c>
    </row>
    <row r="168" spans="1:15" ht="15" x14ac:dyDescent="0.25">
      <c r="A168">
        <v>3</v>
      </c>
      <c r="B168" t="s">
        <v>16</v>
      </c>
      <c r="C168" t="s">
        <v>4</v>
      </c>
      <c r="D168">
        <v>31</v>
      </c>
      <c r="G168" s="16" t="s">
        <v>35</v>
      </c>
      <c r="H168" s="16" t="s">
        <v>36</v>
      </c>
      <c r="I168" s="16" t="s">
        <v>37</v>
      </c>
      <c r="J168" s="16" t="s">
        <v>38</v>
      </c>
      <c r="K168" s="16" t="s">
        <v>39</v>
      </c>
      <c r="O168" s="33">
        <v>1</v>
      </c>
    </row>
    <row r="169" spans="1:15" ht="15" x14ac:dyDescent="0.25">
      <c r="A169">
        <v>4</v>
      </c>
      <c r="B169" t="s">
        <v>63</v>
      </c>
      <c r="C169" t="s">
        <v>4</v>
      </c>
      <c r="D169">
        <v>29</v>
      </c>
      <c r="G169" s="16" t="s">
        <v>35</v>
      </c>
      <c r="H169" s="16" t="s">
        <v>36</v>
      </c>
      <c r="I169" s="16" t="s">
        <v>37</v>
      </c>
      <c r="J169" s="16" t="s">
        <v>38</v>
      </c>
      <c r="K169" s="16" t="s">
        <v>39</v>
      </c>
      <c r="O169" s="33">
        <v>1</v>
      </c>
    </row>
    <row r="170" spans="1:15" ht="15" x14ac:dyDescent="0.25">
      <c r="A170">
        <v>5</v>
      </c>
      <c r="B170" t="s">
        <v>70</v>
      </c>
      <c r="C170" t="s">
        <v>4</v>
      </c>
      <c r="D170">
        <v>21</v>
      </c>
      <c r="G170" s="16" t="s">
        <v>35</v>
      </c>
      <c r="H170" s="16" t="s">
        <v>36</v>
      </c>
      <c r="I170" s="16" t="s">
        <v>37</v>
      </c>
      <c r="J170" s="16" t="s">
        <v>38</v>
      </c>
      <c r="K170" s="16" t="s">
        <v>39</v>
      </c>
      <c r="O170" s="33">
        <v>1</v>
      </c>
    </row>
    <row r="171" spans="1:15" ht="15.75" thickBot="1" x14ac:dyDescent="0.3">
      <c r="A171" s="2">
        <v>6</v>
      </c>
      <c r="B171" s="2" t="s">
        <v>15</v>
      </c>
      <c r="C171" s="2" t="s">
        <v>4</v>
      </c>
      <c r="D171" s="2">
        <v>23</v>
      </c>
      <c r="G171" s="10" t="s">
        <v>35</v>
      </c>
      <c r="H171" s="10" t="s">
        <v>36</v>
      </c>
      <c r="I171" s="10" t="s">
        <v>37</v>
      </c>
      <c r="J171" s="10" t="s">
        <v>38</v>
      </c>
      <c r="K171" s="10" t="s">
        <v>39</v>
      </c>
      <c r="O171" s="36">
        <v>1</v>
      </c>
    </row>
    <row r="172" spans="1:15" ht="16.5" thickTop="1" thickBot="1" x14ac:dyDescent="0.3">
      <c r="F172" s="4" t="s">
        <v>85</v>
      </c>
      <c r="G172" s="28" t="s">
        <v>35</v>
      </c>
      <c r="H172" s="28" t="s">
        <v>36</v>
      </c>
      <c r="I172" s="28" t="s">
        <v>37</v>
      </c>
      <c r="J172" s="28" t="s">
        <v>38</v>
      </c>
      <c r="K172" s="28" t="s">
        <v>39</v>
      </c>
      <c r="O172" s="37">
        <f>AVERAGE(O166:O171)</f>
        <v>0.83333333333333337</v>
      </c>
    </row>
    <row r="173" spans="1:15" ht="13.5" thickTop="1" x14ac:dyDescent="0.2"/>
    <row r="175" spans="1:15" x14ac:dyDescent="0.2">
      <c r="A175" t="s">
        <v>135</v>
      </c>
      <c r="G175" s="42" t="s">
        <v>137</v>
      </c>
      <c r="H175" s="42"/>
      <c r="I175" s="42"/>
      <c r="J175" s="42"/>
      <c r="K175" s="42"/>
    </row>
    <row r="176" spans="1:15" x14ac:dyDescent="0.2">
      <c r="A176" t="s">
        <v>0</v>
      </c>
      <c r="B176" t="s">
        <v>1</v>
      </c>
      <c r="C176" t="s">
        <v>120</v>
      </c>
      <c r="D176" t="s">
        <v>121</v>
      </c>
      <c r="G176" s="42" t="s">
        <v>126</v>
      </c>
      <c r="H176" s="42" t="s">
        <v>127</v>
      </c>
      <c r="I176" s="42" t="s">
        <v>128</v>
      </c>
      <c r="J176" s="42" t="s">
        <v>129</v>
      </c>
      <c r="K176" s="42" t="s">
        <v>130</v>
      </c>
      <c r="O176" t="s">
        <v>113</v>
      </c>
    </row>
    <row r="177" spans="1:15" ht="15" x14ac:dyDescent="0.25">
      <c r="A177">
        <v>1</v>
      </c>
      <c r="B177" t="s">
        <v>19</v>
      </c>
      <c r="C177" t="s">
        <v>4</v>
      </c>
      <c r="D177">
        <v>23</v>
      </c>
      <c r="G177" s="16" t="s">
        <v>12</v>
      </c>
      <c r="H177" s="17" t="s">
        <v>11</v>
      </c>
      <c r="I177" s="16" t="s">
        <v>11</v>
      </c>
      <c r="J177" s="17" t="s">
        <v>12</v>
      </c>
      <c r="K177" s="16" t="s">
        <v>11</v>
      </c>
      <c r="O177" s="34">
        <f>3/5</f>
        <v>0.6</v>
      </c>
    </row>
    <row r="178" spans="1:15" ht="15" x14ac:dyDescent="0.25">
      <c r="A178">
        <v>2</v>
      </c>
      <c r="B178" t="s">
        <v>48</v>
      </c>
      <c r="C178" t="s">
        <v>4</v>
      </c>
      <c r="D178">
        <v>25</v>
      </c>
      <c r="G178" s="17" t="s">
        <v>11</v>
      </c>
      <c r="H178" s="17" t="s">
        <v>11</v>
      </c>
      <c r="I178" s="16" t="s">
        <v>11</v>
      </c>
      <c r="J178" s="17" t="s">
        <v>12</v>
      </c>
      <c r="K178" s="17" t="s">
        <v>12</v>
      </c>
      <c r="O178" s="35">
        <f>1/5</f>
        <v>0.2</v>
      </c>
    </row>
    <row r="179" spans="1:15" ht="15" x14ac:dyDescent="0.25">
      <c r="A179">
        <v>3</v>
      </c>
      <c r="B179" t="s">
        <v>16</v>
      </c>
      <c r="C179" t="s">
        <v>4</v>
      </c>
      <c r="D179">
        <v>31</v>
      </c>
      <c r="G179" s="16" t="s">
        <v>12</v>
      </c>
      <c r="H179" s="17" t="s">
        <v>11</v>
      </c>
      <c r="I179" s="16" t="s">
        <v>11</v>
      </c>
      <c r="J179" s="17" t="s">
        <v>12</v>
      </c>
      <c r="K179" s="16" t="s">
        <v>11</v>
      </c>
      <c r="O179" s="34">
        <f>3/5</f>
        <v>0.6</v>
      </c>
    </row>
    <row r="180" spans="1:15" ht="15" x14ac:dyDescent="0.25">
      <c r="A180">
        <v>4</v>
      </c>
      <c r="B180" t="s">
        <v>63</v>
      </c>
      <c r="C180" t="s">
        <v>4</v>
      </c>
      <c r="D180">
        <v>29</v>
      </c>
      <c r="G180" s="16" t="s">
        <v>12</v>
      </c>
      <c r="H180" s="17" t="s">
        <v>11</v>
      </c>
      <c r="I180" s="16" t="s">
        <v>11</v>
      </c>
      <c r="J180" s="17" t="s">
        <v>12</v>
      </c>
      <c r="K180" s="16" t="s">
        <v>11</v>
      </c>
      <c r="O180" s="34">
        <f t="shared" ref="O180:O182" si="2">3/5</f>
        <v>0.6</v>
      </c>
    </row>
    <row r="181" spans="1:15" ht="15" x14ac:dyDescent="0.25">
      <c r="A181">
        <v>5</v>
      </c>
      <c r="B181" t="s">
        <v>70</v>
      </c>
      <c r="C181" t="s">
        <v>4</v>
      </c>
      <c r="D181">
        <v>21</v>
      </c>
      <c r="G181" s="16" t="s">
        <v>12</v>
      </c>
      <c r="H181" s="17" t="s">
        <v>11</v>
      </c>
      <c r="I181" s="16" t="s">
        <v>11</v>
      </c>
      <c r="J181" s="17" t="s">
        <v>12</v>
      </c>
      <c r="K181" s="16" t="s">
        <v>11</v>
      </c>
      <c r="O181" s="34">
        <f t="shared" si="2"/>
        <v>0.6</v>
      </c>
    </row>
    <row r="182" spans="1:15" ht="15.75" thickBot="1" x14ac:dyDescent="0.3">
      <c r="A182" s="2">
        <v>6</v>
      </c>
      <c r="B182" s="2" t="s">
        <v>15</v>
      </c>
      <c r="C182" s="2" t="s">
        <v>4</v>
      </c>
      <c r="D182" s="2">
        <v>23</v>
      </c>
      <c r="G182" s="10" t="s">
        <v>12</v>
      </c>
      <c r="H182" s="13" t="s">
        <v>11</v>
      </c>
      <c r="I182" s="10" t="s">
        <v>11</v>
      </c>
      <c r="J182" s="13" t="s">
        <v>12</v>
      </c>
      <c r="K182" s="10" t="s">
        <v>11</v>
      </c>
      <c r="O182" s="34">
        <f t="shared" si="2"/>
        <v>0.6</v>
      </c>
    </row>
    <row r="183" spans="1:15" ht="16.5" thickTop="1" thickBot="1" x14ac:dyDescent="0.3">
      <c r="F183" s="4" t="s">
        <v>85</v>
      </c>
      <c r="G183" s="28" t="s">
        <v>12</v>
      </c>
      <c r="H183" s="28" t="s">
        <v>12</v>
      </c>
      <c r="I183" s="28" t="s">
        <v>11</v>
      </c>
      <c r="J183" s="28" t="s">
        <v>11</v>
      </c>
      <c r="K183" s="28" t="s">
        <v>11</v>
      </c>
      <c r="O183" s="38">
        <f>AVERAGE(O177:O182)</f>
        <v>0.53333333333333333</v>
      </c>
    </row>
    <row r="184" spans="1:15" ht="13.5" thickTop="1" x14ac:dyDescent="0.2"/>
    <row r="185" spans="1:15" x14ac:dyDescent="0.2">
      <c r="A185" t="s">
        <v>135</v>
      </c>
    </row>
    <row r="186" spans="1:15" x14ac:dyDescent="0.2">
      <c r="A186" t="s">
        <v>0</v>
      </c>
      <c r="B186" t="s">
        <v>1</v>
      </c>
      <c r="C186" t="s">
        <v>120</v>
      </c>
      <c r="D186" t="s">
        <v>121</v>
      </c>
      <c r="G186" s="42" t="s">
        <v>138</v>
      </c>
      <c r="O186" t="s">
        <v>113</v>
      </c>
    </row>
    <row r="187" spans="1:15" ht="15" x14ac:dyDescent="0.25">
      <c r="A187">
        <v>1</v>
      </c>
      <c r="B187" t="s">
        <v>19</v>
      </c>
      <c r="C187" t="s">
        <v>4</v>
      </c>
      <c r="D187">
        <v>23</v>
      </c>
      <c r="G187" s="16" t="s">
        <v>40</v>
      </c>
      <c r="O187" s="33">
        <v>1</v>
      </c>
    </row>
    <row r="188" spans="1:15" ht="15" x14ac:dyDescent="0.25">
      <c r="A188">
        <v>2</v>
      </c>
      <c r="B188" t="s">
        <v>48</v>
      </c>
      <c r="C188" t="s">
        <v>4</v>
      </c>
      <c r="D188">
        <v>25</v>
      </c>
      <c r="G188" s="16" t="s">
        <v>49</v>
      </c>
      <c r="O188" s="33">
        <v>1</v>
      </c>
    </row>
    <row r="189" spans="1:15" ht="15" x14ac:dyDescent="0.25">
      <c r="A189">
        <v>3</v>
      </c>
      <c r="B189" t="s">
        <v>16</v>
      </c>
      <c r="C189" t="s">
        <v>4</v>
      </c>
      <c r="D189">
        <v>31</v>
      </c>
      <c r="G189" s="16" t="s">
        <v>40</v>
      </c>
      <c r="O189" s="33">
        <v>1</v>
      </c>
    </row>
    <row r="190" spans="1:15" ht="15" x14ac:dyDescent="0.25">
      <c r="A190">
        <v>4</v>
      </c>
      <c r="B190" t="s">
        <v>63</v>
      </c>
      <c r="C190" t="s">
        <v>4</v>
      </c>
      <c r="D190">
        <v>29</v>
      </c>
      <c r="G190" s="16" t="s">
        <v>64</v>
      </c>
      <c r="O190" s="33">
        <v>1</v>
      </c>
    </row>
    <row r="191" spans="1:15" ht="15" x14ac:dyDescent="0.25">
      <c r="A191">
        <v>5</v>
      </c>
      <c r="B191" t="s">
        <v>70</v>
      </c>
      <c r="C191" t="s">
        <v>4</v>
      </c>
      <c r="D191">
        <v>21</v>
      </c>
      <c r="G191" s="16" t="s">
        <v>71</v>
      </c>
      <c r="O191" s="33">
        <v>1</v>
      </c>
    </row>
    <row r="192" spans="1:15" ht="15.75" thickBot="1" x14ac:dyDescent="0.3">
      <c r="A192" s="2">
        <v>6</v>
      </c>
      <c r="B192" s="2" t="s">
        <v>15</v>
      </c>
      <c r="C192" s="2" t="s">
        <v>4</v>
      </c>
      <c r="D192" s="2">
        <v>23</v>
      </c>
      <c r="G192" s="10" t="s">
        <v>76</v>
      </c>
      <c r="H192" s="4"/>
      <c r="O192" s="33">
        <v>1</v>
      </c>
    </row>
    <row r="193" spans="1:15" ht="16.5" thickTop="1" thickBot="1" x14ac:dyDescent="0.3">
      <c r="F193" s="4" t="s">
        <v>85</v>
      </c>
      <c r="G193" s="14" t="s">
        <v>154</v>
      </c>
      <c r="O193" s="37">
        <f>AVERAGE(O187:O192)</f>
        <v>1</v>
      </c>
    </row>
    <row r="194" spans="1:15" ht="13.5" thickTop="1" x14ac:dyDescent="0.2"/>
    <row r="195" spans="1:15" x14ac:dyDescent="0.2">
      <c r="A195" t="s">
        <v>135</v>
      </c>
    </row>
    <row r="196" spans="1:15" x14ac:dyDescent="0.2">
      <c r="A196" t="s">
        <v>0</v>
      </c>
      <c r="B196" t="s">
        <v>1</v>
      </c>
      <c r="C196" t="s">
        <v>120</v>
      </c>
      <c r="D196" t="s">
        <v>121</v>
      </c>
      <c r="G196" s="42" t="s">
        <v>139</v>
      </c>
      <c r="O196" t="s">
        <v>113</v>
      </c>
    </row>
    <row r="197" spans="1:15" ht="15" x14ac:dyDescent="0.25">
      <c r="A197">
        <v>1</v>
      </c>
      <c r="B197" t="s">
        <v>19</v>
      </c>
      <c r="C197" t="s">
        <v>4</v>
      </c>
      <c r="D197">
        <v>23</v>
      </c>
      <c r="G197" s="16" t="s">
        <v>41</v>
      </c>
      <c r="O197" s="33">
        <v>1</v>
      </c>
    </row>
    <row r="198" spans="1:15" ht="15" x14ac:dyDescent="0.25">
      <c r="A198">
        <v>2</v>
      </c>
      <c r="B198" t="s">
        <v>48</v>
      </c>
      <c r="C198" t="s">
        <v>4</v>
      </c>
      <c r="D198">
        <v>25</v>
      </c>
      <c r="G198" s="16" t="s">
        <v>50</v>
      </c>
      <c r="O198" s="33">
        <v>1</v>
      </c>
    </row>
    <row r="199" spans="1:15" ht="15" x14ac:dyDescent="0.25">
      <c r="A199">
        <v>3</v>
      </c>
      <c r="B199" t="s">
        <v>16</v>
      </c>
      <c r="C199" t="s">
        <v>4</v>
      </c>
      <c r="D199">
        <v>31</v>
      </c>
      <c r="G199" s="16" t="s">
        <v>57</v>
      </c>
      <c r="O199" s="33">
        <v>1</v>
      </c>
    </row>
    <row r="200" spans="1:15" ht="15" x14ac:dyDescent="0.25">
      <c r="A200">
        <v>4</v>
      </c>
      <c r="B200" t="s">
        <v>63</v>
      </c>
      <c r="C200" t="s">
        <v>4</v>
      </c>
      <c r="D200">
        <v>29</v>
      </c>
      <c r="G200" s="16" t="s">
        <v>65</v>
      </c>
      <c r="O200" s="33">
        <v>1</v>
      </c>
    </row>
    <row r="201" spans="1:15" ht="15" x14ac:dyDescent="0.25">
      <c r="A201">
        <v>5</v>
      </c>
      <c r="B201" t="s">
        <v>70</v>
      </c>
      <c r="C201" t="s">
        <v>4</v>
      </c>
      <c r="D201">
        <v>21</v>
      </c>
      <c r="G201" s="16" t="s">
        <v>41</v>
      </c>
      <c r="O201" s="33">
        <v>1</v>
      </c>
    </row>
    <row r="202" spans="1:15" ht="15.75" thickBot="1" x14ac:dyDescent="0.3">
      <c r="A202" s="2">
        <v>6</v>
      </c>
      <c r="B202" s="2" t="s">
        <v>15</v>
      </c>
      <c r="C202" s="2" t="s">
        <v>4</v>
      </c>
      <c r="D202" s="2">
        <v>23</v>
      </c>
      <c r="G202" s="10" t="s">
        <v>77</v>
      </c>
      <c r="O202" s="33">
        <v>1</v>
      </c>
    </row>
    <row r="203" spans="1:15" ht="16.5" thickTop="1" thickBot="1" x14ac:dyDescent="0.3">
      <c r="F203" s="4" t="s">
        <v>85</v>
      </c>
      <c r="O203" s="37">
        <f>AVERAGE(O197:O202)</f>
        <v>1</v>
      </c>
    </row>
    <row r="204" spans="1:15" ht="13.5" thickTop="1" x14ac:dyDescent="0.2">
      <c r="F204" s="4"/>
      <c r="O204" s="30"/>
    </row>
    <row r="206" spans="1:15" x14ac:dyDescent="0.2">
      <c r="A206" t="s">
        <v>135</v>
      </c>
      <c r="G206" s="42" t="s">
        <v>140</v>
      </c>
      <c r="H206" s="42"/>
      <c r="I206" s="42"/>
      <c r="J206" s="42"/>
      <c r="K206" s="42"/>
    </row>
    <row r="207" spans="1:15" x14ac:dyDescent="0.2">
      <c r="A207" t="s">
        <v>0</v>
      </c>
      <c r="B207" t="s">
        <v>1</v>
      </c>
      <c r="C207" t="s">
        <v>120</v>
      </c>
      <c r="D207" t="s">
        <v>121</v>
      </c>
      <c r="G207" s="42">
        <v>1</v>
      </c>
      <c r="H207" s="42">
        <v>2</v>
      </c>
      <c r="I207" s="42">
        <v>3</v>
      </c>
      <c r="J207" s="42">
        <v>4</v>
      </c>
      <c r="K207" s="42">
        <v>5</v>
      </c>
      <c r="O207" t="s">
        <v>113</v>
      </c>
    </row>
    <row r="208" spans="1:15" ht="15" x14ac:dyDescent="0.25">
      <c r="A208">
        <v>1</v>
      </c>
      <c r="B208" t="s">
        <v>19</v>
      </c>
      <c r="C208" t="s">
        <v>4</v>
      </c>
      <c r="D208">
        <v>23</v>
      </c>
      <c r="G208" s="16" t="s">
        <v>42</v>
      </c>
      <c r="H208" s="16" t="s">
        <v>43</v>
      </c>
      <c r="I208" s="16" t="s">
        <v>13</v>
      </c>
      <c r="J208" s="16" t="s">
        <v>44</v>
      </c>
      <c r="K208" s="17" t="s">
        <v>45</v>
      </c>
      <c r="O208" s="33">
        <f>4/5</f>
        <v>0.8</v>
      </c>
    </row>
    <row r="209" spans="1:15" ht="15" x14ac:dyDescent="0.25">
      <c r="A209">
        <v>2</v>
      </c>
      <c r="B209" t="s">
        <v>48</v>
      </c>
      <c r="C209" t="s">
        <v>4</v>
      </c>
      <c r="D209">
        <v>25</v>
      </c>
      <c r="G209" s="16" t="s">
        <v>51</v>
      </c>
      <c r="H209" s="16" t="s">
        <v>52</v>
      </c>
      <c r="I209" s="17" t="s">
        <v>53</v>
      </c>
      <c r="J209" s="16" t="s">
        <v>43</v>
      </c>
      <c r="K209" s="16" t="s">
        <v>54</v>
      </c>
      <c r="O209" s="33">
        <f>4/5</f>
        <v>0.8</v>
      </c>
    </row>
    <row r="210" spans="1:15" ht="15" x14ac:dyDescent="0.25">
      <c r="A210">
        <v>3</v>
      </c>
      <c r="B210" t="s">
        <v>16</v>
      </c>
      <c r="C210" t="s">
        <v>4</v>
      </c>
      <c r="D210">
        <v>31</v>
      </c>
      <c r="G210" s="16" t="s">
        <v>58</v>
      </c>
      <c r="H210" s="16" t="s">
        <v>25</v>
      </c>
      <c r="I210" s="16" t="s">
        <v>59</v>
      </c>
      <c r="J210" s="17" t="s">
        <v>60</v>
      </c>
      <c r="K210" t="s">
        <v>61</v>
      </c>
      <c r="O210" s="33">
        <f>3/4</f>
        <v>0.75</v>
      </c>
    </row>
    <row r="211" spans="1:15" ht="15" x14ac:dyDescent="0.25">
      <c r="A211">
        <v>4</v>
      </c>
      <c r="B211" t="s">
        <v>63</v>
      </c>
      <c r="C211" t="s">
        <v>4</v>
      </c>
      <c r="D211">
        <v>29</v>
      </c>
      <c r="G211" s="16" t="s">
        <v>42</v>
      </c>
      <c r="H211" s="16" t="s">
        <v>66</v>
      </c>
      <c r="I211" s="16" t="s">
        <v>67</v>
      </c>
      <c r="J211" t="s">
        <v>61</v>
      </c>
      <c r="K211" s="16" t="s">
        <v>68</v>
      </c>
      <c r="O211" s="33">
        <f>4/4</f>
        <v>1</v>
      </c>
    </row>
    <row r="212" spans="1:15" ht="15" x14ac:dyDescent="0.25">
      <c r="A212">
        <v>5</v>
      </c>
      <c r="B212" t="s">
        <v>70</v>
      </c>
      <c r="C212" t="s">
        <v>4</v>
      </c>
      <c r="D212">
        <v>21</v>
      </c>
      <c r="G212" s="16" t="s">
        <v>72</v>
      </c>
      <c r="H212" s="16" t="s">
        <v>28</v>
      </c>
      <c r="I212" s="17" t="s">
        <v>45</v>
      </c>
      <c r="J212" s="16" t="s">
        <v>73</v>
      </c>
      <c r="K212" s="16" t="s">
        <v>74</v>
      </c>
      <c r="O212" s="33">
        <f>4/5</f>
        <v>0.8</v>
      </c>
    </row>
    <row r="213" spans="1:15" ht="15.75" thickBot="1" x14ac:dyDescent="0.3">
      <c r="A213" s="2">
        <v>6</v>
      </c>
      <c r="B213" s="2" t="s">
        <v>15</v>
      </c>
      <c r="C213" s="2" t="s">
        <v>4</v>
      </c>
      <c r="D213" s="2">
        <v>23</v>
      </c>
      <c r="G213" s="10" t="s">
        <v>28</v>
      </c>
      <c r="H213" s="10" t="s">
        <v>78</v>
      </c>
      <c r="I213" s="10" t="s">
        <v>59</v>
      </c>
      <c r="J213" s="10" t="s">
        <v>66</v>
      </c>
      <c r="K213" s="10" t="s">
        <v>74</v>
      </c>
      <c r="O213" s="33">
        <v>1</v>
      </c>
    </row>
    <row r="214" spans="1:15" ht="16.5" thickTop="1" thickBot="1" x14ac:dyDescent="0.3">
      <c r="F214" s="4" t="s">
        <v>85</v>
      </c>
      <c r="G214" s="14" t="s">
        <v>153</v>
      </c>
      <c r="O214" s="37">
        <f>AVERAGE(O208:O213)</f>
        <v>0.85833333333333339</v>
      </c>
    </row>
    <row r="215" spans="1:15" ht="13.5" thickTop="1" x14ac:dyDescent="0.2"/>
    <row r="216" spans="1:15" x14ac:dyDescent="0.2">
      <c r="A216" t="s">
        <v>135</v>
      </c>
    </row>
    <row r="217" spans="1:15" x14ac:dyDescent="0.2">
      <c r="A217" t="s">
        <v>0</v>
      </c>
      <c r="B217" t="s">
        <v>1</v>
      </c>
      <c r="C217" t="s">
        <v>120</v>
      </c>
      <c r="D217" t="s">
        <v>121</v>
      </c>
      <c r="G217" s="42" t="s">
        <v>141</v>
      </c>
      <c r="O217" t="s">
        <v>113</v>
      </c>
    </row>
    <row r="218" spans="1:15" ht="15" x14ac:dyDescent="0.25">
      <c r="A218">
        <v>1</v>
      </c>
      <c r="B218" t="s">
        <v>19</v>
      </c>
      <c r="C218" t="s">
        <v>4</v>
      </c>
      <c r="D218">
        <v>23</v>
      </c>
      <c r="G218" s="17" t="s">
        <v>46</v>
      </c>
      <c r="O218" s="35">
        <v>0</v>
      </c>
    </row>
    <row r="219" spans="1:15" ht="15" x14ac:dyDescent="0.25">
      <c r="A219">
        <v>2</v>
      </c>
      <c r="B219" t="s">
        <v>48</v>
      </c>
      <c r="C219" t="s">
        <v>4</v>
      </c>
      <c r="D219">
        <v>25</v>
      </c>
      <c r="G219" s="16" t="s">
        <v>55</v>
      </c>
      <c r="O219" s="33">
        <v>1</v>
      </c>
    </row>
    <row r="220" spans="1:15" ht="15" x14ac:dyDescent="0.25">
      <c r="A220">
        <v>3</v>
      </c>
      <c r="B220" t="s">
        <v>16</v>
      </c>
      <c r="C220" t="s">
        <v>4</v>
      </c>
      <c r="D220">
        <v>31</v>
      </c>
      <c r="G220" s="16" t="s">
        <v>55</v>
      </c>
      <c r="O220" s="33">
        <v>1</v>
      </c>
    </row>
    <row r="221" spans="1:15" ht="15" x14ac:dyDescent="0.25">
      <c r="A221">
        <v>4</v>
      </c>
      <c r="B221" t="s">
        <v>63</v>
      </c>
      <c r="C221" t="s">
        <v>4</v>
      </c>
      <c r="D221">
        <v>29</v>
      </c>
      <c r="G221" s="16" t="s">
        <v>55</v>
      </c>
      <c r="O221" s="33">
        <v>1</v>
      </c>
    </row>
    <row r="222" spans="1:15" ht="15" x14ac:dyDescent="0.25">
      <c r="A222">
        <v>5</v>
      </c>
      <c r="B222" t="s">
        <v>70</v>
      </c>
      <c r="C222" t="s">
        <v>4</v>
      </c>
      <c r="D222">
        <v>21</v>
      </c>
      <c r="G222" s="16" t="s">
        <v>55</v>
      </c>
      <c r="O222" s="33">
        <v>1</v>
      </c>
    </row>
    <row r="223" spans="1:15" ht="15.75" thickBot="1" x14ac:dyDescent="0.3">
      <c r="A223" s="2">
        <v>6</v>
      </c>
      <c r="B223" s="2" t="s">
        <v>15</v>
      </c>
      <c r="C223" s="2" t="s">
        <v>4</v>
      </c>
      <c r="D223" s="2">
        <v>23</v>
      </c>
      <c r="G223" s="10" t="s">
        <v>55</v>
      </c>
      <c r="O223" s="33">
        <v>1</v>
      </c>
    </row>
    <row r="224" spans="1:15" ht="16.5" thickTop="1" thickBot="1" x14ac:dyDescent="0.3">
      <c r="F224" s="4" t="s">
        <v>85</v>
      </c>
      <c r="G224" t="s">
        <v>152</v>
      </c>
      <c r="O224" s="37">
        <f>AVERAGE(O218:O223)</f>
        <v>0.83333333333333337</v>
      </c>
    </row>
    <row r="225" spans="1:15" ht="13.5" thickTop="1" x14ac:dyDescent="0.2"/>
    <row r="226" spans="1:15" x14ac:dyDescent="0.2">
      <c r="A226" t="s">
        <v>135</v>
      </c>
      <c r="G226" s="42" t="s">
        <v>147</v>
      </c>
      <c r="H226" s="42"/>
      <c r="I226" s="42"/>
      <c r="J226" s="42"/>
    </row>
    <row r="227" spans="1:15" x14ac:dyDescent="0.2">
      <c r="A227" t="s">
        <v>0</v>
      </c>
      <c r="B227" t="s">
        <v>1</v>
      </c>
      <c r="C227" t="s">
        <v>120</v>
      </c>
      <c r="D227" t="s">
        <v>121</v>
      </c>
      <c r="G227" s="42" t="s">
        <v>131</v>
      </c>
      <c r="H227" s="42" t="s">
        <v>132</v>
      </c>
      <c r="I227" s="42" t="s">
        <v>133</v>
      </c>
      <c r="J227" s="42" t="s">
        <v>134</v>
      </c>
      <c r="O227" t="s">
        <v>113</v>
      </c>
    </row>
    <row r="228" spans="1:15" ht="15" x14ac:dyDescent="0.25">
      <c r="A228">
        <v>1</v>
      </c>
      <c r="B228" t="s">
        <v>19</v>
      </c>
      <c r="C228" t="s">
        <v>4</v>
      </c>
      <c r="D228">
        <v>23</v>
      </c>
      <c r="G228" s="16" t="s">
        <v>12</v>
      </c>
      <c r="H228" s="16" t="s">
        <v>12</v>
      </c>
      <c r="I228" s="16" t="s">
        <v>11</v>
      </c>
      <c r="J228" s="16" t="s">
        <v>11</v>
      </c>
      <c r="O228" s="33">
        <v>1</v>
      </c>
    </row>
    <row r="229" spans="1:15" ht="15" x14ac:dyDescent="0.25">
      <c r="A229">
        <v>2</v>
      </c>
      <c r="B229" t="s">
        <v>48</v>
      </c>
      <c r="C229" t="s">
        <v>4</v>
      </c>
      <c r="D229">
        <v>25</v>
      </c>
      <c r="G229" s="16" t="s">
        <v>12</v>
      </c>
      <c r="H229" s="17" t="s">
        <v>11</v>
      </c>
      <c r="I229" s="16" t="s">
        <v>11</v>
      </c>
      <c r="J229" s="17" t="s">
        <v>12</v>
      </c>
      <c r="O229" s="34">
        <v>0.5</v>
      </c>
    </row>
    <row r="230" spans="1:15" ht="15" x14ac:dyDescent="0.25">
      <c r="A230">
        <v>3</v>
      </c>
      <c r="B230" t="s">
        <v>16</v>
      </c>
      <c r="C230" t="s">
        <v>4</v>
      </c>
      <c r="D230">
        <v>31</v>
      </c>
      <c r="G230" s="16" t="s">
        <v>12</v>
      </c>
      <c r="H230" s="16" t="s">
        <v>12</v>
      </c>
      <c r="I230" s="16" t="s">
        <v>11</v>
      </c>
      <c r="J230" s="16" t="s">
        <v>11</v>
      </c>
      <c r="O230" s="33">
        <v>1</v>
      </c>
    </row>
    <row r="231" spans="1:15" ht="15" x14ac:dyDescent="0.25">
      <c r="A231">
        <v>4</v>
      </c>
      <c r="B231" t="s">
        <v>63</v>
      </c>
      <c r="C231" t="s">
        <v>4</v>
      </c>
      <c r="D231">
        <v>29</v>
      </c>
      <c r="G231" s="16" t="s">
        <v>12</v>
      </c>
      <c r="H231" s="16" t="s">
        <v>12</v>
      </c>
      <c r="I231" s="16" t="s">
        <v>11</v>
      </c>
      <c r="J231" s="16" t="s">
        <v>11</v>
      </c>
      <c r="O231" s="33">
        <v>1</v>
      </c>
    </row>
    <row r="232" spans="1:15" ht="15" x14ac:dyDescent="0.25">
      <c r="A232">
        <v>5</v>
      </c>
      <c r="B232" t="s">
        <v>70</v>
      </c>
      <c r="C232" t="s">
        <v>4</v>
      </c>
      <c r="D232">
        <v>21</v>
      </c>
      <c r="G232" s="16" t="s">
        <v>12</v>
      </c>
      <c r="H232" s="16" t="s">
        <v>12</v>
      </c>
      <c r="I232" s="16" t="s">
        <v>11</v>
      </c>
      <c r="J232" s="16" t="s">
        <v>11</v>
      </c>
      <c r="O232" s="33">
        <v>1</v>
      </c>
    </row>
    <row r="233" spans="1:15" ht="15.75" thickBot="1" x14ac:dyDescent="0.3">
      <c r="A233" s="2">
        <v>6</v>
      </c>
      <c r="B233" s="2" t="s">
        <v>15</v>
      </c>
      <c r="C233" s="2" t="s">
        <v>4</v>
      </c>
      <c r="D233" s="2">
        <v>23</v>
      </c>
      <c r="G233" s="10" t="s">
        <v>12</v>
      </c>
      <c r="H233" s="10" t="s">
        <v>12</v>
      </c>
      <c r="I233" s="10" t="s">
        <v>11</v>
      </c>
      <c r="J233" s="10" t="s">
        <v>11</v>
      </c>
      <c r="O233" s="33">
        <v>1</v>
      </c>
    </row>
    <row r="234" spans="1:15" ht="16.5" thickTop="1" thickBot="1" x14ac:dyDescent="0.3">
      <c r="F234" s="4" t="s">
        <v>85</v>
      </c>
      <c r="G234" s="14" t="s">
        <v>12</v>
      </c>
      <c r="H234" s="14" t="s">
        <v>12</v>
      </c>
      <c r="I234" s="14" t="s">
        <v>11</v>
      </c>
      <c r="J234" s="14" t="s">
        <v>11</v>
      </c>
      <c r="O234" s="37">
        <f>AVERAGE(O228:O233)</f>
        <v>0.91666666666666663</v>
      </c>
    </row>
    <row r="235" spans="1:15" ht="13.5" thickTop="1" x14ac:dyDescent="0.2"/>
    <row r="236" spans="1:15" x14ac:dyDescent="0.2">
      <c r="A236" t="s">
        <v>135</v>
      </c>
    </row>
    <row r="237" spans="1:15" ht="30" customHeight="1" x14ac:dyDescent="0.2">
      <c r="A237" t="s">
        <v>0</v>
      </c>
      <c r="B237" t="s">
        <v>1</v>
      </c>
      <c r="C237" t="s">
        <v>120</v>
      </c>
      <c r="D237" t="s">
        <v>121</v>
      </c>
      <c r="G237" s="41" t="s">
        <v>34</v>
      </c>
      <c r="H237" s="41"/>
      <c r="I237" s="41"/>
      <c r="J237" s="41"/>
      <c r="K237" s="41"/>
      <c r="O237" t="s">
        <v>113</v>
      </c>
    </row>
    <row r="238" spans="1:15" ht="30" customHeight="1" x14ac:dyDescent="0.25">
      <c r="A238">
        <v>1</v>
      </c>
      <c r="B238" t="s">
        <v>19</v>
      </c>
      <c r="C238" t="s">
        <v>4</v>
      </c>
      <c r="D238">
        <v>23</v>
      </c>
      <c r="G238" s="57" t="s">
        <v>47</v>
      </c>
      <c r="H238" s="57"/>
      <c r="I238" s="57"/>
      <c r="J238" s="57"/>
      <c r="K238" s="57"/>
      <c r="O238" s="33">
        <v>1</v>
      </c>
    </row>
    <row r="239" spans="1:15" ht="30" customHeight="1" x14ac:dyDescent="0.25">
      <c r="A239">
        <v>2</v>
      </c>
      <c r="B239" t="s">
        <v>48</v>
      </c>
      <c r="C239" t="s">
        <v>4</v>
      </c>
      <c r="D239">
        <v>25</v>
      </c>
      <c r="G239" s="52" t="s">
        <v>56</v>
      </c>
      <c r="H239" s="52"/>
      <c r="I239" s="52"/>
      <c r="J239" s="52"/>
      <c r="K239" s="52"/>
      <c r="O239" s="33">
        <v>1</v>
      </c>
    </row>
    <row r="240" spans="1:15" ht="30" customHeight="1" x14ac:dyDescent="0.25">
      <c r="A240">
        <v>3</v>
      </c>
      <c r="B240" t="s">
        <v>16</v>
      </c>
      <c r="C240" t="s">
        <v>4</v>
      </c>
      <c r="D240">
        <v>31</v>
      </c>
      <c r="G240" s="52" t="s">
        <v>62</v>
      </c>
      <c r="H240" s="52"/>
      <c r="I240" s="52"/>
      <c r="J240" s="52"/>
      <c r="K240" s="52"/>
      <c r="O240" s="33">
        <v>1</v>
      </c>
    </row>
    <row r="241" spans="1:15" ht="30" customHeight="1" x14ac:dyDescent="0.25">
      <c r="A241">
        <v>4</v>
      </c>
      <c r="B241" t="s">
        <v>63</v>
      </c>
      <c r="C241" t="s">
        <v>4</v>
      </c>
      <c r="D241">
        <v>29</v>
      </c>
      <c r="G241" s="52" t="s">
        <v>69</v>
      </c>
      <c r="H241" s="52"/>
      <c r="I241" s="52"/>
      <c r="J241" s="52"/>
      <c r="K241" s="52"/>
      <c r="O241" s="33">
        <v>1</v>
      </c>
    </row>
    <row r="242" spans="1:15" ht="30" customHeight="1" x14ac:dyDescent="0.25">
      <c r="A242">
        <v>5</v>
      </c>
      <c r="B242" t="s">
        <v>70</v>
      </c>
      <c r="C242" t="s">
        <v>4</v>
      </c>
      <c r="D242">
        <v>21</v>
      </c>
      <c r="G242" s="52" t="s">
        <v>75</v>
      </c>
      <c r="H242" s="52"/>
      <c r="I242" s="52"/>
      <c r="J242" s="52"/>
      <c r="K242" s="52"/>
      <c r="O242" s="33">
        <v>1</v>
      </c>
    </row>
    <row r="243" spans="1:15" ht="30" customHeight="1" thickBot="1" x14ac:dyDescent="0.3">
      <c r="A243" s="2">
        <v>6</v>
      </c>
      <c r="B243" s="2" t="s">
        <v>15</v>
      </c>
      <c r="C243" s="2" t="s">
        <v>4</v>
      </c>
      <c r="D243" s="2">
        <v>23</v>
      </c>
      <c r="G243" s="53" t="s">
        <v>142</v>
      </c>
      <c r="H243" s="53"/>
      <c r="I243" s="53"/>
      <c r="J243" s="53"/>
      <c r="K243" s="53"/>
      <c r="O243" s="33">
        <v>1</v>
      </c>
    </row>
    <row r="244" spans="1:15" ht="16.5" thickTop="1" thickBot="1" x14ac:dyDescent="0.3">
      <c r="F244" s="4" t="s">
        <v>85</v>
      </c>
      <c r="G244" t="s">
        <v>146</v>
      </c>
      <c r="O244" s="37">
        <f>AVERAGE(O238:O243)</f>
        <v>1</v>
      </c>
    </row>
    <row r="245" spans="1:15" ht="13.5" thickTop="1" x14ac:dyDescent="0.2"/>
    <row r="246" spans="1:15" ht="13.5" thickBot="1" x14ac:dyDescent="0.25">
      <c r="M246" s="4" t="s">
        <v>144</v>
      </c>
      <c r="O246" s="31">
        <f>AVERAGE(O244,O234,O224,O214,O203,O193,O183,O172)</f>
        <v>0.87187499999999996</v>
      </c>
    </row>
    <row r="247" spans="1:15" ht="13.5" thickTop="1" x14ac:dyDescent="0.2"/>
    <row r="248" spans="1:15" ht="13.5" thickBot="1" x14ac:dyDescent="0.25">
      <c r="M248" t="s">
        <v>145</v>
      </c>
      <c r="O248" s="32">
        <f>ABS(G119-O246)</f>
        <v>0.2712425595238096</v>
      </c>
    </row>
    <row r="249" spans="1:15" ht="13.5" thickTop="1" x14ac:dyDescent="0.2"/>
    <row r="257" spans="1:10" x14ac:dyDescent="0.2">
      <c r="A257" t="s">
        <v>135</v>
      </c>
    </row>
    <row r="258" spans="1:10" ht="25.5" x14ac:dyDescent="0.2">
      <c r="A258" t="s">
        <v>0</v>
      </c>
      <c r="B258" t="s">
        <v>1</v>
      </c>
      <c r="C258" t="s">
        <v>120</v>
      </c>
      <c r="D258" t="s">
        <v>121</v>
      </c>
      <c r="G258" s="1" t="s">
        <v>149</v>
      </c>
      <c r="H258" s="1" t="s">
        <v>150</v>
      </c>
      <c r="I258" s="1" t="s">
        <v>156</v>
      </c>
      <c r="J258" s="1" t="s">
        <v>157</v>
      </c>
    </row>
    <row r="259" spans="1:10" ht="15" x14ac:dyDescent="0.25">
      <c r="A259">
        <v>1</v>
      </c>
      <c r="B259" t="s">
        <v>19</v>
      </c>
      <c r="C259" t="s">
        <v>4</v>
      </c>
      <c r="D259">
        <v>23</v>
      </c>
      <c r="F259">
        <v>1</v>
      </c>
      <c r="G259" s="29">
        <f>AVERAGE(O238,O228,O218,O208,O197,O187,O177,O166)</f>
        <v>0.79999999999999993</v>
      </c>
      <c r="H259">
        <v>3.22</v>
      </c>
      <c r="I259">
        <f>CORREL(G259:G264,H259:H264)</f>
        <v>-0.25819436520169303</v>
      </c>
      <c r="J259" s="51" t="str">
        <f>IF(I259&lt;-0.5, "negativer linearer Zusammenhang", IF(I259&gt;0.5, "positiver linearer Zusammenhang", "kein linearer Zusammenhang"))</f>
        <v>kein linearer Zusammenhang</v>
      </c>
    </row>
    <row r="260" spans="1:10" x14ac:dyDescent="0.2">
      <c r="A260">
        <v>2</v>
      </c>
      <c r="B260" t="s">
        <v>48</v>
      </c>
      <c r="C260" t="s">
        <v>4</v>
      </c>
      <c r="D260">
        <v>25</v>
      </c>
      <c r="F260">
        <v>2</v>
      </c>
      <c r="G260" s="29">
        <f t="shared" ref="G260:G264" si="3">AVERAGE(O239,O229,O219,O209,O198,O188,O178,O167)</f>
        <v>0.6875</v>
      </c>
      <c r="H260">
        <v>3.13</v>
      </c>
    </row>
    <row r="261" spans="1:10" x14ac:dyDescent="0.2">
      <c r="A261">
        <v>3</v>
      </c>
      <c r="B261" t="s">
        <v>16</v>
      </c>
      <c r="C261" t="s">
        <v>4</v>
      </c>
      <c r="D261">
        <v>31</v>
      </c>
      <c r="F261">
        <v>3</v>
      </c>
      <c r="G261" s="29">
        <f t="shared" si="3"/>
        <v>0.91874999999999996</v>
      </c>
      <c r="H261">
        <v>3.3</v>
      </c>
    </row>
    <row r="262" spans="1:10" x14ac:dyDescent="0.2">
      <c r="A262">
        <v>4</v>
      </c>
      <c r="B262" t="s">
        <v>63</v>
      </c>
      <c r="C262" t="s">
        <v>4</v>
      </c>
      <c r="D262">
        <v>29</v>
      </c>
      <c r="F262">
        <v>4</v>
      </c>
      <c r="G262" s="29">
        <f t="shared" si="3"/>
        <v>0.95</v>
      </c>
      <c r="H262">
        <v>2.58</v>
      </c>
    </row>
    <row r="263" spans="1:10" x14ac:dyDescent="0.2">
      <c r="A263">
        <v>5</v>
      </c>
      <c r="B263" t="s">
        <v>70</v>
      </c>
      <c r="C263" t="s">
        <v>4</v>
      </c>
      <c r="D263">
        <v>21</v>
      </c>
      <c r="F263">
        <v>5</v>
      </c>
      <c r="G263" s="29">
        <f t="shared" si="3"/>
        <v>0.92499999999999993</v>
      </c>
      <c r="H263">
        <v>3.5</v>
      </c>
    </row>
    <row r="264" spans="1:10" ht="13.5" thickBot="1" x14ac:dyDescent="0.25">
      <c r="A264" s="2">
        <v>6</v>
      </c>
      <c r="B264" s="2" t="s">
        <v>15</v>
      </c>
      <c r="C264" s="2" t="s">
        <v>4</v>
      </c>
      <c r="D264" s="2">
        <v>23</v>
      </c>
      <c r="F264" s="4">
        <v>6</v>
      </c>
      <c r="G264" s="29">
        <f t="shared" si="3"/>
        <v>0.95</v>
      </c>
      <c r="H264">
        <v>2.82</v>
      </c>
    </row>
    <row r="265" spans="1:10" ht="13.5" thickBot="1" x14ac:dyDescent="0.25">
      <c r="F265" s="50" t="s">
        <v>155</v>
      </c>
      <c r="G265" s="48">
        <f>AVERAGE(G259:G264)</f>
        <v>0.87187500000000007</v>
      </c>
      <c r="H265" s="49">
        <v>3.09</v>
      </c>
    </row>
    <row r="266" spans="1:10" ht="13.5" thickTop="1" x14ac:dyDescent="0.2"/>
  </sheetData>
  <mergeCells count="15">
    <mergeCell ref="G89:J89"/>
    <mergeCell ref="G82:J82"/>
    <mergeCell ref="G81:J81"/>
    <mergeCell ref="G83:J83"/>
    <mergeCell ref="G238:K238"/>
    <mergeCell ref="G84:J84"/>
    <mergeCell ref="G85:J85"/>
    <mergeCell ref="G86:J86"/>
    <mergeCell ref="G87:J87"/>
    <mergeCell ref="G88:J88"/>
    <mergeCell ref="G239:K239"/>
    <mergeCell ref="G240:K240"/>
    <mergeCell ref="G241:K241"/>
    <mergeCell ref="G242:K242"/>
    <mergeCell ref="G243:K243"/>
  </mergeCells>
  <pageMargins left="0.5" right="0.5" top="1" bottom="1" header="0.5" footer="0.5"/>
  <pageSetup paperSize="9" orientation="portrait" useFirstPageNumber="1" horizontalDpi="1200" verticalDpi="1200" r:id="rId1"/>
  <headerFooter>
    <oddHeader>&amp;C&amp;"Times New Roman,Regular"&amp;12&amp;A</oddHeader>
    <oddFooter>&amp;C&amp;"Times New Roman,Regular"&amp;12Page &amp;P</oddFooter>
  </headerFooter>
  <ignoredErrors>
    <ignoredError sqref="O22 O33" 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Understanding and motivation fo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Stoll</dc:creator>
  <cp:lastModifiedBy>Stoll</cp:lastModifiedBy>
  <cp:revision>0</cp:revision>
  <dcterms:created xsi:type="dcterms:W3CDTF">2020-05-25T09:31:49Z</dcterms:created>
  <dcterms:modified xsi:type="dcterms:W3CDTF">2020-07-31T22:41:42Z</dcterms:modified>
</cp:coreProperties>
</file>