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With PBIT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M50" i="1"/>
  <c r="L50"/>
  <c r="G50"/>
  <c r="M48"/>
  <c r="M37"/>
  <c r="M38"/>
  <c r="M39"/>
  <c r="M40"/>
  <c r="M41"/>
  <c r="M42"/>
  <c r="M43"/>
  <c r="M44"/>
  <c r="M45"/>
  <c r="M46"/>
  <c r="M47"/>
  <c r="M36"/>
  <c r="M35"/>
  <c r="M31"/>
  <c r="M32"/>
  <c r="M33"/>
  <c r="M34"/>
  <c r="M30"/>
  <c r="M29"/>
  <c r="M28"/>
  <c r="M27"/>
  <c r="M26"/>
  <c r="M21"/>
  <c r="M22"/>
  <c r="M23"/>
  <c r="M24"/>
  <c r="M25"/>
  <c r="M20"/>
  <c r="M19"/>
  <c r="M5"/>
  <c r="M6"/>
  <c r="M7"/>
  <c r="M8"/>
  <c r="M9"/>
  <c r="M10"/>
  <c r="M11"/>
  <c r="M12"/>
  <c r="M13"/>
  <c r="M14"/>
  <c r="M15"/>
  <c r="M16"/>
  <c r="M17"/>
  <c r="M18"/>
  <c r="M4"/>
  <c r="H47"/>
  <c r="I47" s="1"/>
  <c r="E47"/>
  <c r="G47" s="1"/>
  <c r="I46"/>
  <c r="H46"/>
  <c r="K46" s="1"/>
  <c r="G46"/>
  <c r="E46"/>
  <c r="K45"/>
  <c r="I45"/>
  <c r="H45"/>
  <c r="E45"/>
  <c r="G45" s="1"/>
  <c r="K44"/>
  <c r="I44"/>
  <c r="H44"/>
  <c r="G44"/>
  <c r="E44"/>
  <c r="H43"/>
  <c r="I43" s="1"/>
  <c r="G43"/>
  <c r="E43"/>
  <c r="H42"/>
  <c r="I42" s="1"/>
  <c r="G42"/>
  <c r="E42"/>
  <c r="K41"/>
  <c r="I41"/>
  <c r="H41"/>
  <c r="E41"/>
  <c r="G41" s="1"/>
  <c r="K40"/>
  <c r="I40"/>
  <c r="H40"/>
  <c r="E40"/>
  <c r="G40" s="1"/>
  <c r="H39"/>
  <c r="I39" s="1"/>
  <c r="G39"/>
  <c r="E39"/>
  <c r="H38"/>
  <c r="I38" s="1"/>
  <c r="G38"/>
  <c r="E38"/>
  <c r="I37"/>
  <c r="H37"/>
  <c r="K37" s="1"/>
  <c r="E37"/>
  <c r="G37" s="1"/>
  <c r="H36"/>
  <c r="I36" s="1"/>
  <c r="G36"/>
  <c r="E36"/>
  <c r="E48" s="1"/>
  <c r="H34"/>
  <c r="I34" s="1"/>
  <c r="E34"/>
  <c r="G34" s="1"/>
  <c r="H33"/>
  <c r="I33" s="1"/>
  <c r="E33"/>
  <c r="G33" s="1"/>
  <c r="H32"/>
  <c r="I32" s="1"/>
  <c r="E32"/>
  <c r="G32" s="1"/>
  <c r="H31"/>
  <c r="I31" s="1"/>
  <c r="E31"/>
  <c r="G31" s="1"/>
  <c r="H30"/>
  <c r="I30" s="1"/>
  <c r="I35" s="1"/>
  <c r="E30"/>
  <c r="G30" s="1"/>
  <c r="H28"/>
  <c r="I28" s="1"/>
  <c r="E28"/>
  <c r="G28" s="1"/>
  <c r="H27"/>
  <c r="I27" s="1"/>
  <c r="I29" s="1"/>
  <c r="E27"/>
  <c r="E29" s="1"/>
  <c r="H25"/>
  <c r="I25" s="1"/>
  <c r="E25"/>
  <c r="G25" s="1"/>
  <c r="H24"/>
  <c r="I24" s="1"/>
  <c r="E24"/>
  <c r="G24" s="1"/>
  <c r="H23"/>
  <c r="I23" s="1"/>
  <c r="E23"/>
  <c r="G23" s="1"/>
  <c r="H22"/>
  <c r="I22" s="1"/>
  <c r="E22"/>
  <c r="G22" s="1"/>
  <c r="H21"/>
  <c r="I21" s="1"/>
  <c r="E21"/>
  <c r="G21" s="1"/>
  <c r="H20"/>
  <c r="I20" s="1"/>
  <c r="I26" s="1"/>
  <c r="E20"/>
  <c r="E26" s="1"/>
  <c r="H18"/>
  <c r="I18" s="1"/>
  <c r="E18"/>
  <c r="G18" s="1"/>
  <c r="H17"/>
  <c r="I17" s="1"/>
  <c r="E17"/>
  <c r="G17" s="1"/>
  <c r="H16"/>
  <c r="I16" s="1"/>
  <c r="E16"/>
  <c r="G16" s="1"/>
  <c r="H15"/>
  <c r="I15" s="1"/>
  <c r="E15"/>
  <c r="G15" s="1"/>
  <c r="H14"/>
  <c r="I14" s="1"/>
  <c r="E14"/>
  <c r="G14" s="1"/>
  <c r="H13"/>
  <c r="I13" s="1"/>
  <c r="E13"/>
  <c r="G13" s="1"/>
  <c r="H12"/>
  <c r="I12" s="1"/>
  <c r="E12"/>
  <c r="G12" s="1"/>
  <c r="K11"/>
  <c r="L11" s="1"/>
  <c r="H11"/>
  <c r="I11" s="1"/>
  <c r="E11"/>
  <c r="G11" s="1"/>
  <c r="H10"/>
  <c r="I10" s="1"/>
  <c r="E10"/>
  <c r="G10" s="1"/>
  <c r="K9"/>
  <c r="L9" s="1"/>
  <c r="H9"/>
  <c r="I9" s="1"/>
  <c r="E9"/>
  <c r="G9" s="1"/>
  <c r="H8"/>
  <c r="I8" s="1"/>
  <c r="E8"/>
  <c r="G8" s="1"/>
  <c r="K7"/>
  <c r="L7" s="1"/>
  <c r="H7"/>
  <c r="I7" s="1"/>
  <c r="E7"/>
  <c r="G7" s="1"/>
  <c r="H6"/>
  <c r="I6" s="1"/>
  <c r="E6"/>
  <c r="G6" s="1"/>
  <c r="K5"/>
  <c r="L5" s="1"/>
  <c r="H5"/>
  <c r="I5" s="1"/>
  <c r="E5"/>
  <c r="G5" s="1"/>
  <c r="H4"/>
  <c r="I4" s="1"/>
  <c r="E4"/>
  <c r="G4" s="1"/>
  <c r="G19" l="1"/>
  <c r="G35"/>
  <c r="I48"/>
  <c r="I19"/>
  <c r="G48"/>
  <c r="K4"/>
  <c r="L4" s="1"/>
  <c r="K8"/>
  <c r="L8" s="1"/>
  <c r="K12"/>
  <c r="L12" s="1"/>
  <c r="K16"/>
  <c r="L16" s="1"/>
  <c r="K21"/>
  <c r="L21" s="1"/>
  <c r="K25"/>
  <c r="L25" s="1"/>
  <c r="K31"/>
  <c r="L31" s="1"/>
  <c r="E35"/>
  <c r="K36"/>
  <c r="L36" s="1"/>
  <c r="L48" s="1"/>
  <c r="K39"/>
  <c r="K43"/>
  <c r="K47"/>
  <c r="K6"/>
  <c r="L6" s="1"/>
  <c r="K10"/>
  <c r="L10" s="1"/>
  <c r="K14"/>
  <c r="L14" s="1"/>
  <c r="K18"/>
  <c r="L18" s="1"/>
  <c r="K23"/>
  <c r="L23" s="1"/>
  <c r="K28"/>
  <c r="L28" s="1"/>
  <c r="K33"/>
  <c r="L33" s="1"/>
  <c r="G20"/>
  <c r="G26" s="1"/>
  <c r="G27"/>
  <c r="G29" s="1"/>
  <c r="K38"/>
  <c r="K42"/>
  <c r="K15"/>
  <c r="L15" s="1"/>
  <c r="E19"/>
  <c r="K20"/>
  <c r="L20" s="1"/>
  <c r="K24"/>
  <c r="L24" s="1"/>
  <c r="K30"/>
  <c r="L30" s="1"/>
  <c r="L35" s="1"/>
  <c r="K34"/>
  <c r="L34" s="1"/>
  <c r="K13"/>
  <c r="L13" s="1"/>
  <c r="K17"/>
  <c r="L17" s="1"/>
  <c r="K22"/>
  <c r="L22" s="1"/>
  <c r="K27"/>
  <c r="L27" s="1"/>
  <c r="L29" s="1"/>
  <c r="K32"/>
  <c r="L32" s="1"/>
  <c r="E50" l="1"/>
  <c r="I50"/>
  <c r="L19"/>
  <c r="L26"/>
</calcChain>
</file>

<file path=xl/sharedStrings.xml><?xml version="1.0" encoding="utf-8"?>
<sst xmlns="http://schemas.openxmlformats.org/spreadsheetml/2006/main" count="100" uniqueCount="96">
  <si>
    <t>Pricing Template</t>
  </si>
  <si>
    <t>Part Number</t>
  </si>
  <si>
    <t>Description</t>
  </si>
  <si>
    <t>Unit Price</t>
  </si>
  <si>
    <t>Quantity</t>
  </si>
  <si>
    <t>Amount</t>
  </si>
  <si>
    <t>% GST</t>
  </si>
  <si>
    <t>With GST</t>
  </si>
  <si>
    <t>PBIT/Unit</t>
  </si>
  <si>
    <t>PBIT/Trailer</t>
  </si>
  <si>
    <t>negotiated price</t>
  </si>
  <si>
    <t>770039000116</t>
  </si>
  <si>
    <t>1814-14mm Non ABS Axle with Manual Slack Adjuster (ABS Ready, W/O saddle)</t>
  </si>
  <si>
    <t>770039000190</t>
  </si>
  <si>
    <t>1814-14mm Non ABS Axle with Manual Slack Adjuster (ABS Ready)</t>
  </si>
  <si>
    <t>770039000185</t>
  </si>
  <si>
    <t>1950-14mm Non ABS Axle with Manual Slack Adjuster (ABS Ready)</t>
  </si>
  <si>
    <t>770039000197</t>
  </si>
  <si>
    <t>1814-14 ABS TRAILER AXLE ASSY W/O AUTO SLACK ADJ</t>
  </si>
  <si>
    <t>770039000199</t>
  </si>
  <si>
    <t>1950-14 ABS TRAILER AXLE ASSY W/O AUTO SLACK ADJ</t>
  </si>
  <si>
    <t>770039000184</t>
  </si>
  <si>
    <t>1814-14mm ABS Axle with Auto Slack Adjuster (W/O saddle)</t>
  </si>
  <si>
    <t>770039000192</t>
  </si>
  <si>
    <t>1814-14mm ABS Axle with Auto Slack Adjuster **</t>
  </si>
  <si>
    <t>770039000187</t>
  </si>
  <si>
    <t>1950-14mm ABS Axle with Auto Slack Adjuster **</t>
  </si>
  <si>
    <t>770039000181</t>
  </si>
  <si>
    <t>Trailer Axle 1850-14mm 144x155mm</t>
  </si>
  <si>
    <t>770039000204</t>
  </si>
  <si>
    <t>Trailer Axle 1950-14mm 144x155mm</t>
  </si>
  <si>
    <t>770039000205</t>
  </si>
  <si>
    <t>1814-14mm W/O Brake Drum (ABS Ready, W/O saddle)</t>
  </si>
  <si>
    <t>770039000207</t>
  </si>
  <si>
    <t>1950-14mm W/O Brake Drum (ABS Ready)</t>
  </si>
  <si>
    <t>266835105112</t>
  </si>
  <si>
    <t>SPRING SADDLE (BOTTOM)</t>
  </si>
  <si>
    <t>280642100101</t>
  </si>
  <si>
    <t>Type 24 Boosters</t>
  </si>
  <si>
    <t>278242100106</t>
  </si>
  <si>
    <t>Total Axles</t>
  </si>
  <si>
    <t>886332000022</t>
  </si>
  <si>
    <t>13T Suspension Kit - 3 Axle</t>
  </si>
  <si>
    <t>886332000036</t>
  </si>
  <si>
    <t>13T Suspension Kit - 2 Axle</t>
  </si>
  <si>
    <t>886332000037</t>
  </si>
  <si>
    <t>13T Leaf Spring Kit</t>
  </si>
  <si>
    <t>886332000003</t>
  </si>
  <si>
    <t>16T Suspension Kit - 3 Axle</t>
  </si>
  <si>
    <t>886332000019</t>
  </si>
  <si>
    <t>16T Suspension Kit - 2 Axle</t>
  </si>
  <si>
    <t>886332000018</t>
  </si>
  <si>
    <t>16T Leaf Spring Kit</t>
  </si>
  <si>
    <t>Total Suspension Kit</t>
  </si>
  <si>
    <t>886387000274</t>
  </si>
  <si>
    <t>Landing gear 28 ton</t>
  </si>
  <si>
    <t>886334000005</t>
  </si>
  <si>
    <t>Kingpin 28T</t>
  </si>
  <si>
    <t>Total Landing gear and King Pin</t>
  </si>
  <si>
    <t>263140100126</t>
  </si>
  <si>
    <t>Wheel Rim Assembly</t>
  </si>
  <si>
    <t>263140100136</t>
  </si>
  <si>
    <t>Wheel Rim Assembly - SSWL</t>
  </si>
  <si>
    <t>263140100134</t>
  </si>
  <si>
    <t>SSWL Wheel Rims Single lock</t>
  </si>
  <si>
    <t>263140100101</t>
  </si>
  <si>
    <t>886340000003</t>
  </si>
  <si>
    <t>Trailer Wheel Rim 7.5X20</t>
  </si>
  <si>
    <t>Total Wheel Rim</t>
  </si>
  <si>
    <t>257640209905</t>
  </si>
  <si>
    <t>Tyre - 10.20R20 BIAS Ceat</t>
  </si>
  <si>
    <t>257640109909</t>
  </si>
  <si>
    <t>Tube - BIAS Ceat</t>
  </si>
  <si>
    <t>257640109910</t>
  </si>
  <si>
    <t>Flap - BIAS Ceat</t>
  </si>
  <si>
    <t>257640209902</t>
  </si>
  <si>
    <t>Tyre - 10.20R20 BIAS Apollo</t>
  </si>
  <si>
    <t>257640209901</t>
  </si>
  <si>
    <t>Tube - BIAS Apollo</t>
  </si>
  <si>
    <t>257640109902</t>
  </si>
  <si>
    <t>Flap - BIAS Apollo</t>
  </si>
  <si>
    <t>280740200130</t>
  </si>
  <si>
    <t>Tyre - 10.20R20 Radial Ceat</t>
  </si>
  <si>
    <t>280740100113</t>
  </si>
  <si>
    <t>Tube - Radial Ceat</t>
  </si>
  <si>
    <t>280740100114</t>
  </si>
  <si>
    <t>Flap - Radial Ceat</t>
  </si>
  <si>
    <t>280740150110</t>
  </si>
  <si>
    <t>Tyre - 10.20R20 Radial Apollo</t>
  </si>
  <si>
    <t>280740150113</t>
  </si>
  <si>
    <t>Tube - Radial Apollo</t>
  </si>
  <si>
    <t>280740150114</t>
  </si>
  <si>
    <t>Flap - Radial Apollo</t>
  </si>
  <si>
    <t>Total Tyre Assy</t>
  </si>
  <si>
    <t>Grand Total</t>
  </si>
  <si>
    <t>% Discount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</si>
</sst>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_ ;_ * \-#,##0_ ;_ * &quot;-&quot;???_ ;_ @_ "/>
    <numFmt numFmtId="165" formatCode="_ * #,##0_ ;_ * \-#,##0_ ;_ * &quot;-&quot;??_ ;_ @_ "/>
    <numFmt numFmtId="166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Arial MT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u/>
      <sz val="14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47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/>
    <xf numFmtId="164" fontId="4" fillId="3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9" fontId="0" fillId="0" borderId="1" xfId="2" applyFont="1" applyBorder="1" applyAlignment="1">
      <alignment vertical="center"/>
    </xf>
    <xf numFmtId="1" fontId="0" fillId="0" borderId="1" xfId="0" applyNumberFormat="1" applyBorder="1"/>
    <xf numFmtId="165" fontId="0" fillId="0" borderId="2" xfId="1" applyNumberFormat="1" applyFont="1" applyBorder="1"/>
    <xf numFmtId="165" fontId="0" fillId="4" borderId="1" xfId="1" applyNumberFormat="1" applyFont="1" applyFill="1" applyBorder="1"/>
    <xf numFmtId="165" fontId="0" fillId="0" borderId="1" xfId="1" applyNumberFormat="1" applyFont="1" applyBorder="1"/>
    <xf numFmtId="9" fontId="0" fillId="0" borderId="0" xfId="2" applyFont="1"/>
    <xf numFmtId="164" fontId="0" fillId="0" borderId="0" xfId="0" applyNumberFormat="1"/>
    <xf numFmtId="49" fontId="6" fillId="3" borderId="1" xfId="3" quotePrefix="1" applyNumberFormat="1" applyFont="1" applyFill="1" applyBorder="1" applyAlignment="1">
      <alignment horizontal="left"/>
    </xf>
    <xf numFmtId="0" fontId="6" fillId="3" borderId="1" xfId="3" quotePrefix="1" applyFont="1" applyFill="1" applyBorder="1" applyAlignment="1">
      <alignment horizontal="left"/>
    </xf>
    <xf numFmtId="165" fontId="6" fillId="3" borderId="1" xfId="1" quotePrefix="1" applyNumberFormat="1" applyFont="1" applyFill="1" applyBorder="1" applyAlignment="1">
      <alignment horizontal="right"/>
    </xf>
    <xf numFmtId="164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/>
    <xf numFmtId="164" fontId="2" fillId="5" borderId="2" xfId="0" applyNumberFormat="1" applyFont="1" applyFill="1" applyBorder="1" applyAlignment="1">
      <alignment vertical="center"/>
    </xf>
    <xf numFmtId="166" fontId="4" fillId="3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left"/>
    </xf>
    <xf numFmtId="166" fontId="8" fillId="3" borderId="1" xfId="0" applyNumberFormat="1" applyFont="1" applyFill="1" applyBorder="1" applyAlignment="1">
      <alignment horizontal="center" wrapText="1"/>
    </xf>
    <xf numFmtId="164" fontId="2" fillId="5" borderId="1" xfId="0" applyNumberFormat="1" applyFont="1" applyFill="1" applyBorder="1"/>
    <xf numFmtId="9" fontId="2" fillId="5" borderId="1" xfId="2" applyFont="1" applyFill="1" applyBorder="1" applyAlignment="1">
      <alignment vertical="center"/>
    </xf>
    <xf numFmtId="164" fontId="2" fillId="5" borderId="2" xfId="0" applyNumberFormat="1" applyFont="1" applyFill="1" applyBorder="1"/>
    <xf numFmtId="1" fontId="8" fillId="3" borderId="1" xfId="2" applyNumberFormat="1" applyFont="1" applyFill="1" applyBorder="1" applyAlignment="1">
      <alignment horizontal="left" wrapText="1"/>
    </xf>
    <xf numFmtId="166" fontId="8" fillId="3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/>
    <xf numFmtId="164" fontId="4" fillId="3" borderId="1" xfId="0" applyNumberFormat="1" applyFont="1" applyFill="1" applyBorder="1" applyAlignment="1"/>
    <xf numFmtId="49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49" fontId="8" fillId="0" borderId="1" xfId="0" applyNumberFormat="1" applyFont="1" applyBorder="1" applyAlignment="1">
      <alignment horizontal="left"/>
    </xf>
    <xf numFmtId="0" fontId="0" fillId="0" borderId="1" xfId="0" applyBorder="1"/>
    <xf numFmtId="164" fontId="10" fillId="5" borderId="1" xfId="0" applyNumberFormat="1" applyFont="1" applyFill="1" applyBorder="1"/>
    <xf numFmtId="0" fontId="10" fillId="5" borderId="1" xfId="0" applyFont="1" applyFill="1" applyBorder="1"/>
    <xf numFmtId="164" fontId="10" fillId="5" borderId="2" xfId="0" applyNumberFormat="1" applyFont="1" applyFill="1" applyBorder="1"/>
    <xf numFmtId="49" fontId="9" fillId="5" borderId="1" xfId="0" applyNumberFormat="1" applyFont="1" applyFill="1" applyBorder="1" applyAlignment="1">
      <alignment horizontal="center"/>
    </xf>
    <xf numFmtId="49" fontId="7" fillId="5" borderId="1" xfId="3" quotePrefix="1" applyNumberFormat="1" applyFont="1" applyFill="1" applyBorder="1" applyAlignment="1">
      <alignment horizontal="center"/>
    </xf>
    <xf numFmtId="10" fontId="0" fillId="0" borderId="1" xfId="2" applyNumberFormat="1" applyFont="1" applyBorder="1"/>
    <xf numFmtId="10" fontId="0" fillId="0" borderId="1" xfId="0" applyNumberFormat="1" applyBorder="1"/>
    <xf numFmtId="10" fontId="2" fillId="5" borderId="1" xfId="0" applyNumberFormat="1" applyFont="1" applyFill="1" applyBorder="1"/>
    <xf numFmtId="10" fontId="10" fillId="5" borderId="1" xfId="0" applyNumberFormat="1" applyFont="1" applyFill="1" applyBorder="1"/>
  </cellXfs>
  <cellStyles count="4">
    <cellStyle name="Comma" xfId="1" builtinId="3"/>
    <cellStyle name="Normal" xfId="0" builtinId="0"/>
    <cellStyle name="Normal_Price proposal June09 for FY09-10" xfId="3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vya\AppData\Roaming\Microsoft\Excel\New%20Axle%20Price%201.12.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SR"/>
      <sheetName val="1.4.2018"/>
      <sheetName val="1.12.2018"/>
      <sheetName val="Sheet1"/>
      <sheetName val="Sheet2"/>
      <sheetName val="Competition"/>
      <sheetName val="Offer"/>
      <sheetName val="Chennai"/>
      <sheetName val="Sheet3"/>
      <sheetName val="Grease"/>
      <sheetName val="HSN"/>
      <sheetName val="GST Calc"/>
      <sheetName val="Tyre"/>
      <sheetName val="Transportation"/>
      <sheetName val="York"/>
      <sheetName val="Shivam Motors York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Part Number</v>
          </cell>
          <cell r="C1" t="str">
            <v>Description</v>
          </cell>
          <cell r="D1" t="str">
            <v>Basic Price</v>
          </cell>
          <cell r="E1" t="str">
            <v>MAP</v>
          </cell>
          <cell r="F1" t="str">
            <v>Cost</v>
          </cell>
        </row>
        <row r="2">
          <cell r="B2" t="str">
            <v>770039000116</v>
          </cell>
          <cell r="C2" t="str">
            <v>1814-14mm Non ABS Axle with Manual Slack Adjuster (ABS Ready, W/O saddle)</v>
          </cell>
          <cell r="D2">
            <v>45300</v>
          </cell>
          <cell r="E2">
            <v>38535.89</v>
          </cell>
          <cell r="F2">
            <v>42766.91</v>
          </cell>
          <cell r="G2">
            <v>2533.0899999999965</v>
          </cell>
        </row>
        <row r="3">
          <cell r="B3" t="str">
            <v>770039000190</v>
          </cell>
          <cell r="C3" t="str">
            <v>1814-14mm Non ABS Axle with Manual Slack Adjuster (ABS Ready)</v>
          </cell>
          <cell r="D3">
            <v>47200</v>
          </cell>
          <cell r="E3">
            <v>40727.279999999999</v>
          </cell>
          <cell r="F3">
            <v>45135.76</v>
          </cell>
          <cell r="G3">
            <v>2064.239999999998</v>
          </cell>
        </row>
        <row r="4">
          <cell r="B4" t="str">
            <v>770039000185</v>
          </cell>
          <cell r="C4" t="str">
            <v>1950-14mm Non ABS Axle with Manual Slack Adjuster (ABS Ready)</v>
          </cell>
          <cell r="D4">
            <v>48500</v>
          </cell>
          <cell r="E4">
            <v>41370.68</v>
          </cell>
          <cell r="F4">
            <v>45900.58</v>
          </cell>
          <cell r="G4">
            <v>2599.4199999999983</v>
          </cell>
        </row>
        <row r="5">
          <cell r="B5" t="str">
            <v>770039000197</v>
          </cell>
          <cell r="C5" t="str">
            <v>1814-14 ABS TRAILER AXLE ASSY W/O AUTO SLACK ADJ</v>
          </cell>
          <cell r="D5">
            <v>48500</v>
          </cell>
          <cell r="E5">
            <v>41468.61</v>
          </cell>
          <cell r="F5">
            <v>45998.51</v>
          </cell>
          <cell r="G5">
            <v>2501.489999999998</v>
          </cell>
        </row>
        <row r="6">
          <cell r="B6" t="str">
            <v>770039000199</v>
          </cell>
          <cell r="C6" t="str">
            <v>1950-14 ABS TRAILER AXLE ASSY W/O AUTO SLACK ADJ</v>
          </cell>
          <cell r="D6">
            <v>49500</v>
          </cell>
          <cell r="E6">
            <v>42112.01</v>
          </cell>
          <cell r="F6">
            <v>46735.310000000005</v>
          </cell>
          <cell r="G6">
            <v>2764.6899999999951</v>
          </cell>
        </row>
        <row r="7">
          <cell r="B7" t="str">
            <v>770039000184</v>
          </cell>
          <cell r="C7" t="str">
            <v>1814-14mm ABS Axle with Auto Slack Adjuster (W/O saddle)</v>
          </cell>
          <cell r="D7">
            <v>48900</v>
          </cell>
          <cell r="E7">
            <v>41789.370000000003</v>
          </cell>
          <cell r="F7">
            <v>46356.630000000005</v>
          </cell>
          <cell r="G7">
            <v>2543.3699999999953</v>
          </cell>
        </row>
        <row r="8">
          <cell r="B8" t="str">
            <v>770039000192</v>
          </cell>
          <cell r="C8" t="str">
            <v>1814-14mm ABS Axle with Auto Slack Adjuster **</v>
          </cell>
          <cell r="D8">
            <v>50800</v>
          </cell>
          <cell r="E8">
            <v>43414.829599999997</v>
          </cell>
          <cell r="F8">
            <v>48159.549599999998</v>
          </cell>
          <cell r="G8">
            <v>2640.4504000000015</v>
          </cell>
        </row>
        <row r="9">
          <cell r="B9" t="str">
            <v>770039000187</v>
          </cell>
          <cell r="C9" t="str">
            <v>1950-14mm ABS Axle with Auto Slack Adjuster **</v>
          </cell>
          <cell r="D9">
            <v>52600</v>
          </cell>
          <cell r="E9">
            <v>44924.024900000004</v>
          </cell>
          <cell r="F9">
            <v>49836.8649</v>
          </cell>
          <cell r="G9">
            <v>2763.1350999999995</v>
          </cell>
        </row>
        <row r="10">
          <cell r="B10" t="str">
            <v>770039000181</v>
          </cell>
          <cell r="C10" t="str">
            <v>Trailer Axle 1850-14mm 144x155mm</v>
          </cell>
          <cell r="D10">
            <v>48100</v>
          </cell>
          <cell r="E10">
            <v>39889.68</v>
          </cell>
          <cell r="F10">
            <v>44382.22</v>
          </cell>
          <cell r="G10">
            <v>3717.7799999999988</v>
          </cell>
        </row>
        <row r="11">
          <cell r="B11" t="str">
            <v>770039000204</v>
          </cell>
          <cell r="C11" t="str">
            <v>Trailer Axle 1950-14mm 144x155mm</v>
          </cell>
          <cell r="D11">
            <v>49100</v>
          </cell>
          <cell r="E11">
            <v>39771.93</v>
          </cell>
          <cell r="F11">
            <v>44357.87</v>
          </cell>
          <cell r="G11">
            <v>4742.1299999999974</v>
          </cell>
        </row>
        <row r="12">
          <cell r="B12" t="str">
            <v>770039000205</v>
          </cell>
          <cell r="C12" t="str">
            <v>1814-14mm W/O Brake Drum (ABS Ready, W/O saddle)</v>
          </cell>
          <cell r="D12">
            <v>38000</v>
          </cell>
          <cell r="E12">
            <v>31351.06</v>
          </cell>
          <cell r="F12">
            <v>34900.26</v>
          </cell>
          <cell r="G12">
            <v>3099.739999999998</v>
          </cell>
        </row>
        <row r="13">
          <cell r="B13" t="str">
            <v>770039000207</v>
          </cell>
          <cell r="C13" t="str">
            <v>1950-14mm W/O Brake Drum (ABS Ready)</v>
          </cell>
          <cell r="D13">
            <v>40500</v>
          </cell>
          <cell r="E13">
            <v>33962.07</v>
          </cell>
          <cell r="F13">
            <v>37744.769999999997</v>
          </cell>
          <cell r="G13">
            <v>2755.2300000000032</v>
          </cell>
        </row>
        <row r="14">
          <cell r="B14" t="str">
            <v>266835105112</v>
          </cell>
          <cell r="C14" t="str">
            <v>SPRING SADDLE (BOTTOM)</v>
          </cell>
          <cell r="D14">
            <v>950</v>
          </cell>
          <cell r="E14">
            <v>771.79</v>
          </cell>
          <cell r="F14">
            <v>855.84999999999991</v>
          </cell>
          <cell r="G14">
            <v>94.150000000000091</v>
          </cell>
        </row>
        <row r="15">
          <cell r="B15" t="str">
            <v>280642100101</v>
          </cell>
          <cell r="C15" t="str">
            <v>Type 24 Boosters</v>
          </cell>
          <cell r="D15">
            <v>650</v>
          </cell>
          <cell r="E15">
            <v>493.78</v>
          </cell>
          <cell r="F15">
            <v>577.83999999999992</v>
          </cell>
          <cell r="G15">
            <v>72.160000000000082</v>
          </cell>
        </row>
        <row r="16">
          <cell r="B16" t="str">
            <v>278242100106</v>
          </cell>
          <cell r="C16" t="str">
            <v>Type 24 Boosters</v>
          </cell>
          <cell r="D16">
            <v>650</v>
          </cell>
          <cell r="E16">
            <v>518.71</v>
          </cell>
          <cell r="F16">
            <v>602.77</v>
          </cell>
          <cell r="G16">
            <v>47.230000000000018</v>
          </cell>
        </row>
        <row r="18">
          <cell r="B18" t="str">
            <v>886332000022</v>
          </cell>
          <cell r="C18" t="str">
            <v>13T Suspension Kit - 3 Axle</v>
          </cell>
          <cell r="D18">
            <v>47200</v>
          </cell>
          <cell r="E18">
            <v>41000</v>
          </cell>
          <cell r="F18">
            <v>44776</v>
          </cell>
          <cell r="G18">
            <v>2424</v>
          </cell>
        </row>
        <row r="19">
          <cell r="B19" t="str">
            <v>886332000036</v>
          </cell>
          <cell r="C19" t="str">
            <v>13T Suspension Kit - 2 Axle</v>
          </cell>
          <cell r="D19">
            <v>32200</v>
          </cell>
          <cell r="E19">
            <v>26034</v>
          </cell>
          <cell r="F19">
            <v>28610</v>
          </cell>
          <cell r="G19">
            <v>3590</v>
          </cell>
        </row>
        <row r="20">
          <cell r="B20" t="str">
            <v>886332000037</v>
          </cell>
          <cell r="C20" t="str">
            <v>13T Leaf Spring Kit</v>
          </cell>
          <cell r="D20">
            <v>5300</v>
          </cell>
          <cell r="E20">
            <v>4575</v>
          </cell>
          <cell r="F20">
            <v>4999</v>
          </cell>
          <cell r="G20">
            <v>301</v>
          </cell>
        </row>
        <row r="21">
          <cell r="B21" t="str">
            <v>886332000003</v>
          </cell>
          <cell r="C21" t="str">
            <v>16T Suspension Kit - 3 Axle</v>
          </cell>
          <cell r="D21">
            <v>54000</v>
          </cell>
          <cell r="E21">
            <v>43600</v>
          </cell>
          <cell r="F21">
            <v>47920</v>
          </cell>
          <cell r="G21">
            <v>6080</v>
          </cell>
        </row>
        <row r="22">
          <cell r="B22" t="str">
            <v>886332000019</v>
          </cell>
          <cell r="C22" t="str">
            <v>16T Leaf Spring Kit - 2 Axle</v>
          </cell>
          <cell r="D22">
            <v>40000</v>
          </cell>
        </row>
        <row r="23">
          <cell r="B23" t="str">
            <v>886332000018</v>
          </cell>
          <cell r="C23" t="str">
            <v>16T Leaf Spring Kit</v>
          </cell>
          <cell r="D23">
            <v>6200</v>
          </cell>
          <cell r="E23">
            <v>5428.81</v>
          </cell>
          <cell r="F23">
            <v>5924.81</v>
          </cell>
          <cell r="G23">
            <v>275.1899999999996</v>
          </cell>
        </row>
        <row r="25">
          <cell r="B25" t="str">
            <v>886387000274</v>
          </cell>
          <cell r="C25" t="str">
            <v>Landing gear 28 ton</v>
          </cell>
          <cell r="D25">
            <v>12200</v>
          </cell>
          <cell r="E25">
            <v>10537.01</v>
          </cell>
          <cell r="F25">
            <v>11513.01</v>
          </cell>
          <cell r="G25">
            <v>686.98999999999978</v>
          </cell>
        </row>
        <row r="26">
          <cell r="B26" t="str">
            <v>886334000005</v>
          </cell>
          <cell r="C26" t="str">
            <v>Kingpin 28T</v>
          </cell>
          <cell r="D26">
            <v>2800</v>
          </cell>
          <cell r="E26">
            <v>2377.42</v>
          </cell>
          <cell r="F26">
            <v>2601.42</v>
          </cell>
          <cell r="G26">
            <v>198.57999999999993</v>
          </cell>
        </row>
        <row r="28">
          <cell r="B28" t="str">
            <v>263140100126</v>
          </cell>
          <cell r="C28" t="str">
            <v>Wheel Rim Assembly</v>
          </cell>
          <cell r="D28">
            <v>4050</v>
          </cell>
          <cell r="E28">
            <v>3787.15</v>
          </cell>
          <cell r="F28">
            <v>3868.15</v>
          </cell>
          <cell r="G28">
            <v>181.84999999999991</v>
          </cell>
        </row>
        <row r="29">
          <cell r="B29" t="str">
            <v>263140100136</v>
          </cell>
          <cell r="C29" t="str">
            <v>Wheel Rim Assembly - SSWL</v>
          </cell>
          <cell r="D29">
            <v>4050</v>
          </cell>
          <cell r="E29">
            <v>3674.74</v>
          </cell>
          <cell r="F29">
            <v>3755.74</v>
          </cell>
          <cell r="G29">
            <v>294.26000000000022</v>
          </cell>
        </row>
        <row r="30">
          <cell r="B30" t="str">
            <v>263140100134</v>
          </cell>
          <cell r="C30" t="str">
            <v>SSWL Wheel Rims Single lock</v>
          </cell>
          <cell r="D30">
            <v>4050</v>
          </cell>
          <cell r="E30">
            <v>3792.89</v>
          </cell>
          <cell r="F30">
            <v>3873.89</v>
          </cell>
          <cell r="G30">
            <v>176.11000000000013</v>
          </cell>
        </row>
        <row r="31">
          <cell r="B31" t="str">
            <v>263140100101</v>
          </cell>
          <cell r="C31" t="str">
            <v>SSWL Wheel Rims Single lock</v>
          </cell>
          <cell r="D31">
            <v>4050</v>
          </cell>
          <cell r="E31">
            <v>3792.89</v>
          </cell>
          <cell r="F31">
            <v>3873.89</v>
          </cell>
          <cell r="G31">
            <v>176.11000000000013</v>
          </cell>
        </row>
        <row r="32">
          <cell r="B32" t="str">
            <v>886340000003</v>
          </cell>
          <cell r="C32" t="str">
            <v>Trailer Wheel Rim 7.5X20</v>
          </cell>
          <cell r="D32">
            <v>4050</v>
          </cell>
          <cell r="E32">
            <v>3793</v>
          </cell>
          <cell r="F32">
            <v>3874</v>
          </cell>
          <cell r="G32">
            <v>176</v>
          </cell>
        </row>
        <row r="34">
          <cell r="B34" t="str">
            <v>257640209905</v>
          </cell>
          <cell r="C34" t="str">
            <v>Tyre - 10.20R20 BIAS Ceat</v>
          </cell>
          <cell r="D34">
            <v>9800</v>
          </cell>
          <cell r="E34">
            <v>9166.4</v>
          </cell>
          <cell r="F34">
            <v>9362.4</v>
          </cell>
          <cell r="G34">
            <v>437.60000000000036</v>
          </cell>
        </row>
        <row r="35">
          <cell r="B35" t="str">
            <v>257640109909</v>
          </cell>
          <cell r="C35" t="str">
            <v>Tube - BIAS Ceat</v>
          </cell>
          <cell r="D35">
            <v>720</v>
          </cell>
          <cell r="E35">
            <v>607.53</v>
          </cell>
          <cell r="F35">
            <v>621.92999999999995</v>
          </cell>
          <cell r="G35">
            <v>98.07000000000005</v>
          </cell>
        </row>
        <row r="36">
          <cell r="B36" t="str">
            <v>257640109910</v>
          </cell>
          <cell r="C36" t="str">
            <v>Flap - BIAS Ceat</v>
          </cell>
          <cell r="D36">
            <v>150</v>
          </cell>
          <cell r="E36">
            <v>130.19999999999999</v>
          </cell>
          <cell r="F36">
            <v>133.19999999999999</v>
          </cell>
          <cell r="G36">
            <v>16.800000000000011</v>
          </cell>
        </row>
        <row r="37">
          <cell r="B37" t="str">
            <v>257640209902</v>
          </cell>
          <cell r="C37" t="str">
            <v>Tyre - 10.20R20 BIAS Apollo</v>
          </cell>
          <cell r="D37">
            <v>9700</v>
          </cell>
          <cell r="E37">
            <v>9128.39</v>
          </cell>
          <cell r="F37">
            <v>9613.39</v>
          </cell>
          <cell r="G37">
            <v>86.610000000000582</v>
          </cell>
        </row>
        <row r="38">
          <cell r="B38" t="str">
            <v>257640209901</v>
          </cell>
          <cell r="C38" t="str">
            <v>Tube - BIAS Apollo</v>
          </cell>
          <cell r="D38">
            <v>740</v>
          </cell>
          <cell r="E38">
            <v>697.56</v>
          </cell>
          <cell r="F38">
            <v>734.56</v>
          </cell>
          <cell r="G38">
            <v>5.4400000000000546</v>
          </cell>
        </row>
        <row r="39">
          <cell r="B39" t="str">
            <v>257640109902</v>
          </cell>
          <cell r="C39" t="str">
            <v>Flap - BIAS Apollo</v>
          </cell>
          <cell r="D39">
            <v>230</v>
          </cell>
          <cell r="E39">
            <v>214.41</v>
          </cell>
          <cell r="F39">
            <v>225.91</v>
          </cell>
          <cell r="G39">
            <v>4.0900000000000034</v>
          </cell>
        </row>
        <row r="40">
          <cell r="B40" t="str">
            <v>280740200130</v>
          </cell>
          <cell r="C40" t="str">
            <v>Tyre - 10.20R20 Radial Ceat</v>
          </cell>
          <cell r="D40">
            <v>13100</v>
          </cell>
          <cell r="E40">
            <v>12036.43</v>
          </cell>
          <cell r="F40">
            <v>12298.43</v>
          </cell>
          <cell r="G40">
            <v>801.56999999999971</v>
          </cell>
        </row>
        <row r="41">
          <cell r="B41" t="str">
            <v>280740100113</v>
          </cell>
          <cell r="C41" t="str">
            <v>Tube - Radial Ceat</v>
          </cell>
          <cell r="D41">
            <v>600</v>
          </cell>
          <cell r="E41">
            <v>545.29999999999995</v>
          </cell>
          <cell r="F41">
            <v>557.29999999999995</v>
          </cell>
          <cell r="G41">
            <v>42.700000000000045</v>
          </cell>
        </row>
        <row r="42">
          <cell r="B42" t="str">
            <v>280740100114</v>
          </cell>
          <cell r="C42" t="str">
            <v>Flap - Radial Ceat</v>
          </cell>
          <cell r="D42">
            <v>250</v>
          </cell>
          <cell r="E42">
            <v>189.67</v>
          </cell>
          <cell r="F42">
            <v>194.67</v>
          </cell>
          <cell r="G42">
            <v>55.330000000000013</v>
          </cell>
        </row>
        <row r="43">
          <cell r="B43" t="str">
            <v>280740150110</v>
          </cell>
          <cell r="C43" t="str">
            <v>Tyre - 10.20R20 Radial Apollo</v>
          </cell>
          <cell r="D43">
            <v>12000</v>
          </cell>
          <cell r="E43">
            <v>10868.89</v>
          </cell>
          <cell r="F43">
            <v>11468.89</v>
          </cell>
          <cell r="G43">
            <v>531.11000000000058</v>
          </cell>
        </row>
        <row r="44">
          <cell r="B44" t="str">
            <v>280740150113</v>
          </cell>
          <cell r="C44" t="str">
            <v>Tube - Radial Apollo</v>
          </cell>
          <cell r="D44">
            <v>1265</v>
          </cell>
          <cell r="E44">
            <v>1146.74</v>
          </cell>
          <cell r="F44">
            <v>1209.99</v>
          </cell>
          <cell r="G44">
            <v>55.009999999999991</v>
          </cell>
        </row>
        <row r="45">
          <cell r="B45" t="str">
            <v>280740150114</v>
          </cell>
          <cell r="C45" t="str">
            <v>Flap - Radial Apollo</v>
          </cell>
          <cell r="D45">
            <v>680</v>
          </cell>
          <cell r="E45">
            <v>612.17999999999995</v>
          </cell>
          <cell r="F45">
            <v>646.17999999999995</v>
          </cell>
          <cell r="G45">
            <v>33.82000000000005</v>
          </cell>
        </row>
        <row r="46">
          <cell r="B46" t="str">
            <v>257640209903</v>
          </cell>
          <cell r="C46" t="str">
            <v>10-20 Lug (Bias) MRF</v>
          </cell>
          <cell r="D46">
            <v>12400</v>
          </cell>
          <cell r="E46">
            <v>11328.58</v>
          </cell>
          <cell r="F46">
            <v>11576.58</v>
          </cell>
          <cell r="G46">
            <v>823.42000000000007</v>
          </cell>
        </row>
        <row r="47">
          <cell r="B47" t="str">
            <v>257640109903</v>
          </cell>
          <cell r="C47" t="str">
            <v>Tube MRF</v>
          </cell>
          <cell r="D47">
            <v>850</v>
          </cell>
          <cell r="E47">
            <v>773</v>
          </cell>
          <cell r="F47">
            <v>790</v>
          </cell>
          <cell r="G47">
            <v>60</v>
          </cell>
        </row>
        <row r="48">
          <cell r="B48" t="str">
            <v>257640109904</v>
          </cell>
          <cell r="C48" t="str">
            <v>Flap MRF</v>
          </cell>
          <cell r="D48">
            <v>300</v>
          </cell>
          <cell r="E48">
            <v>270</v>
          </cell>
          <cell r="F48">
            <v>276</v>
          </cell>
          <cell r="G48">
            <v>24</v>
          </cell>
        </row>
        <row r="49">
          <cell r="B49" t="str">
            <v>280740150108</v>
          </cell>
          <cell r="C49" t="str">
            <v>10R20 Lug (Radial) MRF</v>
          </cell>
          <cell r="D49">
            <v>14500</v>
          </cell>
          <cell r="E49">
            <v>13257.4</v>
          </cell>
          <cell r="F49">
            <v>13547.4</v>
          </cell>
          <cell r="G49">
            <v>952.60000000000036</v>
          </cell>
        </row>
        <row r="50">
          <cell r="B50" t="str">
            <v>280740150111</v>
          </cell>
          <cell r="C50" t="str">
            <v>Tube MRF</v>
          </cell>
          <cell r="D50">
            <v>1050</v>
          </cell>
          <cell r="E50">
            <v>927</v>
          </cell>
          <cell r="F50">
            <v>948</v>
          </cell>
          <cell r="G50">
            <v>102</v>
          </cell>
        </row>
        <row r="51">
          <cell r="B51" t="str">
            <v>207340150101</v>
          </cell>
          <cell r="C51" t="str">
            <v>Flap MRF</v>
          </cell>
          <cell r="D51">
            <v>450</v>
          </cell>
          <cell r="E51">
            <v>381</v>
          </cell>
          <cell r="F51">
            <v>390</v>
          </cell>
          <cell r="G51">
            <v>60</v>
          </cell>
        </row>
        <row r="52">
          <cell r="B52" t="str">
            <v>257640209904</v>
          </cell>
          <cell r="C52" t="str">
            <v>10-20 Lug (Bias) JK</v>
          </cell>
          <cell r="D52">
            <v>10500</v>
          </cell>
          <cell r="E52">
            <v>9609.0300000000007</v>
          </cell>
          <cell r="F52">
            <v>9819.0300000000007</v>
          </cell>
          <cell r="G52">
            <v>680.96999999999935</v>
          </cell>
        </row>
        <row r="53">
          <cell r="B53" t="str">
            <v>257640109905</v>
          </cell>
          <cell r="C53" t="str">
            <v>Tube JK</v>
          </cell>
          <cell r="D53">
            <v>750</v>
          </cell>
          <cell r="E53">
            <v>657.45</v>
          </cell>
          <cell r="F53">
            <v>672.45</v>
          </cell>
          <cell r="G53">
            <v>77.549999999999955</v>
          </cell>
        </row>
        <row r="54">
          <cell r="B54" t="str">
            <v>257640109908</v>
          </cell>
          <cell r="C54" t="str">
            <v>Flap JK</v>
          </cell>
          <cell r="D54">
            <v>200</v>
          </cell>
          <cell r="E54">
            <v>162.16999999999999</v>
          </cell>
          <cell r="F54">
            <v>166.17</v>
          </cell>
          <cell r="G54">
            <v>33.830000000000013</v>
          </cell>
        </row>
        <row r="55">
          <cell r="B55" t="str">
            <v>283940200102</v>
          </cell>
          <cell r="C55" t="str">
            <v>10R20 Lug (Radial) JK</v>
          </cell>
          <cell r="D55">
            <v>13300</v>
          </cell>
          <cell r="E55">
            <v>12178.48</v>
          </cell>
          <cell r="F55">
            <v>12444.48</v>
          </cell>
          <cell r="G55">
            <v>855.52000000000044</v>
          </cell>
        </row>
        <row r="56">
          <cell r="B56" t="str">
            <v>216340150102</v>
          </cell>
          <cell r="C56" t="str">
            <v>Tube JK</v>
          </cell>
          <cell r="D56">
            <v>1300</v>
          </cell>
          <cell r="E56">
            <v>1179.5999999999999</v>
          </cell>
          <cell r="F56">
            <v>1205.5999999999999</v>
          </cell>
          <cell r="G56">
            <v>94.400000000000091</v>
          </cell>
        </row>
        <row r="57">
          <cell r="B57" t="str">
            <v>216340150103</v>
          </cell>
          <cell r="C57" t="str">
            <v>Flap JK</v>
          </cell>
          <cell r="D57">
            <v>400</v>
          </cell>
          <cell r="E57">
            <v>330.09</v>
          </cell>
          <cell r="F57">
            <v>338.09</v>
          </cell>
          <cell r="G57">
            <v>61.910000000000025</v>
          </cell>
        </row>
        <row r="59">
          <cell r="B59" t="str">
            <v>Prateek Offer</v>
          </cell>
        </row>
        <row r="60">
          <cell r="B60" t="str">
            <v>Part Number</v>
          </cell>
          <cell r="C60" t="str">
            <v>Description</v>
          </cell>
          <cell r="D60" t="str">
            <v>Basic Price</v>
          </cell>
          <cell r="E60" t="str">
            <v>Kit Price</v>
          </cell>
          <cell r="F60" t="str">
            <v>10% discunt</v>
          </cell>
        </row>
        <row r="61">
          <cell r="B61" t="str">
            <v>257640209905</v>
          </cell>
          <cell r="C61" t="str">
            <v>Tyre - 10.20R20 BIAS Ceat</v>
          </cell>
          <cell r="D61">
            <v>9800</v>
          </cell>
          <cell r="E61">
            <v>10670</v>
          </cell>
          <cell r="F61">
            <v>9603</v>
          </cell>
        </row>
        <row r="62">
          <cell r="B62" t="str">
            <v>257640109909</v>
          </cell>
          <cell r="C62" t="str">
            <v>Tube - BIAS Ceat</v>
          </cell>
          <cell r="D62">
            <v>720</v>
          </cell>
        </row>
        <row r="63">
          <cell r="B63" t="str">
            <v>257640109910</v>
          </cell>
          <cell r="C63" t="str">
            <v>Flap - BIAS Ceat</v>
          </cell>
          <cell r="D63">
            <v>150</v>
          </cell>
        </row>
        <row r="64">
          <cell r="B64" t="str">
            <v>280740200130</v>
          </cell>
          <cell r="C64" t="str">
            <v>Tyre - 10.20R20 Radial Ceat</v>
          </cell>
          <cell r="D64">
            <v>13100</v>
          </cell>
          <cell r="E64">
            <v>13950</v>
          </cell>
          <cell r="F64">
            <v>12555</v>
          </cell>
        </row>
        <row r="65">
          <cell r="B65" t="str">
            <v>280740100113</v>
          </cell>
          <cell r="C65" t="str">
            <v>Tube - Radial Ceat</v>
          </cell>
          <cell r="D65">
            <v>600</v>
          </cell>
        </row>
        <row r="66">
          <cell r="B66" t="str">
            <v>280740100114</v>
          </cell>
          <cell r="C66" t="str">
            <v>Flap - Radial Ceat</v>
          </cell>
          <cell r="D66">
            <v>250</v>
          </cell>
        </row>
        <row r="68">
          <cell r="B68" t="str">
            <v>886332000022</v>
          </cell>
          <cell r="C68" t="str">
            <v>13T Suspension Kit - 3 Axle</v>
          </cell>
          <cell r="D68">
            <v>47200</v>
          </cell>
          <cell r="F68">
            <v>42480</v>
          </cell>
        </row>
        <row r="69">
          <cell r="B69" t="str">
            <v>886332000036</v>
          </cell>
          <cell r="C69" t="str">
            <v>13T Suspension Kit - 2 Axle</v>
          </cell>
          <cell r="D69">
            <v>32200</v>
          </cell>
          <cell r="F69">
            <v>28980</v>
          </cell>
        </row>
        <row r="70">
          <cell r="B70" t="str">
            <v>886332000037</v>
          </cell>
          <cell r="C70" t="str">
            <v>13T Leaf Spring Kit</v>
          </cell>
          <cell r="D70">
            <v>5300</v>
          </cell>
          <cell r="F70">
            <v>4770</v>
          </cell>
        </row>
        <row r="71">
          <cell r="B71" t="str">
            <v>886332000003</v>
          </cell>
          <cell r="C71" t="str">
            <v>16T Suspension Kit - 3 Axle</v>
          </cell>
          <cell r="D71">
            <v>54000</v>
          </cell>
          <cell r="F71">
            <v>48600</v>
          </cell>
        </row>
        <row r="72">
          <cell r="B72" t="str">
            <v>886332000018</v>
          </cell>
          <cell r="C72" t="str">
            <v>16T Leaf Spring Kit</v>
          </cell>
          <cell r="D72">
            <v>6200</v>
          </cell>
          <cell r="F72">
            <v>5580</v>
          </cell>
        </row>
        <row r="74">
          <cell r="B74" t="str">
            <v>886340000003</v>
          </cell>
          <cell r="C74" t="str">
            <v>Trailer Wheel Rim 7.5X20</v>
          </cell>
          <cell r="D74">
            <v>4050</v>
          </cell>
          <cell r="F74">
            <v>3645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showGridLines="0" tabSelected="1" topLeftCell="A18" workbookViewId="0">
      <selection activeCell="M50" sqref="M50"/>
    </sheetView>
  </sheetViews>
  <sheetFormatPr defaultRowHeight="15"/>
  <cols>
    <col min="1" max="1" width="13.140625" bestFit="1" customWidth="1"/>
    <col min="2" max="2" width="33.28515625" bestFit="1" customWidth="1"/>
    <col min="3" max="3" width="9.5703125" bestFit="1" customWidth="1"/>
    <col min="4" max="4" width="8.7109375" bestFit="1" customWidth="1"/>
    <col min="5" max="5" width="11.7109375" bestFit="1" customWidth="1"/>
    <col min="6" max="6" width="10" customWidth="1"/>
    <col min="7" max="7" width="11.7109375" bestFit="1" customWidth="1"/>
    <col min="8" max="8" width="9.42578125" bestFit="1" customWidth="1"/>
    <col min="9" max="9" width="11.42578125" bestFit="1" customWidth="1"/>
    <col min="10" max="10" width="16.5703125" customWidth="1"/>
    <col min="11" max="11" width="11.42578125" customWidth="1"/>
    <col min="12" max="13" width="13.28515625" customWidth="1"/>
  </cols>
  <sheetData>
    <row r="1" spans="1:15">
      <c r="A1" s="1" t="s">
        <v>0</v>
      </c>
    </row>
    <row r="3" spans="1:15">
      <c r="A3" s="2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5" t="s">
        <v>9</v>
      </c>
      <c r="J3" s="3" t="s">
        <v>10</v>
      </c>
      <c r="K3" s="3" t="s">
        <v>8</v>
      </c>
      <c r="L3" s="3" t="s">
        <v>9</v>
      </c>
      <c r="M3" s="3" t="s">
        <v>95</v>
      </c>
    </row>
    <row r="4" spans="1:15">
      <c r="A4" s="6" t="s">
        <v>11</v>
      </c>
      <c r="B4" s="7" t="s">
        <v>12</v>
      </c>
      <c r="C4" s="8">
        <v>45300</v>
      </c>
      <c r="D4" s="9">
        <v>3</v>
      </c>
      <c r="E4" s="10">
        <f>D4*C4</f>
        <v>135900</v>
      </c>
      <c r="F4" s="11">
        <v>0.18</v>
      </c>
      <c r="G4" s="10">
        <f>E4+(E4*F4)</f>
        <v>160362</v>
      </c>
      <c r="H4" s="12">
        <f>VLOOKUP(A4,[1]Sheet1!$B:$G,6,0)</f>
        <v>2533.0899999999965</v>
      </c>
      <c r="I4" s="13">
        <f>H4*D4</f>
        <v>7599.2699999999895</v>
      </c>
      <c r="J4" s="14">
        <v>44500</v>
      </c>
      <c r="K4" s="15">
        <f>H4-(C4-J4)</f>
        <v>1733.0899999999965</v>
      </c>
      <c r="L4" s="15">
        <f>K4*D4</f>
        <v>5199.2699999999895</v>
      </c>
      <c r="M4" s="43">
        <f>K4/C4</f>
        <v>3.8258057395143409E-2</v>
      </c>
      <c r="N4" s="16"/>
      <c r="O4" s="17"/>
    </row>
    <row r="5" spans="1:15">
      <c r="A5" s="6" t="s">
        <v>13</v>
      </c>
      <c r="B5" s="7" t="s">
        <v>14</v>
      </c>
      <c r="C5" s="8">
        <v>47200</v>
      </c>
      <c r="D5" s="9"/>
      <c r="E5" s="10">
        <f>D5*C5</f>
        <v>0</v>
      </c>
      <c r="F5" s="11">
        <v>0.18</v>
      </c>
      <c r="G5" s="10">
        <f t="shared" ref="G5:G18" si="0">E5+(E5*F5)</f>
        <v>0</v>
      </c>
      <c r="H5" s="12">
        <f>VLOOKUP(A5,[1]Sheet1!$B:$G,6,0)</f>
        <v>2064.239999999998</v>
      </c>
      <c r="I5" s="13">
        <f>H5*D5</f>
        <v>0</v>
      </c>
      <c r="J5" s="14"/>
      <c r="K5" s="15">
        <f t="shared" ref="K5:K17" si="1">H5-(C5-J5)</f>
        <v>-45135.76</v>
      </c>
      <c r="L5" s="15">
        <f t="shared" ref="L5:L18" si="2">K5*D5</f>
        <v>0</v>
      </c>
      <c r="M5" s="43">
        <f t="shared" ref="M5:M18" si="3">K5/C5</f>
        <v>-0.95626610169491533</v>
      </c>
    </row>
    <row r="6" spans="1:15">
      <c r="A6" s="6" t="s">
        <v>15</v>
      </c>
      <c r="B6" s="7" t="s">
        <v>16</v>
      </c>
      <c r="C6" s="8">
        <v>48500</v>
      </c>
      <c r="D6" s="9"/>
      <c r="E6" s="10">
        <f>D6*C6</f>
        <v>0</v>
      </c>
      <c r="F6" s="11">
        <v>0.18</v>
      </c>
      <c r="G6" s="10">
        <f t="shared" si="0"/>
        <v>0</v>
      </c>
      <c r="H6" s="12">
        <f>VLOOKUP(A6,[1]Sheet1!$B:$G,6,0)</f>
        <v>2599.4199999999983</v>
      </c>
      <c r="I6" s="13">
        <f>H6*D6</f>
        <v>0</v>
      </c>
      <c r="J6" s="14"/>
      <c r="K6" s="15">
        <f t="shared" si="1"/>
        <v>-45900.58</v>
      </c>
      <c r="L6" s="15">
        <f t="shared" si="2"/>
        <v>0</v>
      </c>
      <c r="M6" s="43">
        <f t="shared" si="3"/>
        <v>-0.94640371134020618</v>
      </c>
    </row>
    <row r="7" spans="1:15">
      <c r="A7" s="6" t="s">
        <v>17</v>
      </c>
      <c r="B7" s="7" t="s">
        <v>18</v>
      </c>
      <c r="C7" s="8">
        <v>48500</v>
      </c>
      <c r="D7" s="9">
        <v>5</v>
      </c>
      <c r="E7" s="10">
        <f>D7*C7</f>
        <v>242500</v>
      </c>
      <c r="F7" s="11">
        <v>0.18</v>
      </c>
      <c r="G7" s="10">
        <f t="shared" si="0"/>
        <v>286150</v>
      </c>
      <c r="H7" s="12">
        <f>VLOOKUP(A7,[1]Sheet1!$B:$G,6,0)</f>
        <v>2501.489999999998</v>
      </c>
      <c r="I7" s="13">
        <f>H7*D7</f>
        <v>12507.44999999999</v>
      </c>
      <c r="J7" s="14">
        <v>48000</v>
      </c>
      <c r="K7" s="15">
        <f t="shared" si="1"/>
        <v>2001.489999999998</v>
      </c>
      <c r="L7" s="15">
        <f t="shared" si="2"/>
        <v>10007.44999999999</v>
      </c>
      <c r="M7" s="43">
        <f t="shared" si="3"/>
        <v>4.1267835051546346E-2</v>
      </c>
    </row>
    <row r="8" spans="1:15">
      <c r="A8" s="6" t="s">
        <v>19</v>
      </c>
      <c r="B8" s="7" t="s">
        <v>20</v>
      </c>
      <c r="C8" s="8">
        <v>49500</v>
      </c>
      <c r="D8" s="9"/>
      <c r="E8" s="10">
        <f t="shared" ref="E8:E18" si="4">D8*C8</f>
        <v>0</v>
      </c>
      <c r="F8" s="11">
        <v>0.18</v>
      </c>
      <c r="G8" s="10">
        <f t="shared" si="0"/>
        <v>0</v>
      </c>
      <c r="H8" s="12">
        <f>VLOOKUP(A8,[1]Sheet1!$B:$G,6,0)</f>
        <v>2764.6899999999951</v>
      </c>
      <c r="I8" s="13">
        <f t="shared" ref="I8:I18" si="5">H8*D8</f>
        <v>0</v>
      </c>
      <c r="J8" s="14"/>
      <c r="K8" s="15">
        <f t="shared" si="1"/>
        <v>-46735.310000000005</v>
      </c>
      <c r="L8" s="15">
        <f t="shared" si="2"/>
        <v>0</v>
      </c>
      <c r="M8" s="43">
        <f t="shared" si="3"/>
        <v>-0.94414767676767686</v>
      </c>
    </row>
    <row r="9" spans="1:15">
      <c r="A9" s="6" t="s">
        <v>21</v>
      </c>
      <c r="B9" s="7" t="s">
        <v>22</v>
      </c>
      <c r="C9" s="8">
        <v>48900</v>
      </c>
      <c r="D9" s="9"/>
      <c r="E9" s="10">
        <f t="shared" si="4"/>
        <v>0</v>
      </c>
      <c r="F9" s="11">
        <v>0.18</v>
      </c>
      <c r="G9" s="10">
        <f t="shared" si="0"/>
        <v>0</v>
      </c>
      <c r="H9" s="12">
        <f>VLOOKUP(A9,[1]Sheet1!$B:$G,6,0)</f>
        <v>2543.3699999999953</v>
      </c>
      <c r="I9" s="13">
        <f t="shared" si="5"/>
        <v>0</v>
      </c>
      <c r="J9" s="14"/>
      <c r="K9" s="15">
        <f t="shared" si="1"/>
        <v>-46356.630000000005</v>
      </c>
      <c r="L9" s="15">
        <f t="shared" si="2"/>
        <v>0</v>
      </c>
      <c r="M9" s="43">
        <f t="shared" si="3"/>
        <v>-0.94798834355828232</v>
      </c>
    </row>
    <row r="10" spans="1:15">
      <c r="A10" s="6" t="s">
        <v>23</v>
      </c>
      <c r="B10" s="7" t="s">
        <v>24</v>
      </c>
      <c r="C10" s="8">
        <v>50800</v>
      </c>
      <c r="D10" s="9"/>
      <c r="E10" s="10">
        <f t="shared" si="4"/>
        <v>0</v>
      </c>
      <c r="F10" s="11">
        <v>0.18</v>
      </c>
      <c r="G10" s="10">
        <f t="shared" si="0"/>
        <v>0</v>
      </c>
      <c r="H10" s="12">
        <f>VLOOKUP(A10,[1]Sheet1!$B:$G,6,0)</f>
        <v>2640.4504000000015</v>
      </c>
      <c r="I10" s="13">
        <f t="shared" si="5"/>
        <v>0</v>
      </c>
      <c r="J10" s="14"/>
      <c r="K10" s="15">
        <f t="shared" si="1"/>
        <v>-48159.549599999998</v>
      </c>
      <c r="L10" s="15">
        <f t="shared" si="2"/>
        <v>0</v>
      </c>
      <c r="M10" s="43">
        <f t="shared" si="3"/>
        <v>-0.94802262992125985</v>
      </c>
    </row>
    <row r="11" spans="1:15">
      <c r="A11" s="6" t="s">
        <v>25</v>
      </c>
      <c r="B11" s="7" t="s">
        <v>26</v>
      </c>
      <c r="C11" s="8">
        <v>52600</v>
      </c>
      <c r="D11" s="9"/>
      <c r="E11" s="10">
        <f t="shared" si="4"/>
        <v>0</v>
      </c>
      <c r="F11" s="11">
        <v>0.18</v>
      </c>
      <c r="G11" s="10">
        <f t="shared" si="0"/>
        <v>0</v>
      </c>
      <c r="H11" s="12">
        <f>VLOOKUP(A11,[1]Sheet1!$B:$G,6,0)</f>
        <v>2763.1350999999995</v>
      </c>
      <c r="I11" s="13">
        <f t="shared" si="5"/>
        <v>0</v>
      </c>
      <c r="J11" s="14"/>
      <c r="K11" s="15">
        <f t="shared" si="1"/>
        <v>-49836.8649</v>
      </c>
      <c r="L11" s="15">
        <f t="shared" si="2"/>
        <v>0</v>
      </c>
      <c r="M11" s="43">
        <f t="shared" si="3"/>
        <v>-0.94746891444866921</v>
      </c>
    </row>
    <row r="12" spans="1:15">
      <c r="A12" s="6" t="s">
        <v>27</v>
      </c>
      <c r="B12" s="7" t="s">
        <v>28</v>
      </c>
      <c r="C12" s="8">
        <v>48100</v>
      </c>
      <c r="D12" s="9"/>
      <c r="E12" s="10">
        <f t="shared" si="4"/>
        <v>0</v>
      </c>
      <c r="F12" s="11">
        <v>0.18</v>
      </c>
      <c r="G12" s="10">
        <f t="shared" si="0"/>
        <v>0</v>
      </c>
      <c r="H12" s="12">
        <f>VLOOKUP(A12,[1]Sheet1!$B:$G,6,0)</f>
        <v>3717.7799999999988</v>
      </c>
      <c r="I12" s="13">
        <f t="shared" si="5"/>
        <v>0</v>
      </c>
      <c r="J12" s="14"/>
      <c r="K12" s="15">
        <f t="shared" si="1"/>
        <v>-44382.22</v>
      </c>
      <c r="L12" s="15">
        <f t="shared" si="2"/>
        <v>0</v>
      </c>
      <c r="M12" s="43">
        <f t="shared" si="3"/>
        <v>-0.92270727650727657</v>
      </c>
    </row>
    <row r="13" spans="1:15">
      <c r="A13" s="6" t="s">
        <v>29</v>
      </c>
      <c r="B13" s="7" t="s">
        <v>30</v>
      </c>
      <c r="C13" s="8">
        <v>49100</v>
      </c>
      <c r="D13" s="9"/>
      <c r="E13" s="10">
        <f t="shared" si="4"/>
        <v>0</v>
      </c>
      <c r="F13" s="11">
        <v>0.18</v>
      </c>
      <c r="G13" s="10">
        <f t="shared" si="0"/>
        <v>0</v>
      </c>
      <c r="H13" s="12">
        <f>VLOOKUP(A13,[1]Sheet1!$B:$G,6,0)</f>
        <v>4742.1299999999974</v>
      </c>
      <c r="I13" s="13">
        <f t="shared" si="5"/>
        <v>0</v>
      </c>
      <c r="J13" s="14"/>
      <c r="K13" s="15">
        <f t="shared" si="1"/>
        <v>-44357.87</v>
      </c>
      <c r="L13" s="15">
        <f t="shared" si="2"/>
        <v>0</v>
      </c>
      <c r="M13" s="43">
        <f t="shared" si="3"/>
        <v>-0.90341894093686359</v>
      </c>
    </row>
    <row r="14" spans="1:15">
      <c r="A14" s="6" t="s">
        <v>31</v>
      </c>
      <c r="B14" s="7" t="s">
        <v>32</v>
      </c>
      <c r="C14" s="8">
        <v>38000</v>
      </c>
      <c r="D14" s="9"/>
      <c r="E14" s="10">
        <f t="shared" si="4"/>
        <v>0</v>
      </c>
      <c r="F14" s="11">
        <v>0.18</v>
      </c>
      <c r="G14" s="10">
        <f t="shared" si="0"/>
        <v>0</v>
      </c>
      <c r="H14" s="12">
        <f>VLOOKUP(A14,[1]Sheet1!$B:$G,6,0)</f>
        <v>3099.739999999998</v>
      </c>
      <c r="I14" s="13">
        <f t="shared" si="5"/>
        <v>0</v>
      </c>
      <c r="J14" s="14"/>
      <c r="K14" s="15">
        <f t="shared" si="1"/>
        <v>-34900.26</v>
      </c>
      <c r="L14" s="15">
        <f t="shared" si="2"/>
        <v>0</v>
      </c>
      <c r="M14" s="43">
        <f t="shared" si="3"/>
        <v>-0.91842789473684217</v>
      </c>
    </row>
    <row r="15" spans="1:15">
      <c r="A15" s="6" t="s">
        <v>33</v>
      </c>
      <c r="B15" s="7" t="s">
        <v>34</v>
      </c>
      <c r="C15" s="8">
        <v>40500</v>
      </c>
      <c r="D15" s="9"/>
      <c r="E15" s="10">
        <f t="shared" si="4"/>
        <v>0</v>
      </c>
      <c r="F15" s="11">
        <v>0.18</v>
      </c>
      <c r="G15" s="10">
        <f t="shared" si="0"/>
        <v>0</v>
      </c>
      <c r="H15" s="12">
        <f>VLOOKUP(A15,[1]Sheet1!$B:$G,6,0)</f>
        <v>2755.2300000000032</v>
      </c>
      <c r="I15" s="13">
        <f t="shared" si="5"/>
        <v>0</v>
      </c>
      <c r="J15" s="14"/>
      <c r="K15" s="15">
        <f t="shared" si="1"/>
        <v>-37744.769999999997</v>
      </c>
      <c r="L15" s="15">
        <f t="shared" si="2"/>
        <v>0</v>
      </c>
      <c r="M15" s="43">
        <f t="shared" si="3"/>
        <v>-0.93196962962962959</v>
      </c>
    </row>
    <row r="16" spans="1:15">
      <c r="A16" s="6" t="s">
        <v>35</v>
      </c>
      <c r="B16" s="7" t="s">
        <v>36</v>
      </c>
      <c r="C16" s="8">
        <v>950</v>
      </c>
      <c r="D16" s="9"/>
      <c r="E16" s="10">
        <f t="shared" si="4"/>
        <v>0</v>
      </c>
      <c r="F16" s="11">
        <v>0.18</v>
      </c>
      <c r="G16" s="10">
        <f t="shared" si="0"/>
        <v>0</v>
      </c>
      <c r="H16" s="12">
        <f>VLOOKUP(A16,[1]Sheet1!$B:$G,6,0)</f>
        <v>94.150000000000091</v>
      </c>
      <c r="I16" s="13">
        <f t="shared" si="5"/>
        <v>0</v>
      </c>
      <c r="J16" s="14"/>
      <c r="K16" s="15">
        <f t="shared" si="1"/>
        <v>-855.84999999999991</v>
      </c>
      <c r="L16" s="15">
        <f t="shared" si="2"/>
        <v>0</v>
      </c>
      <c r="M16" s="43">
        <f t="shared" si="3"/>
        <v>-0.90089473684210519</v>
      </c>
    </row>
    <row r="17" spans="1:13">
      <c r="A17" s="18" t="s">
        <v>37</v>
      </c>
      <c r="B17" s="19" t="s">
        <v>38</v>
      </c>
      <c r="C17" s="20">
        <v>650</v>
      </c>
      <c r="D17" s="9"/>
      <c r="E17" s="10">
        <f t="shared" si="4"/>
        <v>0</v>
      </c>
      <c r="F17" s="11">
        <v>0.28000000000000003</v>
      </c>
      <c r="G17" s="10">
        <f t="shared" si="0"/>
        <v>0</v>
      </c>
      <c r="H17" s="12">
        <f>VLOOKUP(A17,[1]Sheet1!$B:$G,6,0)</f>
        <v>72.160000000000082</v>
      </c>
      <c r="I17" s="13">
        <f t="shared" si="5"/>
        <v>0</v>
      </c>
      <c r="J17" s="14"/>
      <c r="K17" s="15">
        <f t="shared" si="1"/>
        <v>-577.83999999999992</v>
      </c>
      <c r="L17" s="15">
        <f t="shared" si="2"/>
        <v>0</v>
      </c>
      <c r="M17" s="43">
        <f t="shared" si="3"/>
        <v>-0.88898461538461526</v>
      </c>
    </row>
    <row r="18" spans="1:13">
      <c r="A18" s="18" t="s">
        <v>39</v>
      </c>
      <c r="B18" s="19" t="s">
        <v>38</v>
      </c>
      <c r="C18" s="20">
        <v>650</v>
      </c>
      <c r="D18" s="9">
        <v>6</v>
      </c>
      <c r="E18" s="10">
        <f t="shared" si="4"/>
        <v>3900</v>
      </c>
      <c r="F18" s="11">
        <v>0.28000000000000003</v>
      </c>
      <c r="G18" s="10">
        <f t="shared" si="0"/>
        <v>4992</v>
      </c>
      <c r="H18" s="12">
        <f>VLOOKUP(A18,[1]Sheet1!$B:$G,6,0)</f>
        <v>47.230000000000018</v>
      </c>
      <c r="I18" s="13">
        <f t="shared" si="5"/>
        <v>283.38000000000011</v>
      </c>
      <c r="J18" s="14">
        <v>640</v>
      </c>
      <c r="K18" s="15">
        <f>H18-(C18-J18)</f>
        <v>37.230000000000018</v>
      </c>
      <c r="L18" s="15">
        <f t="shared" si="2"/>
        <v>223.38000000000011</v>
      </c>
      <c r="M18" s="43">
        <f t="shared" si="3"/>
        <v>5.7276923076923107E-2</v>
      </c>
    </row>
    <row r="19" spans="1:13">
      <c r="A19" s="42" t="s">
        <v>40</v>
      </c>
      <c r="B19" s="42"/>
      <c r="C19" s="42"/>
      <c r="D19" s="42"/>
      <c r="E19" s="21">
        <f>SUM(E4:E18)</f>
        <v>382300</v>
      </c>
      <c r="F19" s="21"/>
      <c r="G19" s="21">
        <f>SUM(G4:G18)</f>
        <v>451504</v>
      </c>
      <c r="H19" s="22"/>
      <c r="I19" s="23">
        <f>SUM(I4:I18)</f>
        <v>20390.09999999998</v>
      </c>
      <c r="J19" s="21"/>
      <c r="K19" s="21"/>
      <c r="L19" s="21">
        <f>SUM(L4:L18)</f>
        <v>15430.09999999998</v>
      </c>
      <c r="M19" s="45">
        <f>SUM(M4:M18)</f>
        <v>-11.019897656244728</v>
      </c>
    </row>
    <row r="20" spans="1:13">
      <c r="A20" s="6" t="s">
        <v>41</v>
      </c>
      <c r="B20" s="7" t="s">
        <v>42</v>
      </c>
      <c r="C20" s="8">
        <v>47200</v>
      </c>
      <c r="D20" s="9">
        <v>1</v>
      </c>
      <c r="E20" s="10">
        <f t="shared" ref="E20:E25" si="6">D20*C20</f>
        <v>47200</v>
      </c>
      <c r="F20" s="11">
        <v>0.18</v>
      </c>
      <c r="G20" s="10">
        <f t="shared" ref="G20:G47" si="7">E20+(E20*F20)</f>
        <v>55696</v>
      </c>
      <c r="H20" s="12">
        <f>VLOOKUP(A20,[1]Sheet1!$B:$G,6,0)</f>
        <v>2424</v>
      </c>
      <c r="I20" s="13">
        <f t="shared" ref="I20:I47" si="8">H20*D20</f>
        <v>2424</v>
      </c>
      <c r="J20" s="14">
        <v>47000</v>
      </c>
      <c r="K20" s="15">
        <f t="shared" ref="K20:K25" si="9">H20-(C20-J20)</f>
        <v>2224</v>
      </c>
      <c r="L20" s="15">
        <f t="shared" ref="L20:L25" si="10">K20*D20</f>
        <v>2224</v>
      </c>
      <c r="M20" s="44">
        <f>K20/C20</f>
        <v>4.711864406779661E-2</v>
      </c>
    </row>
    <row r="21" spans="1:13">
      <c r="A21" s="6" t="s">
        <v>43</v>
      </c>
      <c r="B21" s="7" t="s">
        <v>44</v>
      </c>
      <c r="C21" s="8">
        <v>32200</v>
      </c>
      <c r="D21" s="9"/>
      <c r="E21" s="10">
        <f t="shared" si="6"/>
        <v>0</v>
      </c>
      <c r="F21" s="11">
        <v>0.18</v>
      </c>
      <c r="G21" s="10">
        <f t="shared" si="7"/>
        <v>0</v>
      </c>
      <c r="H21" s="12">
        <f>VLOOKUP(A21,[1]Sheet1!$B:$G,6,0)</f>
        <v>3590</v>
      </c>
      <c r="I21" s="13">
        <f t="shared" si="8"/>
        <v>0</v>
      </c>
      <c r="J21" s="14"/>
      <c r="K21" s="15">
        <f t="shared" si="9"/>
        <v>-28610</v>
      </c>
      <c r="L21" s="15">
        <f t="shared" si="10"/>
        <v>0</v>
      </c>
      <c r="M21" s="44">
        <f t="shared" ref="M21:M25" si="11">K21/C21</f>
        <v>-0.8885093167701863</v>
      </c>
    </row>
    <row r="22" spans="1:13">
      <c r="A22" s="6" t="s">
        <v>45</v>
      </c>
      <c r="B22" s="7" t="s">
        <v>46</v>
      </c>
      <c r="C22" s="24">
        <v>5300</v>
      </c>
      <c r="D22" s="9">
        <v>6</v>
      </c>
      <c r="E22" s="10">
        <f t="shared" si="6"/>
        <v>31800</v>
      </c>
      <c r="F22" s="11">
        <v>0.18</v>
      </c>
      <c r="G22" s="10">
        <f t="shared" si="7"/>
        <v>37524</v>
      </c>
      <c r="H22" s="12">
        <f>VLOOKUP(A22,[1]Sheet1!$B:$G,6,0)</f>
        <v>301</v>
      </c>
      <c r="I22" s="13">
        <f t="shared" si="8"/>
        <v>1806</v>
      </c>
      <c r="J22" s="14"/>
      <c r="K22" s="15">
        <f t="shared" si="9"/>
        <v>-4999</v>
      </c>
      <c r="L22" s="15">
        <f t="shared" si="10"/>
        <v>-29994</v>
      </c>
      <c r="M22" s="44">
        <f t="shared" si="11"/>
        <v>-0.94320754716981137</v>
      </c>
    </row>
    <row r="23" spans="1:13">
      <c r="A23" s="6" t="s">
        <v>47</v>
      </c>
      <c r="B23" s="7" t="s">
        <v>48</v>
      </c>
      <c r="C23" s="8">
        <v>54000</v>
      </c>
      <c r="D23" s="9"/>
      <c r="E23" s="10">
        <f t="shared" si="6"/>
        <v>0</v>
      </c>
      <c r="F23" s="11">
        <v>0.18</v>
      </c>
      <c r="G23" s="10">
        <f t="shared" si="7"/>
        <v>0</v>
      </c>
      <c r="H23" s="12">
        <f>VLOOKUP(A23,[1]Sheet1!$B:$G,6,0)</f>
        <v>6080</v>
      </c>
      <c r="I23" s="13">
        <f t="shared" si="8"/>
        <v>0</v>
      </c>
      <c r="J23" s="14"/>
      <c r="K23" s="15">
        <f t="shared" si="9"/>
        <v>-47920</v>
      </c>
      <c r="L23" s="15">
        <f t="shared" si="10"/>
        <v>0</v>
      </c>
      <c r="M23" s="44">
        <f t="shared" si="11"/>
        <v>-0.88740740740740742</v>
      </c>
    </row>
    <row r="24" spans="1:13">
      <c r="A24" s="25" t="s">
        <v>49</v>
      </c>
      <c r="B24" s="7" t="s">
        <v>50</v>
      </c>
      <c r="C24" s="26">
        <v>40000</v>
      </c>
      <c r="D24" s="9"/>
      <c r="E24" s="10">
        <f t="shared" si="6"/>
        <v>0</v>
      </c>
      <c r="F24" s="11">
        <v>0.18</v>
      </c>
      <c r="G24" s="10">
        <f t="shared" si="7"/>
        <v>0</v>
      </c>
      <c r="H24" s="12">
        <f>VLOOKUP(A24,[1]Sheet1!$B:$G,6,0)</f>
        <v>0</v>
      </c>
      <c r="I24" s="13">
        <f t="shared" si="8"/>
        <v>0</v>
      </c>
      <c r="J24" s="14"/>
      <c r="K24" s="15">
        <f t="shared" si="9"/>
        <v>-40000</v>
      </c>
      <c r="L24" s="15">
        <f t="shared" si="10"/>
        <v>0</v>
      </c>
      <c r="M24" s="44">
        <f t="shared" si="11"/>
        <v>-1</v>
      </c>
    </row>
    <row r="25" spans="1:13">
      <c r="A25" s="25" t="s">
        <v>51</v>
      </c>
      <c r="B25" s="7" t="s">
        <v>52</v>
      </c>
      <c r="C25" s="24">
        <v>6200</v>
      </c>
      <c r="D25" s="9"/>
      <c r="E25" s="10">
        <f t="shared" si="6"/>
        <v>0</v>
      </c>
      <c r="F25" s="11">
        <v>0.18</v>
      </c>
      <c r="G25" s="10">
        <f t="shared" si="7"/>
        <v>0</v>
      </c>
      <c r="H25" s="12">
        <f>VLOOKUP(A25,[1]Sheet1!$B:$G,6,0)</f>
        <v>275.1899999999996</v>
      </c>
      <c r="I25" s="13">
        <f t="shared" si="8"/>
        <v>0</v>
      </c>
      <c r="J25" s="14"/>
      <c r="K25" s="15">
        <f t="shared" si="9"/>
        <v>-5924.81</v>
      </c>
      <c r="L25" s="15">
        <f t="shared" si="10"/>
        <v>0</v>
      </c>
      <c r="M25" s="44">
        <f t="shared" si="11"/>
        <v>-0.95561451612903237</v>
      </c>
    </row>
    <row r="26" spans="1:13">
      <c r="A26" s="42" t="s">
        <v>53</v>
      </c>
      <c r="B26" s="42"/>
      <c r="C26" s="42"/>
      <c r="D26" s="42"/>
      <c r="E26" s="27">
        <f>SUM(E20:E25)</f>
        <v>79000</v>
      </c>
      <c r="F26" s="28"/>
      <c r="G26" s="27">
        <f>SUM(G20:G25)</f>
        <v>93220</v>
      </c>
      <c r="H26" s="22"/>
      <c r="I26" s="29">
        <f>SUM(I20:I25)</f>
        <v>4230</v>
      </c>
      <c r="J26" s="27"/>
      <c r="K26" s="27"/>
      <c r="L26" s="27">
        <f>SUM(L20:L25)</f>
        <v>-27770</v>
      </c>
      <c r="M26" s="45">
        <f>SUM(M20:M25)</f>
        <v>-4.6276201434086408</v>
      </c>
    </row>
    <row r="27" spans="1:13">
      <c r="A27" s="30" t="s">
        <v>54</v>
      </c>
      <c r="B27" s="30" t="s">
        <v>55</v>
      </c>
      <c r="C27" s="31">
        <v>12200</v>
      </c>
      <c r="D27" s="9">
        <v>1</v>
      </c>
      <c r="E27" s="10">
        <f>D27*C27</f>
        <v>12200</v>
      </c>
      <c r="F27" s="11">
        <v>0.18</v>
      </c>
      <c r="G27" s="10">
        <f t="shared" si="7"/>
        <v>14396</v>
      </c>
      <c r="H27" s="12">
        <f>VLOOKUP(A27,[1]Sheet1!$B:$G,6,0)</f>
        <v>686.98999999999978</v>
      </c>
      <c r="I27" s="13">
        <f t="shared" si="8"/>
        <v>686.98999999999978</v>
      </c>
      <c r="J27" s="14">
        <v>12000</v>
      </c>
      <c r="K27" s="15">
        <f>H27-(C27-J27)</f>
        <v>486.98999999999978</v>
      </c>
      <c r="L27" s="15">
        <f>K27*D27</f>
        <v>486.98999999999978</v>
      </c>
      <c r="M27" s="44">
        <f>K27/C27</f>
        <v>3.9917213114754081E-2</v>
      </c>
    </row>
    <row r="28" spans="1:13">
      <c r="A28" s="30" t="s">
        <v>56</v>
      </c>
      <c r="B28" s="30" t="s">
        <v>57</v>
      </c>
      <c r="C28" s="31">
        <v>2800</v>
      </c>
      <c r="D28" s="9">
        <v>1</v>
      </c>
      <c r="E28" s="10">
        <f>D28*C28</f>
        <v>2800</v>
      </c>
      <c r="F28" s="11">
        <v>0.18</v>
      </c>
      <c r="G28" s="10">
        <f t="shared" si="7"/>
        <v>3304</v>
      </c>
      <c r="H28" s="12">
        <f>VLOOKUP(A28,[1]Sheet1!$B:$G,6,0)</f>
        <v>198.57999999999993</v>
      </c>
      <c r="I28" s="13">
        <f t="shared" si="8"/>
        <v>198.57999999999993</v>
      </c>
      <c r="J28" s="14"/>
      <c r="K28" s="15">
        <f>H28-(C28-J28)</f>
        <v>-2601.42</v>
      </c>
      <c r="L28" s="15">
        <f>K28*D28</f>
        <v>-2601.42</v>
      </c>
      <c r="M28" s="44">
        <f>K28/C28</f>
        <v>-0.92907857142857142</v>
      </c>
    </row>
    <row r="29" spans="1:13">
      <c r="A29" s="42" t="s">
        <v>58</v>
      </c>
      <c r="B29" s="42"/>
      <c r="C29" s="42"/>
      <c r="D29" s="42"/>
      <c r="E29" s="27">
        <f>SUM(E27:E28)</f>
        <v>15000</v>
      </c>
      <c r="F29" s="28"/>
      <c r="G29" s="27">
        <f>SUM(G27:G28)</f>
        <v>17700</v>
      </c>
      <c r="H29" s="32"/>
      <c r="I29" s="29">
        <f>SUM(I27:I28)</f>
        <v>885.56999999999971</v>
      </c>
      <c r="J29" s="27"/>
      <c r="K29" s="27"/>
      <c r="L29" s="27">
        <f>SUM(L27:L28)</f>
        <v>-2114.4300000000003</v>
      </c>
      <c r="M29" s="45">
        <f>SUM(M27:M28)</f>
        <v>-0.88916135831381737</v>
      </c>
    </row>
    <row r="30" spans="1:13">
      <c r="A30" s="6" t="s">
        <v>59</v>
      </c>
      <c r="B30" s="7" t="s">
        <v>60</v>
      </c>
      <c r="C30" s="33">
        <v>4050</v>
      </c>
      <c r="D30" s="9"/>
      <c r="E30" s="10">
        <f>D30*C30</f>
        <v>0</v>
      </c>
      <c r="F30" s="11">
        <v>0.28000000000000003</v>
      </c>
      <c r="G30" s="10">
        <f t="shared" si="7"/>
        <v>0</v>
      </c>
      <c r="H30" s="12">
        <f>VLOOKUP(A30,[1]Sheet1!$B:$G,6,0)</f>
        <v>181.84999999999991</v>
      </c>
      <c r="I30" s="13">
        <f t="shared" si="8"/>
        <v>0</v>
      </c>
      <c r="J30" s="14"/>
      <c r="K30" s="15">
        <f>H30-(C30-J30)</f>
        <v>-3868.15</v>
      </c>
      <c r="L30" s="15">
        <f>K30*D30</f>
        <v>0</v>
      </c>
      <c r="M30" s="37">
        <f>K30/C30</f>
        <v>-0.95509876543209882</v>
      </c>
    </row>
    <row r="31" spans="1:13">
      <c r="A31" s="6" t="s">
        <v>61</v>
      </c>
      <c r="B31" s="7" t="s">
        <v>62</v>
      </c>
      <c r="C31" s="33">
        <v>4050</v>
      </c>
      <c r="D31" s="9"/>
      <c r="E31" s="10">
        <f>D31*C31</f>
        <v>0</v>
      </c>
      <c r="F31" s="11">
        <v>0.28000000000000003</v>
      </c>
      <c r="G31" s="10">
        <f t="shared" si="7"/>
        <v>0</v>
      </c>
      <c r="H31" s="12">
        <f>VLOOKUP(A31,[1]Sheet1!$B:$G,6,0)</f>
        <v>294.26000000000022</v>
      </c>
      <c r="I31" s="13">
        <f t="shared" si="8"/>
        <v>0</v>
      </c>
      <c r="J31" s="14"/>
      <c r="K31" s="15">
        <f>H31-(C31-J31)</f>
        <v>-3755.74</v>
      </c>
      <c r="L31" s="15">
        <f>K31*D31</f>
        <v>0</v>
      </c>
      <c r="M31" s="37">
        <f t="shared" ref="M31:M34" si="12">K31/C31</f>
        <v>-0.92734320987654317</v>
      </c>
    </row>
    <row r="32" spans="1:13">
      <c r="A32" s="6" t="s">
        <v>63</v>
      </c>
      <c r="B32" s="7" t="s">
        <v>64</v>
      </c>
      <c r="C32" s="33">
        <v>4050</v>
      </c>
      <c r="D32" s="9"/>
      <c r="E32" s="10">
        <f>D32*C32</f>
        <v>0</v>
      </c>
      <c r="F32" s="11">
        <v>0.28000000000000003</v>
      </c>
      <c r="G32" s="10">
        <f t="shared" si="7"/>
        <v>0</v>
      </c>
      <c r="H32" s="12">
        <f>VLOOKUP(A32,[1]Sheet1!$B:$G,6,0)</f>
        <v>176.11000000000013</v>
      </c>
      <c r="I32" s="13">
        <f t="shared" si="8"/>
        <v>0</v>
      </c>
      <c r="J32" s="14"/>
      <c r="K32" s="15">
        <f>H32-(C32-J32)</f>
        <v>-3873.89</v>
      </c>
      <c r="L32" s="15">
        <f>K32*D32</f>
        <v>0</v>
      </c>
      <c r="M32" s="37">
        <f t="shared" si="12"/>
        <v>-0.95651604938271606</v>
      </c>
    </row>
    <row r="33" spans="1:13">
      <c r="A33" s="6" t="s">
        <v>65</v>
      </c>
      <c r="B33" s="7" t="s">
        <v>64</v>
      </c>
      <c r="C33" s="33">
        <v>4050</v>
      </c>
      <c r="D33" s="9"/>
      <c r="E33" s="10">
        <f>D33*C33</f>
        <v>0</v>
      </c>
      <c r="F33" s="11">
        <v>0.28000000000000003</v>
      </c>
      <c r="G33" s="10">
        <f t="shared" si="7"/>
        <v>0</v>
      </c>
      <c r="H33" s="12">
        <f>VLOOKUP(A33,[1]Sheet1!$B:$G,6,0)</f>
        <v>176.11000000000013</v>
      </c>
      <c r="I33" s="13">
        <f t="shared" si="8"/>
        <v>0</v>
      </c>
      <c r="J33" s="14"/>
      <c r="K33" s="15">
        <f>H33-(C33-J33)</f>
        <v>-3873.89</v>
      </c>
      <c r="L33" s="15">
        <f>K33*D33</f>
        <v>0</v>
      </c>
      <c r="M33" s="37">
        <f t="shared" si="12"/>
        <v>-0.95651604938271606</v>
      </c>
    </row>
    <row r="34" spans="1:13">
      <c r="A34" s="6" t="s">
        <v>66</v>
      </c>
      <c r="B34" s="7" t="s">
        <v>67</v>
      </c>
      <c r="C34" s="33">
        <v>4050</v>
      </c>
      <c r="D34" s="9">
        <v>12</v>
      </c>
      <c r="E34" s="10">
        <f>D34*C34</f>
        <v>48600</v>
      </c>
      <c r="F34" s="11">
        <v>0.18</v>
      </c>
      <c r="G34" s="10">
        <f t="shared" si="7"/>
        <v>57348</v>
      </c>
      <c r="H34" s="12">
        <f>VLOOKUP(A34,[1]Sheet1!$B:$G,6,0)</f>
        <v>176</v>
      </c>
      <c r="I34" s="13">
        <f t="shared" si="8"/>
        <v>2112</v>
      </c>
      <c r="J34" s="14">
        <v>4000</v>
      </c>
      <c r="K34" s="15">
        <f>H34-(C34-J34)</f>
        <v>126</v>
      </c>
      <c r="L34" s="15">
        <f>K34*D34</f>
        <v>1512</v>
      </c>
      <c r="M34" s="37">
        <f t="shared" si="12"/>
        <v>3.111111111111111E-2</v>
      </c>
    </row>
    <row r="35" spans="1:13">
      <c r="A35" s="42" t="s">
        <v>68</v>
      </c>
      <c r="B35" s="42"/>
      <c r="C35" s="42"/>
      <c r="D35" s="42"/>
      <c r="E35" s="27">
        <f>SUM(E30:E34)</f>
        <v>48600</v>
      </c>
      <c r="F35" s="28"/>
      <c r="G35" s="27">
        <f>SUM(G30:G34)</f>
        <v>57348</v>
      </c>
      <c r="H35" s="22"/>
      <c r="I35" s="29">
        <f>SUM(I30:I34)</f>
        <v>2112</v>
      </c>
      <c r="J35" s="27"/>
      <c r="K35" s="27"/>
      <c r="L35" s="27">
        <f>SUM(L30:L34)</f>
        <v>1512</v>
      </c>
      <c r="M35" s="22">
        <f>SUM(M30:M34)</f>
        <v>-3.7643629629629634</v>
      </c>
    </row>
    <row r="36" spans="1:13">
      <c r="A36" s="34" t="s">
        <v>69</v>
      </c>
      <c r="B36" s="7" t="s">
        <v>70</v>
      </c>
      <c r="C36" s="33">
        <v>9800</v>
      </c>
      <c r="D36" s="9">
        <v>12</v>
      </c>
      <c r="E36" s="10">
        <f t="shared" ref="E36:E47" si="13">D36*C36</f>
        <v>117600</v>
      </c>
      <c r="F36" s="11">
        <v>0.28000000000000003</v>
      </c>
      <c r="G36" s="10">
        <f t="shared" si="7"/>
        <v>150528</v>
      </c>
      <c r="H36" s="12">
        <f>VLOOKUP(A36,[1]Sheet1!$B:$G,6,0)</f>
        <v>437.60000000000036</v>
      </c>
      <c r="I36" s="13">
        <f t="shared" si="8"/>
        <v>5251.2000000000044</v>
      </c>
      <c r="J36" s="14">
        <v>9600</v>
      </c>
      <c r="K36" s="15">
        <f>H36-(C36-J36)</f>
        <v>237.60000000000036</v>
      </c>
      <c r="L36" s="15">
        <f>K36*D36</f>
        <v>2851.2000000000044</v>
      </c>
      <c r="M36" s="37">
        <f>K36/C36</f>
        <v>2.424489795918371E-2</v>
      </c>
    </row>
    <row r="37" spans="1:13">
      <c r="A37" s="34" t="s">
        <v>71</v>
      </c>
      <c r="B37" s="7" t="s">
        <v>72</v>
      </c>
      <c r="C37" s="33">
        <v>720</v>
      </c>
      <c r="D37" s="9">
        <v>12</v>
      </c>
      <c r="E37" s="10">
        <f t="shared" si="13"/>
        <v>8640</v>
      </c>
      <c r="F37" s="11">
        <v>0.28000000000000003</v>
      </c>
      <c r="G37" s="10">
        <f t="shared" si="7"/>
        <v>11059.2</v>
      </c>
      <c r="H37" s="12">
        <f>VLOOKUP(A37,[1]Sheet1!$B:$G,6,0)</f>
        <v>98.07000000000005</v>
      </c>
      <c r="I37" s="13">
        <f t="shared" si="8"/>
        <v>1176.8400000000006</v>
      </c>
      <c r="J37" s="14"/>
      <c r="K37" s="15">
        <f t="shared" ref="K37:K47" si="14">H37-(C37-J37)</f>
        <v>-621.92999999999995</v>
      </c>
      <c r="L37" s="15"/>
      <c r="M37" s="37">
        <f t="shared" ref="M37:M47" si="15">K37/C37</f>
        <v>-0.86379166666666662</v>
      </c>
    </row>
    <row r="38" spans="1:13">
      <c r="A38" s="34" t="s">
        <v>73</v>
      </c>
      <c r="B38" s="7" t="s">
        <v>74</v>
      </c>
      <c r="C38" s="33">
        <v>150</v>
      </c>
      <c r="D38" s="9">
        <v>12</v>
      </c>
      <c r="E38" s="10">
        <f t="shared" si="13"/>
        <v>1800</v>
      </c>
      <c r="F38" s="11">
        <v>0.28000000000000003</v>
      </c>
      <c r="G38" s="10">
        <f t="shared" si="7"/>
        <v>2304</v>
      </c>
      <c r="H38" s="12">
        <f>VLOOKUP(A38,[1]Sheet1!$B:$G,6,0)</f>
        <v>16.800000000000011</v>
      </c>
      <c r="I38" s="13">
        <f t="shared" si="8"/>
        <v>201.60000000000014</v>
      </c>
      <c r="J38" s="14"/>
      <c r="K38" s="15">
        <f t="shared" si="14"/>
        <v>-133.19999999999999</v>
      </c>
      <c r="L38" s="15"/>
      <c r="M38" s="37">
        <f t="shared" si="15"/>
        <v>-0.8879999999999999</v>
      </c>
    </row>
    <row r="39" spans="1:13">
      <c r="A39" s="6" t="s">
        <v>75</v>
      </c>
      <c r="B39" s="7" t="s">
        <v>76</v>
      </c>
      <c r="C39" s="35">
        <v>9700</v>
      </c>
      <c r="D39" s="9"/>
      <c r="E39" s="10">
        <f t="shared" si="13"/>
        <v>0</v>
      </c>
      <c r="F39" s="11">
        <v>0.28000000000000003</v>
      </c>
      <c r="G39" s="10">
        <f t="shared" si="7"/>
        <v>0</v>
      </c>
      <c r="H39" s="12">
        <f>VLOOKUP(A39,[1]Sheet1!$B:$G,6,0)</f>
        <v>86.610000000000582</v>
      </c>
      <c r="I39" s="13">
        <f t="shared" si="8"/>
        <v>0</v>
      </c>
      <c r="J39" s="14"/>
      <c r="K39" s="15">
        <f t="shared" si="14"/>
        <v>-9613.39</v>
      </c>
      <c r="L39" s="15"/>
      <c r="M39" s="37">
        <f t="shared" si="15"/>
        <v>-0.99107113402061853</v>
      </c>
    </row>
    <row r="40" spans="1:13">
      <c r="A40" s="6" t="s">
        <v>77</v>
      </c>
      <c r="B40" s="7" t="s">
        <v>78</v>
      </c>
      <c r="C40" s="35">
        <v>740</v>
      </c>
      <c r="D40" s="9"/>
      <c r="E40" s="10">
        <f t="shared" si="13"/>
        <v>0</v>
      </c>
      <c r="F40" s="11">
        <v>0.28000000000000003</v>
      </c>
      <c r="G40" s="10">
        <f t="shared" si="7"/>
        <v>0</v>
      </c>
      <c r="H40" s="12">
        <f>VLOOKUP(A40,[1]Sheet1!$B:$G,6,0)</f>
        <v>5.4400000000000546</v>
      </c>
      <c r="I40" s="13">
        <f t="shared" si="8"/>
        <v>0</v>
      </c>
      <c r="J40" s="14"/>
      <c r="K40" s="15">
        <f t="shared" si="14"/>
        <v>-734.56</v>
      </c>
      <c r="L40" s="15"/>
      <c r="M40" s="37">
        <f t="shared" si="15"/>
        <v>-0.99264864864864855</v>
      </c>
    </row>
    <row r="41" spans="1:13">
      <c r="A41" s="6" t="s">
        <v>79</v>
      </c>
      <c r="B41" s="7" t="s">
        <v>80</v>
      </c>
      <c r="C41" s="35">
        <v>230</v>
      </c>
      <c r="D41" s="9"/>
      <c r="E41" s="10">
        <f t="shared" si="13"/>
        <v>0</v>
      </c>
      <c r="F41" s="11">
        <v>0.28000000000000003</v>
      </c>
      <c r="G41" s="10">
        <f t="shared" si="7"/>
        <v>0</v>
      </c>
      <c r="H41" s="12">
        <f>VLOOKUP(A41,[1]Sheet1!$B:$G,6,0)</f>
        <v>4.0900000000000034</v>
      </c>
      <c r="I41" s="13">
        <f t="shared" si="8"/>
        <v>0</v>
      </c>
      <c r="J41" s="14"/>
      <c r="K41" s="15">
        <f t="shared" si="14"/>
        <v>-225.91</v>
      </c>
      <c r="L41" s="15"/>
      <c r="M41" s="37">
        <f t="shared" si="15"/>
        <v>-0.98221739130434782</v>
      </c>
    </row>
    <row r="42" spans="1:13">
      <c r="A42" s="6" t="s">
        <v>81</v>
      </c>
      <c r="B42" s="7" t="s">
        <v>82</v>
      </c>
      <c r="C42" s="33">
        <v>13100</v>
      </c>
      <c r="D42" s="9"/>
      <c r="E42" s="10">
        <f t="shared" si="13"/>
        <v>0</v>
      </c>
      <c r="F42" s="11">
        <v>0.28000000000000003</v>
      </c>
      <c r="G42" s="10">
        <f t="shared" si="7"/>
        <v>0</v>
      </c>
      <c r="H42" s="12">
        <f>VLOOKUP(A42,[1]Sheet1!$B:$G,6,0)</f>
        <v>801.56999999999971</v>
      </c>
      <c r="I42" s="13">
        <f t="shared" si="8"/>
        <v>0</v>
      </c>
      <c r="J42" s="14"/>
      <c r="K42" s="15">
        <f t="shared" si="14"/>
        <v>-12298.43</v>
      </c>
      <c r="L42" s="15"/>
      <c r="M42" s="37">
        <f t="shared" si="15"/>
        <v>-0.93881145038167946</v>
      </c>
    </row>
    <row r="43" spans="1:13">
      <c r="A43" s="6" t="s">
        <v>83</v>
      </c>
      <c r="B43" s="7" t="s">
        <v>84</v>
      </c>
      <c r="C43" s="33">
        <v>600</v>
      </c>
      <c r="D43" s="9"/>
      <c r="E43" s="10">
        <f t="shared" si="13"/>
        <v>0</v>
      </c>
      <c r="F43" s="11">
        <v>0.28000000000000003</v>
      </c>
      <c r="G43" s="10">
        <f t="shared" si="7"/>
        <v>0</v>
      </c>
      <c r="H43" s="12">
        <f>VLOOKUP(A43,[1]Sheet1!$B:$G,6,0)</f>
        <v>42.700000000000045</v>
      </c>
      <c r="I43" s="13">
        <f t="shared" si="8"/>
        <v>0</v>
      </c>
      <c r="J43" s="14"/>
      <c r="K43" s="15">
        <f t="shared" si="14"/>
        <v>-557.29999999999995</v>
      </c>
      <c r="L43" s="15"/>
      <c r="M43" s="37">
        <f t="shared" si="15"/>
        <v>-0.92883333333333329</v>
      </c>
    </row>
    <row r="44" spans="1:13">
      <c r="A44" s="6" t="s">
        <v>85</v>
      </c>
      <c r="B44" s="7" t="s">
        <v>86</v>
      </c>
      <c r="C44" s="33">
        <v>250</v>
      </c>
      <c r="D44" s="9"/>
      <c r="E44" s="10">
        <f t="shared" si="13"/>
        <v>0</v>
      </c>
      <c r="F44" s="11">
        <v>0.28000000000000003</v>
      </c>
      <c r="G44" s="10">
        <f t="shared" si="7"/>
        <v>0</v>
      </c>
      <c r="H44" s="12">
        <f>VLOOKUP(A44,[1]Sheet1!$B:$G,6,0)</f>
        <v>55.330000000000013</v>
      </c>
      <c r="I44" s="13">
        <f t="shared" si="8"/>
        <v>0</v>
      </c>
      <c r="J44" s="14"/>
      <c r="K44" s="15">
        <f t="shared" si="14"/>
        <v>-194.67</v>
      </c>
      <c r="L44" s="15"/>
      <c r="M44" s="37">
        <f t="shared" si="15"/>
        <v>-0.77867999999999993</v>
      </c>
    </row>
    <row r="45" spans="1:13">
      <c r="A45" s="36" t="s">
        <v>87</v>
      </c>
      <c r="B45" s="7" t="s">
        <v>88</v>
      </c>
      <c r="C45" s="35">
        <v>12000</v>
      </c>
      <c r="D45" s="9"/>
      <c r="E45" s="10">
        <f t="shared" si="13"/>
        <v>0</v>
      </c>
      <c r="F45" s="11">
        <v>0.28000000000000003</v>
      </c>
      <c r="G45" s="10">
        <f t="shared" si="7"/>
        <v>0</v>
      </c>
      <c r="H45" s="12">
        <f>VLOOKUP(A45,[1]Sheet1!$B:$G,6,0)</f>
        <v>531.11000000000058</v>
      </c>
      <c r="I45" s="13">
        <f t="shared" si="8"/>
        <v>0</v>
      </c>
      <c r="J45" s="14"/>
      <c r="K45" s="15">
        <f t="shared" si="14"/>
        <v>-11468.89</v>
      </c>
      <c r="L45" s="15"/>
      <c r="M45" s="37">
        <f t="shared" si="15"/>
        <v>-0.95574083333333326</v>
      </c>
    </row>
    <row r="46" spans="1:13">
      <c r="A46" s="36" t="s">
        <v>89</v>
      </c>
      <c r="B46" s="7" t="s">
        <v>90</v>
      </c>
      <c r="C46" s="35">
        <v>1265</v>
      </c>
      <c r="D46" s="9"/>
      <c r="E46" s="10">
        <f t="shared" si="13"/>
        <v>0</v>
      </c>
      <c r="F46" s="11">
        <v>0.28000000000000003</v>
      </c>
      <c r="G46" s="10">
        <f t="shared" si="7"/>
        <v>0</v>
      </c>
      <c r="H46" s="12">
        <f>VLOOKUP(A46,[1]Sheet1!$B:$G,6,0)</f>
        <v>55.009999999999991</v>
      </c>
      <c r="I46" s="13">
        <f t="shared" si="8"/>
        <v>0</v>
      </c>
      <c r="J46" s="14"/>
      <c r="K46" s="15">
        <f t="shared" si="14"/>
        <v>-1209.99</v>
      </c>
      <c r="L46" s="15"/>
      <c r="M46" s="37">
        <f t="shared" si="15"/>
        <v>-0.95651383399209489</v>
      </c>
    </row>
    <row r="47" spans="1:13">
      <c r="A47" s="36" t="s">
        <v>91</v>
      </c>
      <c r="B47" s="7" t="s">
        <v>92</v>
      </c>
      <c r="C47" s="35">
        <v>680</v>
      </c>
      <c r="D47" s="9"/>
      <c r="E47" s="10">
        <f t="shared" si="13"/>
        <v>0</v>
      </c>
      <c r="F47" s="11">
        <v>0.28000000000000003</v>
      </c>
      <c r="G47" s="10">
        <f t="shared" si="7"/>
        <v>0</v>
      </c>
      <c r="H47" s="12">
        <f>VLOOKUP(A47,[1]Sheet1!$B:$G,6,0)</f>
        <v>33.82000000000005</v>
      </c>
      <c r="I47" s="13">
        <f t="shared" si="8"/>
        <v>0</v>
      </c>
      <c r="J47" s="14"/>
      <c r="K47" s="15">
        <f t="shared" si="14"/>
        <v>-646.17999999999995</v>
      </c>
      <c r="L47" s="15"/>
      <c r="M47" s="37">
        <f t="shared" si="15"/>
        <v>-0.9502647058823529</v>
      </c>
    </row>
    <row r="48" spans="1:13">
      <c r="A48" s="42" t="s">
        <v>93</v>
      </c>
      <c r="B48" s="42"/>
      <c r="C48" s="42"/>
      <c r="D48" s="42"/>
      <c r="E48" s="27">
        <f>SUM(E36:E47)</f>
        <v>128040</v>
      </c>
      <c r="F48" s="22"/>
      <c r="G48" s="27">
        <f>SUM(G36:G47)</f>
        <v>163891.20000000001</v>
      </c>
      <c r="H48" s="22"/>
      <c r="I48" s="29">
        <f>SUM(I36:I47)</f>
        <v>6629.6400000000049</v>
      </c>
      <c r="J48" s="27"/>
      <c r="K48" s="27"/>
      <c r="L48" s="27">
        <f>SUM(L36:L47)</f>
        <v>2851.2000000000044</v>
      </c>
      <c r="M48" s="22">
        <f>SUM(M36:M47)</f>
        <v>-10.202328099603889</v>
      </c>
    </row>
    <row r="49" spans="1:13">
      <c r="J49" s="37"/>
      <c r="K49" s="37"/>
      <c r="L49" s="37"/>
      <c r="M49" s="37"/>
    </row>
    <row r="50" spans="1:13" ht="18.75">
      <c r="A50" s="41" t="s">
        <v>94</v>
      </c>
      <c r="B50" s="41"/>
      <c r="C50" s="41"/>
      <c r="D50" s="41"/>
      <c r="E50" s="38">
        <f>SUM(E48,E35,E29,E26,E19)</f>
        <v>652940</v>
      </c>
      <c r="F50" s="39"/>
      <c r="G50" s="38">
        <f>SUM(G48,G35,G29,G26,G19)</f>
        <v>783663.2</v>
      </c>
      <c r="H50" s="39"/>
      <c r="I50" s="40">
        <f>SUM(I48,I35,I29,I26,I19)</f>
        <v>34247.309999999983</v>
      </c>
      <c r="J50" s="38"/>
      <c r="K50" s="38"/>
      <c r="L50" s="38">
        <f>SUM(L48,L35,L29,L26,L19)</f>
        <v>-10091.130000000016</v>
      </c>
      <c r="M50" s="46">
        <f>SUM(M48,M35,M29,M26,M19)</f>
        <v>-30.503370220534038</v>
      </c>
    </row>
  </sheetData>
  <protectedRanges>
    <protectedRange password="98FA" sqref="A7:B8" name="Range1_4_4_10"/>
    <protectedRange password="98FA" sqref="B12:B13" name="Range1_4_1_3_3_2"/>
    <protectedRange password="98FA" sqref="A30:B34" name="Range1_4_4_1_1"/>
    <protectedRange password="98FA" sqref="A20:B20 A22:B22" name="Range1_4_4_2_1"/>
    <protectedRange password="98FA" sqref="A21:B21" name="Range1_4_4_3_1"/>
    <protectedRange password="98FA" sqref="B23:B25" name="Range1_4_4_4_3"/>
    <protectedRange password="98FA" sqref="A27:B28" name="Range1_4_4_6_1"/>
    <protectedRange password="98FA" sqref="A36:B41" name="Range1_4_4_5_2"/>
    <protectedRange password="98FA" sqref="A42:B44" name="Range1_4_4_8_1"/>
    <protectedRange password="98FA" sqref="A45:B47" name="Range1_4_4_9_1"/>
  </protectedRanges>
  <mergeCells count="6">
    <mergeCell ref="A50:D50"/>
    <mergeCell ref="A19:D19"/>
    <mergeCell ref="A26:D26"/>
    <mergeCell ref="A29:D29"/>
    <mergeCell ref="A35:D35"/>
    <mergeCell ref="A48:D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 PBIT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2019-06-21T06:15:21Z</dcterms:created>
  <dcterms:modified xsi:type="dcterms:W3CDTF">2019-06-25T05:20:04Z</dcterms:modified>
</cp:coreProperties>
</file>