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026"/>
  <workbookPr defaultThemeVersion="166925"/>
  <mc:AlternateContent xmlns:mc="http://schemas.openxmlformats.org/markup-compatibility/2006">
    <mc:Choice Requires="x15">
      <x15ac:absPath xmlns:x15ac="http://schemas.microsoft.com/office/spreadsheetml/2010/11/ac" url="C:\Users\adity\Desktop\New folder\"/>
    </mc:Choice>
  </mc:AlternateContent>
  <xr:revisionPtr revIDLastSave="0" documentId="8_{ED308E5C-C970-4A75-9BF7-DDDAAA047B62}" xr6:coauthVersionLast="45" xr6:coauthVersionMax="45" xr10:uidLastSave="{00000000-0000-0000-0000-000000000000}"/>
  <bookViews>
    <workbookView xWindow="-108" yWindow="-108" windowWidth="23256" windowHeight="13176" tabRatio="787" xr2:uid="{4F74986E-8B8F-4DB1-9985-B378A440B8C1}"/>
  </bookViews>
  <sheets>
    <sheet name="Explanation" sheetId="9" r:id="rId1"/>
    <sheet name="Definitons" sheetId="11" r:id="rId2"/>
    <sheet name="Weightings" sheetId="1" r:id="rId3"/>
    <sheet name="Overall Rankings" sheetId="3" r:id="rId4"/>
    <sheet name="Attacking Rankings" sheetId="7" r:id="rId5"/>
    <sheet name="Defensive Rankings" sheetId="8" r:id="rId6"/>
    <sheet name="Sheet1" sheetId="12" r:id="rId7"/>
    <sheet name="Attacking Workspace" sheetId="4" r:id="rId8"/>
    <sheet name="Defensive Workspace" sheetId="5" r:id="rId9"/>
    <sheet name="Points Calc" sheetId="6" r:id="rId10"/>
    <sheet name="Opta Data" sheetId="2" r:id="rId1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25" i="6" l="1"/>
  <c r="B17" i="3" s="1"/>
  <c r="A25" i="5"/>
  <c r="B25" i="5"/>
  <c r="C16" i="8" s="1"/>
  <c r="C25" i="5"/>
  <c r="D16" i="8" s="1"/>
  <c r="D25" i="5"/>
  <c r="E16" i="8" s="1"/>
  <c r="E25" i="5"/>
  <c r="F16" i="8" s="1"/>
  <c r="F25" i="5"/>
  <c r="G16" i="8" s="1"/>
  <c r="G25" i="5"/>
  <c r="H16" i="8" s="1"/>
  <c r="H25" i="5"/>
  <c r="K25" i="5"/>
  <c r="M9" i="8" s="1"/>
  <c r="L25" i="5"/>
  <c r="M25" i="5"/>
  <c r="N25" i="5"/>
  <c r="R9" i="8" s="1"/>
  <c r="O25" i="5"/>
  <c r="S9" i="8" s="1"/>
  <c r="P25" i="5"/>
  <c r="S25" i="5"/>
  <c r="X11" i="8" s="1"/>
  <c r="T25" i="5"/>
  <c r="Y11" i="8" s="1"/>
  <c r="U25" i="5"/>
  <c r="Z11" i="8" s="1"/>
  <c r="V25" i="5"/>
  <c r="AA11" i="8" s="1"/>
  <c r="W25" i="5"/>
  <c r="A25" i="4"/>
  <c r="B14" i="7" s="1"/>
  <c r="B25" i="4"/>
  <c r="C14" i="7" s="1"/>
  <c r="C25" i="4"/>
  <c r="F25" i="4"/>
  <c r="H18" i="7" s="1"/>
  <c r="G25" i="4"/>
  <c r="I18" i="7" s="1"/>
  <c r="H25" i="4"/>
  <c r="J18" i="7" s="1"/>
  <c r="I25" i="4"/>
  <c r="K18" i="7" s="1"/>
  <c r="J25" i="4"/>
  <c r="L18" i="7" s="1"/>
  <c r="K25" i="4"/>
  <c r="M18" i="7" s="1"/>
  <c r="L25" i="4"/>
  <c r="N18" i="7" s="1"/>
  <c r="M25" i="4"/>
  <c r="O18" i="7" s="1"/>
  <c r="N25" i="4"/>
  <c r="Q25" i="4"/>
  <c r="T24" i="7" s="1"/>
  <c r="R25" i="4"/>
  <c r="U24" i="7" s="1"/>
  <c r="S25" i="4"/>
  <c r="V24" i="7" s="1"/>
  <c r="T25" i="4"/>
  <c r="W24" i="7" s="1"/>
  <c r="U25" i="4"/>
  <c r="X24" i="7" s="1"/>
  <c r="V25" i="4"/>
  <c r="Y25" i="4"/>
  <c r="AC4" i="7" s="1"/>
  <c r="Z25" i="4"/>
  <c r="AD4" i="7" s="1"/>
  <c r="AA25" i="4"/>
  <c r="AE4" i="7" s="1"/>
  <c r="AB25" i="4"/>
  <c r="AF4" i="7" s="1"/>
  <c r="AC25" i="4"/>
  <c r="P18" i="7" l="1"/>
  <c r="AB11" i="8"/>
  <c r="Q9" i="8"/>
  <c r="O9" i="8"/>
  <c r="D14" i="7"/>
  <c r="T9" i="8"/>
  <c r="P9" i="8"/>
  <c r="N9" i="8"/>
  <c r="G18" i="7"/>
  <c r="Y24" i="7"/>
  <c r="AG4" i="7"/>
  <c r="S24" i="7"/>
  <c r="AB4" i="7"/>
  <c r="I16" i="8"/>
  <c r="W11" i="8"/>
  <c r="L9" i="8"/>
  <c r="B16" i="8"/>
  <c r="Y4" i="4"/>
  <c r="AC10" i="7" s="1"/>
  <c r="Z4" i="4"/>
  <c r="AD10" i="7" s="1"/>
  <c r="Y5" i="4"/>
  <c r="AC8" i="7" s="1"/>
  <c r="Z5" i="4"/>
  <c r="AD8" i="7" s="1"/>
  <c r="Y6" i="4"/>
  <c r="AC20" i="7" s="1"/>
  <c r="Z6" i="4"/>
  <c r="AD20" i="7" s="1"/>
  <c r="Y7" i="4"/>
  <c r="AC21" i="7" s="1"/>
  <c r="Z7" i="4"/>
  <c r="AD21" i="7" s="1"/>
  <c r="Y8" i="4"/>
  <c r="AC22" i="7" s="1"/>
  <c r="Z8" i="4"/>
  <c r="AD22" i="7" s="1"/>
  <c r="Y9" i="4"/>
  <c r="AC12" i="7" s="1"/>
  <c r="Z9" i="4"/>
  <c r="AD12" i="7" s="1"/>
  <c r="Y10" i="4"/>
  <c r="AC7" i="7" s="1"/>
  <c r="Z10" i="4"/>
  <c r="AD7" i="7" s="1"/>
  <c r="Y11" i="4"/>
  <c r="AC24" i="7" s="1"/>
  <c r="Z11" i="4"/>
  <c r="AD24" i="7" s="1"/>
  <c r="Y12" i="4"/>
  <c r="AC9" i="7" s="1"/>
  <c r="Z12" i="4"/>
  <c r="AD9" i="7" s="1"/>
  <c r="Y13" i="4"/>
  <c r="AC15" i="7" s="1"/>
  <c r="Z13" i="4"/>
  <c r="AD15" i="7" s="1"/>
  <c r="Y14" i="4"/>
  <c r="AC14" i="7" s="1"/>
  <c r="Z14" i="4"/>
  <c r="AD14" i="7" s="1"/>
  <c r="Y15" i="4"/>
  <c r="AC5" i="7" s="1"/>
  <c r="Z15" i="4"/>
  <c r="AD5" i="7" s="1"/>
  <c r="Y16" i="4"/>
  <c r="AC13" i="7" s="1"/>
  <c r="Z16" i="4"/>
  <c r="AD13" i="7" s="1"/>
  <c r="Y17" i="4"/>
  <c r="AC16" i="7" s="1"/>
  <c r="Z17" i="4"/>
  <c r="AD16" i="7" s="1"/>
  <c r="Y18" i="4"/>
  <c r="AC18" i="7" s="1"/>
  <c r="Z18" i="4"/>
  <c r="AD18" i="7" s="1"/>
  <c r="Y19" i="4"/>
  <c r="AC19" i="7" s="1"/>
  <c r="Z19" i="4"/>
  <c r="AD19" i="7" s="1"/>
  <c r="Y20" i="4"/>
  <c r="AC17" i="7" s="1"/>
  <c r="Z20" i="4"/>
  <c r="AD17" i="7" s="1"/>
  <c r="Y21" i="4"/>
  <c r="AC23" i="7" s="1"/>
  <c r="Z21" i="4"/>
  <c r="AD23" i="7" s="1"/>
  <c r="Y22" i="4"/>
  <c r="AC25" i="7" s="1"/>
  <c r="Z22" i="4"/>
  <c r="AD25" i="7" s="1"/>
  <c r="Y23" i="4"/>
  <c r="AC11" i="7" s="1"/>
  <c r="Z23" i="4"/>
  <c r="AD11" i="7" s="1"/>
  <c r="Y24" i="4"/>
  <c r="AC6" i="7" s="1"/>
  <c r="Z24" i="4"/>
  <c r="AD6" i="7" s="1"/>
  <c r="Y3" i="4"/>
  <c r="Z3" i="4"/>
  <c r="AA3" i="4"/>
  <c r="AB3" i="4"/>
  <c r="AC3" i="4"/>
  <c r="F4" i="1" l="1"/>
  <c r="F3" i="1"/>
  <c r="F2" i="1"/>
  <c r="B2" i="8"/>
  <c r="A5" i="6"/>
  <c r="B10" i="3" s="1"/>
  <c r="A6" i="6"/>
  <c r="B7" i="3" s="1"/>
  <c r="A7" i="6"/>
  <c r="B11" i="3" s="1"/>
  <c r="A8" i="6"/>
  <c r="B19" i="3" s="1"/>
  <c r="A9" i="6"/>
  <c r="B12" i="3" s="1"/>
  <c r="A10" i="6"/>
  <c r="B9" i="3" s="1"/>
  <c r="A11" i="6"/>
  <c r="B8" i="3" s="1"/>
  <c r="A12" i="6"/>
  <c r="B18" i="3" s="1"/>
  <c r="A13" i="6"/>
  <c r="B24" i="3" s="1"/>
  <c r="A14" i="6"/>
  <c r="B20" i="3" s="1"/>
  <c r="A15" i="6"/>
  <c r="B4" i="3" s="1"/>
  <c r="A16" i="6"/>
  <c r="B6" i="3" s="1"/>
  <c r="A17" i="6"/>
  <c r="B25" i="3" s="1"/>
  <c r="A18" i="6"/>
  <c r="B5" i="3" s="1"/>
  <c r="A19" i="6"/>
  <c r="B13" i="3" s="1"/>
  <c r="A20" i="6"/>
  <c r="B14" i="3" s="1"/>
  <c r="A21" i="6"/>
  <c r="B21" i="3" s="1"/>
  <c r="A22" i="6"/>
  <c r="B22" i="3" s="1"/>
  <c r="A23" i="6"/>
  <c r="B23" i="3" s="1"/>
  <c r="A24" i="6"/>
  <c r="B16" i="3" s="1"/>
  <c r="A4" i="6"/>
  <c r="B15" i="3" s="1"/>
  <c r="B4" i="5"/>
  <c r="C18" i="8" s="1"/>
  <c r="C4" i="5"/>
  <c r="D18" i="8" s="1"/>
  <c r="D4" i="5"/>
  <c r="E18" i="8" s="1"/>
  <c r="E4" i="5"/>
  <c r="F18" i="8" s="1"/>
  <c r="F4" i="5"/>
  <c r="G18" i="8" s="1"/>
  <c r="G4" i="5"/>
  <c r="H18" i="8" s="1"/>
  <c r="H4" i="5"/>
  <c r="K4" i="5"/>
  <c r="M20" i="8" s="1"/>
  <c r="L4" i="5"/>
  <c r="M4" i="5"/>
  <c r="N4" i="5"/>
  <c r="R20" i="8" s="1"/>
  <c r="O4" i="5"/>
  <c r="S20" i="8" s="1"/>
  <c r="P4" i="5"/>
  <c r="S4" i="5"/>
  <c r="X5" i="8" s="1"/>
  <c r="T4" i="5"/>
  <c r="Y5" i="8" s="1"/>
  <c r="U4" i="5"/>
  <c r="Z5" i="8" s="1"/>
  <c r="V4" i="5"/>
  <c r="AA5" i="8" s="1"/>
  <c r="W4" i="5"/>
  <c r="B5" i="5"/>
  <c r="C15" i="8" s="1"/>
  <c r="C5" i="5"/>
  <c r="D15" i="8" s="1"/>
  <c r="D5" i="5"/>
  <c r="E15" i="8" s="1"/>
  <c r="E5" i="5"/>
  <c r="F15" i="8" s="1"/>
  <c r="F5" i="5"/>
  <c r="G15" i="8" s="1"/>
  <c r="G5" i="5"/>
  <c r="H15" i="8" s="1"/>
  <c r="H5" i="5"/>
  <c r="K5" i="5"/>
  <c r="M13" i="8" s="1"/>
  <c r="L5" i="5"/>
  <c r="M5" i="5"/>
  <c r="N5" i="5"/>
  <c r="R13" i="8" s="1"/>
  <c r="O5" i="5"/>
  <c r="S13" i="8" s="1"/>
  <c r="P5" i="5"/>
  <c r="S5" i="5"/>
  <c r="X18" i="8" s="1"/>
  <c r="T5" i="5"/>
  <c r="Y18" i="8" s="1"/>
  <c r="U5" i="5"/>
  <c r="Z18" i="8" s="1"/>
  <c r="V5" i="5"/>
  <c r="AA18" i="8" s="1"/>
  <c r="W5" i="5"/>
  <c r="B6" i="5"/>
  <c r="C14" i="8" s="1"/>
  <c r="C6" i="5"/>
  <c r="D14" i="8" s="1"/>
  <c r="D6" i="5"/>
  <c r="E14" i="8" s="1"/>
  <c r="E6" i="5"/>
  <c r="F14" i="8" s="1"/>
  <c r="F6" i="5"/>
  <c r="G14" i="8" s="1"/>
  <c r="G6" i="5"/>
  <c r="H14" i="8" s="1"/>
  <c r="H6" i="5"/>
  <c r="K6" i="5"/>
  <c r="M16" i="8" s="1"/>
  <c r="L6" i="5"/>
  <c r="M6" i="5"/>
  <c r="N6" i="5"/>
  <c r="R16" i="8" s="1"/>
  <c r="O6" i="5"/>
  <c r="S16" i="8" s="1"/>
  <c r="P6" i="5"/>
  <c r="S6" i="5"/>
  <c r="X17" i="8" s="1"/>
  <c r="T6" i="5"/>
  <c r="Y17" i="8" s="1"/>
  <c r="U6" i="5"/>
  <c r="Z17" i="8" s="1"/>
  <c r="V6" i="5"/>
  <c r="AA17" i="8" s="1"/>
  <c r="W6" i="5"/>
  <c r="B7" i="5"/>
  <c r="C19" i="8" s="1"/>
  <c r="C7" i="5"/>
  <c r="D19" i="8" s="1"/>
  <c r="D7" i="5"/>
  <c r="E19" i="8" s="1"/>
  <c r="E7" i="5"/>
  <c r="F19" i="8" s="1"/>
  <c r="F7" i="5"/>
  <c r="G19" i="8" s="1"/>
  <c r="G7" i="5"/>
  <c r="H19" i="8" s="1"/>
  <c r="H7" i="5"/>
  <c r="K7" i="5"/>
  <c r="M24" i="8" s="1"/>
  <c r="L7" i="5"/>
  <c r="M7" i="5"/>
  <c r="N7" i="5"/>
  <c r="R24" i="8" s="1"/>
  <c r="O7" i="5"/>
  <c r="S24" i="8" s="1"/>
  <c r="P7" i="5"/>
  <c r="S7" i="5"/>
  <c r="X23" i="8" s="1"/>
  <c r="T7" i="5"/>
  <c r="Y23" i="8" s="1"/>
  <c r="U7" i="5"/>
  <c r="Z23" i="8" s="1"/>
  <c r="V7" i="5"/>
  <c r="AA23" i="8" s="1"/>
  <c r="W7" i="5"/>
  <c r="B8" i="5"/>
  <c r="C13" i="8" s="1"/>
  <c r="C8" i="5"/>
  <c r="D13" i="8" s="1"/>
  <c r="D8" i="5"/>
  <c r="E13" i="8" s="1"/>
  <c r="E8" i="5"/>
  <c r="F13" i="8" s="1"/>
  <c r="F8" i="5"/>
  <c r="G13" i="8" s="1"/>
  <c r="G8" i="5"/>
  <c r="H13" i="8" s="1"/>
  <c r="H8" i="5"/>
  <c r="K8" i="5"/>
  <c r="M25" i="8" s="1"/>
  <c r="L8" i="5"/>
  <c r="M8" i="5"/>
  <c r="N8" i="5"/>
  <c r="R25" i="8" s="1"/>
  <c r="O8" i="5"/>
  <c r="S25" i="8" s="1"/>
  <c r="P8" i="5"/>
  <c r="S8" i="5"/>
  <c r="X20" i="8" s="1"/>
  <c r="T8" i="5"/>
  <c r="Y20" i="8" s="1"/>
  <c r="U8" i="5"/>
  <c r="Z20" i="8" s="1"/>
  <c r="V8" i="5"/>
  <c r="AA20" i="8" s="1"/>
  <c r="W8" i="5"/>
  <c r="B9" i="5"/>
  <c r="C22" i="8" s="1"/>
  <c r="C9" i="5"/>
  <c r="D22" i="8" s="1"/>
  <c r="D9" i="5"/>
  <c r="E22" i="8" s="1"/>
  <c r="E9" i="5"/>
  <c r="F22" i="8" s="1"/>
  <c r="F9" i="5"/>
  <c r="G22" i="8" s="1"/>
  <c r="G9" i="5"/>
  <c r="H22" i="8" s="1"/>
  <c r="H9" i="5"/>
  <c r="K9" i="5"/>
  <c r="M23" i="8" s="1"/>
  <c r="L9" i="5"/>
  <c r="M9" i="5"/>
  <c r="N9" i="5"/>
  <c r="R23" i="8" s="1"/>
  <c r="O9" i="5"/>
  <c r="S23" i="8" s="1"/>
  <c r="P9" i="5"/>
  <c r="S9" i="5"/>
  <c r="X15" i="8" s="1"/>
  <c r="T9" i="5"/>
  <c r="Y15" i="8" s="1"/>
  <c r="U9" i="5"/>
  <c r="Z15" i="8" s="1"/>
  <c r="V9" i="5"/>
  <c r="AA15" i="8" s="1"/>
  <c r="W9" i="5"/>
  <c r="B10" i="5"/>
  <c r="C4" i="8" s="1"/>
  <c r="C10" i="5"/>
  <c r="D4" i="8" s="1"/>
  <c r="D10" i="5"/>
  <c r="E4" i="8" s="1"/>
  <c r="E10" i="5"/>
  <c r="F4" i="8" s="1"/>
  <c r="F10" i="5"/>
  <c r="G4" i="8" s="1"/>
  <c r="G10" i="5"/>
  <c r="H4" i="8" s="1"/>
  <c r="H10" i="5"/>
  <c r="K10" i="5"/>
  <c r="M11" i="8" s="1"/>
  <c r="L10" i="5"/>
  <c r="M10" i="5"/>
  <c r="N10" i="5"/>
  <c r="R11" i="8" s="1"/>
  <c r="O10" i="5"/>
  <c r="S11" i="8" s="1"/>
  <c r="P10" i="5"/>
  <c r="S10" i="5"/>
  <c r="X4" i="8" s="1"/>
  <c r="T10" i="5"/>
  <c r="Y4" i="8" s="1"/>
  <c r="U10" i="5"/>
  <c r="Z4" i="8" s="1"/>
  <c r="V10" i="5"/>
  <c r="AA4" i="8" s="1"/>
  <c r="W10" i="5"/>
  <c r="B11" i="5"/>
  <c r="C24" i="8" s="1"/>
  <c r="C11" i="5"/>
  <c r="D24" i="8" s="1"/>
  <c r="D11" i="5"/>
  <c r="E24" i="8" s="1"/>
  <c r="E11" i="5"/>
  <c r="F24" i="8" s="1"/>
  <c r="F11" i="5"/>
  <c r="G24" i="8" s="1"/>
  <c r="G11" i="5"/>
  <c r="H24" i="8" s="1"/>
  <c r="H11" i="5"/>
  <c r="K11" i="5"/>
  <c r="M5" i="8" s="1"/>
  <c r="L11" i="5"/>
  <c r="M11" i="5"/>
  <c r="N11" i="5"/>
  <c r="R5" i="8" s="1"/>
  <c r="O11" i="5"/>
  <c r="S5" i="8" s="1"/>
  <c r="P11" i="5"/>
  <c r="S11" i="5"/>
  <c r="X6" i="8" s="1"/>
  <c r="T11" i="5"/>
  <c r="Y6" i="8" s="1"/>
  <c r="U11" i="5"/>
  <c r="Z6" i="8" s="1"/>
  <c r="V11" i="5"/>
  <c r="AA6" i="8" s="1"/>
  <c r="W11" i="5"/>
  <c r="B12" i="5"/>
  <c r="C23" i="8" s="1"/>
  <c r="C12" i="5"/>
  <c r="D23" i="8" s="1"/>
  <c r="D12" i="5"/>
  <c r="E23" i="8" s="1"/>
  <c r="E12" i="5"/>
  <c r="F23" i="8" s="1"/>
  <c r="F12" i="5"/>
  <c r="G23" i="8" s="1"/>
  <c r="G12" i="5"/>
  <c r="H23" i="8" s="1"/>
  <c r="H12" i="5"/>
  <c r="K12" i="5"/>
  <c r="M10" i="8" s="1"/>
  <c r="L12" i="5"/>
  <c r="M12" i="5"/>
  <c r="N12" i="5"/>
  <c r="R10" i="8" s="1"/>
  <c r="O12" i="5"/>
  <c r="S10" i="8" s="1"/>
  <c r="P12" i="5"/>
  <c r="S12" i="5"/>
  <c r="X9" i="8" s="1"/>
  <c r="T12" i="5"/>
  <c r="Y9" i="8" s="1"/>
  <c r="U12" i="5"/>
  <c r="Z9" i="8" s="1"/>
  <c r="V12" i="5"/>
  <c r="AA9" i="8" s="1"/>
  <c r="W12" i="5"/>
  <c r="B13" i="5"/>
  <c r="C7" i="8" s="1"/>
  <c r="C13" i="5"/>
  <c r="D7" i="8" s="1"/>
  <c r="D13" i="5"/>
  <c r="E7" i="8" s="1"/>
  <c r="E13" i="5"/>
  <c r="F7" i="8" s="1"/>
  <c r="F13" i="5"/>
  <c r="G7" i="8" s="1"/>
  <c r="G13" i="5"/>
  <c r="H7" i="8" s="1"/>
  <c r="H13" i="5"/>
  <c r="K13" i="5"/>
  <c r="M4" i="8" s="1"/>
  <c r="L13" i="5"/>
  <c r="M13" i="5"/>
  <c r="N13" i="5"/>
  <c r="R4" i="8" s="1"/>
  <c r="O13" i="5"/>
  <c r="S4" i="8" s="1"/>
  <c r="P13" i="5"/>
  <c r="S13" i="5"/>
  <c r="X25" i="8" s="1"/>
  <c r="T13" i="5"/>
  <c r="Y25" i="8" s="1"/>
  <c r="U13" i="5"/>
  <c r="Z25" i="8" s="1"/>
  <c r="V13" i="5"/>
  <c r="AA25" i="8" s="1"/>
  <c r="W13" i="5"/>
  <c r="B14" i="5"/>
  <c r="C21" i="8" s="1"/>
  <c r="C14" i="5"/>
  <c r="D21" i="8" s="1"/>
  <c r="D14" i="5"/>
  <c r="E21" i="8" s="1"/>
  <c r="E14" i="5"/>
  <c r="F21" i="8" s="1"/>
  <c r="F14" i="5"/>
  <c r="G21" i="8" s="1"/>
  <c r="G14" i="5"/>
  <c r="H21" i="8" s="1"/>
  <c r="H14" i="5"/>
  <c r="K14" i="5"/>
  <c r="M19" i="8" s="1"/>
  <c r="L14" i="5"/>
  <c r="M14" i="5"/>
  <c r="N14" i="5"/>
  <c r="R19" i="8" s="1"/>
  <c r="O14" i="5"/>
  <c r="S19" i="8" s="1"/>
  <c r="P14" i="5"/>
  <c r="S14" i="5"/>
  <c r="X22" i="8" s="1"/>
  <c r="T14" i="5"/>
  <c r="Y22" i="8" s="1"/>
  <c r="U14" i="5"/>
  <c r="Z22" i="8" s="1"/>
  <c r="V14" i="5"/>
  <c r="AA22" i="8" s="1"/>
  <c r="W14" i="5"/>
  <c r="B15" i="5"/>
  <c r="C6" i="8" s="1"/>
  <c r="C15" i="5"/>
  <c r="D6" i="8" s="1"/>
  <c r="D15" i="5"/>
  <c r="E6" i="8" s="1"/>
  <c r="E15" i="5"/>
  <c r="F6" i="8" s="1"/>
  <c r="F15" i="5"/>
  <c r="G6" i="8" s="1"/>
  <c r="G15" i="5"/>
  <c r="H6" i="8" s="1"/>
  <c r="H15" i="5"/>
  <c r="K15" i="5"/>
  <c r="M8" i="8" s="1"/>
  <c r="L15" i="5"/>
  <c r="M15" i="5"/>
  <c r="N15" i="5"/>
  <c r="R8" i="8" s="1"/>
  <c r="O15" i="5"/>
  <c r="S8" i="8" s="1"/>
  <c r="P15" i="5"/>
  <c r="S15" i="5"/>
  <c r="X8" i="8" s="1"/>
  <c r="T15" i="5"/>
  <c r="Y8" i="8" s="1"/>
  <c r="U15" i="5"/>
  <c r="Z8" i="8" s="1"/>
  <c r="V15" i="5"/>
  <c r="AA8" i="8" s="1"/>
  <c r="W15" i="5"/>
  <c r="B16" i="5"/>
  <c r="C12" i="8" s="1"/>
  <c r="C16" i="5"/>
  <c r="D12" i="8" s="1"/>
  <c r="D16" i="5"/>
  <c r="E12" i="8" s="1"/>
  <c r="E16" i="5"/>
  <c r="F12" i="8" s="1"/>
  <c r="F16" i="5"/>
  <c r="G12" i="8" s="1"/>
  <c r="G16" i="5"/>
  <c r="H12" i="8" s="1"/>
  <c r="H16" i="5"/>
  <c r="K16" i="5"/>
  <c r="M12" i="8" s="1"/>
  <c r="L16" i="5"/>
  <c r="M16" i="5"/>
  <c r="N16" i="5"/>
  <c r="R12" i="8" s="1"/>
  <c r="O16" i="5"/>
  <c r="S12" i="8" s="1"/>
  <c r="P16" i="5"/>
  <c r="S16" i="5"/>
  <c r="X10" i="8" s="1"/>
  <c r="T16" i="5"/>
  <c r="Y10" i="8" s="1"/>
  <c r="U16" i="5"/>
  <c r="Z10" i="8" s="1"/>
  <c r="V16" i="5"/>
  <c r="AA10" i="8" s="1"/>
  <c r="W16" i="5"/>
  <c r="B17" i="5"/>
  <c r="C8" i="8" s="1"/>
  <c r="C17" i="5"/>
  <c r="D8" i="8" s="1"/>
  <c r="D17" i="5"/>
  <c r="E8" i="8" s="1"/>
  <c r="E17" i="5"/>
  <c r="F8" i="8" s="1"/>
  <c r="F17" i="5"/>
  <c r="G8" i="8" s="1"/>
  <c r="G17" i="5"/>
  <c r="H8" i="8" s="1"/>
  <c r="H17" i="5"/>
  <c r="K17" i="5"/>
  <c r="M22" i="8" s="1"/>
  <c r="L17" i="5"/>
  <c r="M17" i="5"/>
  <c r="N17" i="5"/>
  <c r="R22" i="8" s="1"/>
  <c r="O17" i="5"/>
  <c r="S22" i="8" s="1"/>
  <c r="P17" i="5"/>
  <c r="S17" i="5"/>
  <c r="X12" i="8" s="1"/>
  <c r="T17" i="5"/>
  <c r="Y12" i="8" s="1"/>
  <c r="U17" i="5"/>
  <c r="Z12" i="8" s="1"/>
  <c r="V17" i="5"/>
  <c r="AA12" i="8" s="1"/>
  <c r="W17" i="5"/>
  <c r="B18" i="5"/>
  <c r="C11" i="8" s="1"/>
  <c r="C18" i="5"/>
  <c r="D11" i="8" s="1"/>
  <c r="D18" i="5"/>
  <c r="E11" i="8" s="1"/>
  <c r="E18" i="5"/>
  <c r="F11" i="8" s="1"/>
  <c r="F18" i="5"/>
  <c r="G11" i="8" s="1"/>
  <c r="G18" i="5"/>
  <c r="H11" i="8" s="1"/>
  <c r="H18" i="5"/>
  <c r="K18" i="5"/>
  <c r="M18" i="8" s="1"/>
  <c r="L18" i="5"/>
  <c r="M18" i="5"/>
  <c r="N18" i="5"/>
  <c r="R18" i="8" s="1"/>
  <c r="O18" i="5"/>
  <c r="S18" i="8" s="1"/>
  <c r="P18" i="5"/>
  <c r="S18" i="5"/>
  <c r="X7" i="8" s="1"/>
  <c r="T18" i="5"/>
  <c r="Y7" i="8" s="1"/>
  <c r="U18" i="5"/>
  <c r="Z7" i="8" s="1"/>
  <c r="V18" i="5"/>
  <c r="AA7" i="8" s="1"/>
  <c r="W18" i="5"/>
  <c r="B19" i="5"/>
  <c r="C17" i="8" s="1"/>
  <c r="C19" i="5"/>
  <c r="D17" i="8" s="1"/>
  <c r="D19" i="5"/>
  <c r="E17" i="8" s="1"/>
  <c r="E19" i="5"/>
  <c r="F17" i="8" s="1"/>
  <c r="F19" i="5"/>
  <c r="G17" i="8" s="1"/>
  <c r="G19" i="5"/>
  <c r="H17" i="8" s="1"/>
  <c r="H19" i="5"/>
  <c r="K19" i="5"/>
  <c r="M14" i="8" s="1"/>
  <c r="L19" i="5"/>
  <c r="M19" i="5"/>
  <c r="N19" i="5"/>
  <c r="R14" i="8" s="1"/>
  <c r="O19" i="5"/>
  <c r="S14" i="8" s="1"/>
  <c r="P19" i="5"/>
  <c r="S19" i="5"/>
  <c r="X16" i="8" s="1"/>
  <c r="T19" i="5"/>
  <c r="Y16" i="8" s="1"/>
  <c r="U19" i="5"/>
  <c r="Z16" i="8" s="1"/>
  <c r="V19" i="5"/>
  <c r="AA16" i="8" s="1"/>
  <c r="W19" i="5"/>
  <c r="B20" i="5"/>
  <c r="C20" i="8" s="1"/>
  <c r="C20" i="5"/>
  <c r="D20" i="8" s="1"/>
  <c r="D20" i="5"/>
  <c r="E20" i="8" s="1"/>
  <c r="E20" i="5"/>
  <c r="F20" i="8" s="1"/>
  <c r="F20" i="5"/>
  <c r="G20" i="8" s="1"/>
  <c r="G20" i="5"/>
  <c r="H20" i="8" s="1"/>
  <c r="H20" i="5"/>
  <c r="K20" i="5"/>
  <c r="M17" i="8" s="1"/>
  <c r="L20" i="5"/>
  <c r="M20" i="5"/>
  <c r="N20" i="5"/>
  <c r="R17" i="8" s="1"/>
  <c r="O20" i="5"/>
  <c r="S17" i="8" s="1"/>
  <c r="P20" i="5"/>
  <c r="S20" i="5"/>
  <c r="X24" i="8" s="1"/>
  <c r="T20" i="5"/>
  <c r="Y24" i="8" s="1"/>
  <c r="U20" i="5"/>
  <c r="Z24" i="8" s="1"/>
  <c r="V20" i="5"/>
  <c r="AA24" i="8" s="1"/>
  <c r="W20" i="5"/>
  <c r="B21" i="5"/>
  <c r="C5" i="8" s="1"/>
  <c r="C21" i="5"/>
  <c r="D5" i="8" s="1"/>
  <c r="D21" i="5"/>
  <c r="E5" i="8" s="1"/>
  <c r="E21" i="5"/>
  <c r="F5" i="8" s="1"/>
  <c r="F21" i="5"/>
  <c r="G5" i="8" s="1"/>
  <c r="G21" i="5"/>
  <c r="H5" i="8" s="1"/>
  <c r="H21" i="5"/>
  <c r="K21" i="5"/>
  <c r="M15" i="8" s="1"/>
  <c r="L21" i="5"/>
  <c r="M21" i="5"/>
  <c r="N21" i="5"/>
  <c r="R15" i="8" s="1"/>
  <c r="O21" i="5"/>
  <c r="S15" i="8" s="1"/>
  <c r="P21" i="5"/>
  <c r="S21" i="5"/>
  <c r="X19" i="8" s="1"/>
  <c r="T21" i="5"/>
  <c r="Y19" i="8" s="1"/>
  <c r="U21" i="5"/>
  <c r="Z19" i="8" s="1"/>
  <c r="V21" i="5"/>
  <c r="AA19" i="8" s="1"/>
  <c r="W21" i="5"/>
  <c r="B22" i="5"/>
  <c r="C10" i="8" s="1"/>
  <c r="C22" i="5"/>
  <c r="D10" i="8" s="1"/>
  <c r="D22" i="5"/>
  <c r="E10" i="8" s="1"/>
  <c r="E22" i="5"/>
  <c r="F10" i="8" s="1"/>
  <c r="F22" i="5"/>
  <c r="G10" i="8" s="1"/>
  <c r="G22" i="5"/>
  <c r="H10" i="8" s="1"/>
  <c r="H22" i="5"/>
  <c r="K22" i="5"/>
  <c r="M6" i="8" s="1"/>
  <c r="L22" i="5"/>
  <c r="M22" i="5"/>
  <c r="N22" i="5"/>
  <c r="R6" i="8" s="1"/>
  <c r="O22" i="5"/>
  <c r="S6" i="8" s="1"/>
  <c r="P22" i="5"/>
  <c r="S22" i="5"/>
  <c r="X21" i="8" s="1"/>
  <c r="T22" i="5"/>
  <c r="Y21" i="8" s="1"/>
  <c r="U22" i="5"/>
  <c r="Z21" i="8" s="1"/>
  <c r="V22" i="5"/>
  <c r="AA21" i="8" s="1"/>
  <c r="W22" i="5"/>
  <c r="B23" i="5"/>
  <c r="C25" i="8" s="1"/>
  <c r="C23" i="5"/>
  <c r="D25" i="8" s="1"/>
  <c r="D23" i="5"/>
  <c r="E25" i="8" s="1"/>
  <c r="E23" i="5"/>
  <c r="F25" i="8" s="1"/>
  <c r="F23" i="5"/>
  <c r="G25" i="8" s="1"/>
  <c r="G23" i="5"/>
  <c r="H25" i="8" s="1"/>
  <c r="H23" i="5"/>
  <c r="K23" i="5"/>
  <c r="M21" i="8" s="1"/>
  <c r="L23" i="5"/>
  <c r="M23" i="5"/>
  <c r="N23" i="5"/>
  <c r="R21" i="8" s="1"/>
  <c r="O23" i="5"/>
  <c r="S21" i="8" s="1"/>
  <c r="P23" i="5"/>
  <c r="Q23" i="5" s="1"/>
  <c r="S23" i="5"/>
  <c r="X14" i="8" s="1"/>
  <c r="T23" i="5"/>
  <c r="Y14" i="8" s="1"/>
  <c r="U23" i="5"/>
  <c r="Z14" i="8" s="1"/>
  <c r="V23" i="5"/>
  <c r="AA14" i="8" s="1"/>
  <c r="W23" i="5"/>
  <c r="B24" i="5"/>
  <c r="C9" i="8" s="1"/>
  <c r="C24" i="5"/>
  <c r="D9" i="8" s="1"/>
  <c r="D24" i="5"/>
  <c r="E9" i="8" s="1"/>
  <c r="E24" i="5"/>
  <c r="F9" i="8" s="1"/>
  <c r="F24" i="5"/>
  <c r="G9" i="8" s="1"/>
  <c r="G24" i="5"/>
  <c r="H9" i="8" s="1"/>
  <c r="H24" i="5"/>
  <c r="K24" i="5"/>
  <c r="M7" i="8" s="1"/>
  <c r="L24" i="5"/>
  <c r="M24" i="5"/>
  <c r="N24" i="5"/>
  <c r="R7" i="8" s="1"/>
  <c r="O24" i="5"/>
  <c r="S7" i="8" s="1"/>
  <c r="P24" i="5"/>
  <c r="S24" i="5"/>
  <c r="X13" i="8" s="1"/>
  <c r="T24" i="5"/>
  <c r="Y13" i="8" s="1"/>
  <c r="U24" i="5"/>
  <c r="Z13" i="8" s="1"/>
  <c r="V24" i="5"/>
  <c r="AA13" i="8" s="1"/>
  <c r="W24" i="5"/>
  <c r="W3" i="5"/>
  <c r="O3" i="5"/>
  <c r="P3" i="5"/>
  <c r="S3" i="5"/>
  <c r="T3" i="5"/>
  <c r="U3" i="5"/>
  <c r="V3" i="5"/>
  <c r="C3" i="5"/>
  <c r="D3" i="5"/>
  <c r="E3" i="5"/>
  <c r="F3" i="5"/>
  <c r="G3" i="5"/>
  <c r="H3" i="5"/>
  <c r="K3" i="5"/>
  <c r="L3" i="5"/>
  <c r="M3" i="5"/>
  <c r="N3" i="5"/>
  <c r="B3" i="5"/>
  <c r="A24" i="5"/>
  <c r="A5" i="5"/>
  <c r="A6" i="5"/>
  <c r="A7" i="5"/>
  <c r="A8" i="5"/>
  <c r="A9" i="5"/>
  <c r="A10" i="5"/>
  <c r="A11" i="5"/>
  <c r="A12" i="5"/>
  <c r="A13" i="5"/>
  <c r="A14" i="5"/>
  <c r="A15" i="5"/>
  <c r="A16" i="5"/>
  <c r="A17" i="5"/>
  <c r="A18" i="5"/>
  <c r="A19" i="5"/>
  <c r="A20" i="5"/>
  <c r="A21" i="5"/>
  <c r="A22" i="5"/>
  <c r="A23" i="5"/>
  <c r="A4" i="5"/>
  <c r="B4" i="4"/>
  <c r="C19" i="7" s="1"/>
  <c r="C4" i="4"/>
  <c r="F4" i="4"/>
  <c r="H20" i="7" s="1"/>
  <c r="G4" i="4"/>
  <c r="I20" i="7" s="1"/>
  <c r="H4" i="4"/>
  <c r="J20" i="7" s="1"/>
  <c r="I4" i="4"/>
  <c r="K20" i="7" s="1"/>
  <c r="J4" i="4"/>
  <c r="L20" i="7" s="1"/>
  <c r="K4" i="4"/>
  <c r="M20" i="7" s="1"/>
  <c r="L4" i="4"/>
  <c r="N20" i="7" s="1"/>
  <c r="M4" i="4"/>
  <c r="O20" i="7" s="1"/>
  <c r="N4" i="4"/>
  <c r="Q4" i="4"/>
  <c r="T15" i="7" s="1"/>
  <c r="R4" i="4"/>
  <c r="U15" i="7" s="1"/>
  <c r="S4" i="4"/>
  <c r="V15" i="7" s="1"/>
  <c r="T4" i="4"/>
  <c r="W15" i="7" s="1"/>
  <c r="U4" i="4"/>
  <c r="X15" i="7" s="1"/>
  <c r="V4" i="4"/>
  <c r="AA4" i="4"/>
  <c r="AE10" i="7" s="1"/>
  <c r="AB4" i="4"/>
  <c r="AF10" i="7" s="1"/>
  <c r="AC4" i="4"/>
  <c r="B5" i="4"/>
  <c r="C21" i="7" s="1"/>
  <c r="C5" i="4"/>
  <c r="F5" i="4"/>
  <c r="H15" i="7" s="1"/>
  <c r="G5" i="4"/>
  <c r="I15" i="7" s="1"/>
  <c r="H5" i="4"/>
  <c r="J15" i="7" s="1"/>
  <c r="I5" i="4"/>
  <c r="K15" i="7" s="1"/>
  <c r="J5" i="4"/>
  <c r="L15" i="7" s="1"/>
  <c r="K5" i="4"/>
  <c r="M15" i="7" s="1"/>
  <c r="L5" i="4"/>
  <c r="N15" i="7" s="1"/>
  <c r="M5" i="4"/>
  <c r="O15" i="7" s="1"/>
  <c r="N5" i="4"/>
  <c r="Q5" i="4"/>
  <c r="T14" i="7" s="1"/>
  <c r="R5" i="4"/>
  <c r="U14" i="7" s="1"/>
  <c r="S5" i="4"/>
  <c r="V14" i="7" s="1"/>
  <c r="T5" i="4"/>
  <c r="W14" i="7" s="1"/>
  <c r="U5" i="4"/>
  <c r="X14" i="7" s="1"/>
  <c r="V5" i="4"/>
  <c r="AA5" i="4"/>
  <c r="AE8" i="7" s="1"/>
  <c r="AB5" i="4"/>
  <c r="AF8" i="7" s="1"/>
  <c r="AC5" i="4"/>
  <c r="B6" i="4"/>
  <c r="C7" i="7" s="1"/>
  <c r="C6" i="4"/>
  <c r="F6" i="4"/>
  <c r="H7" i="7" s="1"/>
  <c r="G6" i="4"/>
  <c r="I7" i="7" s="1"/>
  <c r="H6" i="4"/>
  <c r="J7" i="7" s="1"/>
  <c r="I6" i="4"/>
  <c r="K7" i="7" s="1"/>
  <c r="J6" i="4"/>
  <c r="L7" i="7" s="1"/>
  <c r="K6" i="4"/>
  <c r="M7" i="7" s="1"/>
  <c r="L6" i="4"/>
  <c r="N7" i="7" s="1"/>
  <c r="M6" i="4"/>
  <c r="O7" i="7" s="1"/>
  <c r="N6" i="4"/>
  <c r="Q6" i="4"/>
  <c r="T8" i="7" s="1"/>
  <c r="R6" i="4"/>
  <c r="U8" i="7" s="1"/>
  <c r="S6" i="4"/>
  <c r="V8" i="7" s="1"/>
  <c r="T6" i="4"/>
  <c r="W8" i="7" s="1"/>
  <c r="U6" i="4"/>
  <c r="X8" i="7" s="1"/>
  <c r="V6" i="4"/>
  <c r="AA6" i="4"/>
  <c r="AE20" i="7" s="1"/>
  <c r="AB6" i="4"/>
  <c r="AF20" i="7" s="1"/>
  <c r="AC6" i="4"/>
  <c r="B7" i="4"/>
  <c r="C6" i="7" s="1"/>
  <c r="C7" i="4"/>
  <c r="F7" i="4"/>
  <c r="H23" i="7" s="1"/>
  <c r="G7" i="4"/>
  <c r="I23" i="7" s="1"/>
  <c r="H7" i="4"/>
  <c r="J23" i="7" s="1"/>
  <c r="I7" i="4"/>
  <c r="K23" i="7" s="1"/>
  <c r="J7" i="4"/>
  <c r="L23" i="7" s="1"/>
  <c r="K7" i="4"/>
  <c r="M23" i="7" s="1"/>
  <c r="L7" i="4"/>
  <c r="N23" i="7" s="1"/>
  <c r="M7" i="4"/>
  <c r="O23" i="7" s="1"/>
  <c r="N7" i="4"/>
  <c r="Q7" i="4"/>
  <c r="T5" i="7" s="1"/>
  <c r="R7" i="4"/>
  <c r="U5" i="7" s="1"/>
  <c r="S7" i="4"/>
  <c r="V5" i="7" s="1"/>
  <c r="T7" i="4"/>
  <c r="W5" i="7" s="1"/>
  <c r="U7" i="4"/>
  <c r="X5" i="7" s="1"/>
  <c r="V7" i="4"/>
  <c r="AA7" i="4"/>
  <c r="AE21" i="7" s="1"/>
  <c r="AB7" i="4"/>
  <c r="AF21" i="7" s="1"/>
  <c r="AC7" i="4"/>
  <c r="B8" i="4"/>
  <c r="C9" i="7" s="1"/>
  <c r="C8" i="4"/>
  <c r="F8" i="4"/>
  <c r="H22" i="7" s="1"/>
  <c r="G8" i="4"/>
  <c r="I22" i="7" s="1"/>
  <c r="H8" i="4"/>
  <c r="J22" i="7" s="1"/>
  <c r="I8" i="4"/>
  <c r="K22" i="7" s="1"/>
  <c r="J8" i="4"/>
  <c r="L22" i="7" s="1"/>
  <c r="K8" i="4"/>
  <c r="M22" i="7" s="1"/>
  <c r="L8" i="4"/>
  <c r="N22" i="7" s="1"/>
  <c r="M8" i="4"/>
  <c r="O22" i="7" s="1"/>
  <c r="N8" i="4"/>
  <c r="Q8" i="4"/>
  <c r="T11" i="7" s="1"/>
  <c r="R8" i="4"/>
  <c r="U11" i="7" s="1"/>
  <c r="S8" i="4"/>
  <c r="V11" i="7" s="1"/>
  <c r="T8" i="4"/>
  <c r="W11" i="7" s="1"/>
  <c r="U8" i="4"/>
  <c r="X11" i="7" s="1"/>
  <c r="V8" i="4"/>
  <c r="AA8" i="4"/>
  <c r="AE22" i="7" s="1"/>
  <c r="AB8" i="4"/>
  <c r="AF22" i="7" s="1"/>
  <c r="AC8" i="4"/>
  <c r="B9" i="4"/>
  <c r="C11" i="7" s="1"/>
  <c r="C9" i="4"/>
  <c r="F9" i="4"/>
  <c r="H19" i="7" s="1"/>
  <c r="G9" i="4"/>
  <c r="I19" i="7" s="1"/>
  <c r="H9" i="4"/>
  <c r="J19" i="7" s="1"/>
  <c r="I9" i="4"/>
  <c r="K19" i="7" s="1"/>
  <c r="J9" i="4"/>
  <c r="L19" i="7" s="1"/>
  <c r="K9" i="4"/>
  <c r="M19" i="7" s="1"/>
  <c r="L9" i="4"/>
  <c r="N19" i="7" s="1"/>
  <c r="M9" i="4"/>
  <c r="O19" i="7" s="1"/>
  <c r="N9" i="4"/>
  <c r="Q9" i="4"/>
  <c r="T10" i="7" s="1"/>
  <c r="R9" i="4"/>
  <c r="U10" i="7" s="1"/>
  <c r="S9" i="4"/>
  <c r="V10" i="7" s="1"/>
  <c r="T9" i="4"/>
  <c r="W10" i="7" s="1"/>
  <c r="U9" i="4"/>
  <c r="X10" i="7" s="1"/>
  <c r="V9" i="4"/>
  <c r="AA9" i="4"/>
  <c r="AE12" i="7" s="1"/>
  <c r="AB9" i="4"/>
  <c r="AF12" i="7" s="1"/>
  <c r="AC9" i="4"/>
  <c r="B10" i="4"/>
  <c r="C18" i="7" s="1"/>
  <c r="C10" i="4"/>
  <c r="F10" i="4"/>
  <c r="H13" i="7" s="1"/>
  <c r="G10" i="4"/>
  <c r="I13" i="7" s="1"/>
  <c r="H10" i="4"/>
  <c r="J13" i="7" s="1"/>
  <c r="I10" i="4"/>
  <c r="K13" i="7" s="1"/>
  <c r="J10" i="4"/>
  <c r="L13" i="7" s="1"/>
  <c r="K10" i="4"/>
  <c r="M13" i="7" s="1"/>
  <c r="L10" i="4"/>
  <c r="N13" i="7" s="1"/>
  <c r="M10" i="4"/>
  <c r="O13" i="7" s="1"/>
  <c r="N10" i="4"/>
  <c r="Q10" i="4"/>
  <c r="T17" i="7" s="1"/>
  <c r="R10" i="4"/>
  <c r="U17" i="7" s="1"/>
  <c r="S10" i="4"/>
  <c r="V17" i="7" s="1"/>
  <c r="T10" i="4"/>
  <c r="W17" i="7" s="1"/>
  <c r="U10" i="4"/>
  <c r="X17" i="7" s="1"/>
  <c r="V10" i="4"/>
  <c r="AA10" i="4"/>
  <c r="AE7" i="7" s="1"/>
  <c r="AB10" i="4"/>
  <c r="AF7" i="7" s="1"/>
  <c r="AC10" i="4"/>
  <c r="B11" i="4"/>
  <c r="C10" i="7" s="1"/>
  <c r="C11" i="4"/>
  <c r="F11" i="4"/>
  <c r="H9" i="7" s="1"/>
  <c r="G11" i="4"/>
  <c r="I9" i="7" s="1"/>
  <c r="H11" i="4"/>
  <c r="J9" i="7" s="1"/>
  <c r="I11" i="4"/>
  <c r="K9" i="7" s="1"/>
  <c r="J11" i="4"/>
  <c r="L9" i="7" s="1"/>
  <c r="K11" i="4"/>
  <c r="M9" i="7" s="1"/>
  <c r="L11" i="4"/>
  <c r="N9" i="7" s="1"/>
  <c r="M11" i="4"/>
  <c r="O9" i="7" s="1"/>
  <c r="N11" i="4"/>
  <c r="Q11" i="4"/>
  <c r="T6" i="7" s="1"/>
  <c r="R11" i="4"/>
  <c r="U6" i="7" s="1"/>
  <c r="S11" i="4"/>
  <c r="V6" i="7" s="1"/>
  <c r="T11" i="4"/>
  <c r="W6" i="7" s="1"/>
  <c r="U11" i="4"/>
  <c r="X6" i="7" s="1"/>
  <c r="V11" i="4"/>
  <c r="AA11" i="4"/>
  <c r="AE24" i="7" s="1"/>
  <c r="AB11" i="4"/>
  <c r="AF24" i="7" s="1"/>
  <c r="AC11" i="4"/>
  <c r="B12" i="4"/>
  <c r="C23" i="7" s="1"/>
  <c r="C12" i="4"/>
  <c r="F12" i="4"/>
  <c r="H21" i="7" s="1"/>
  <c r="G12" i="4"/>
  <c r="I21" i="7" s="1"/>
  <c r="H12" i="4"/>
  <c r="J21" i="7" s="1"/>
  <c r="I12" i="4"/>
  <c r="K21" i="7" s="1"/>
  <c r="J12" i="4"/>
  <c r="L21" i="7" s="1"/>
  <c r="K12" i="4"/>
  <c r="M21" i="7" s="1"/>
  <c r="L12" i="4"/>
  <c r="N21" i="7" s="1"/>
  <c r="M12" i="4"/>
  <c r="O21" i="7" s="1"/>
  <c r="N12" i="4"/>
  <c r="Q12" i="4"/>
  <c r="T16" i="7" s="1"/>
  <c r="R12" i="4"/>
  <c r="U16" i="7" s="1"/>
  <c r="S12" i="4"/>
  <c r="V16" i="7" s="1"/>
  <c r="T12" i="4"/>
  <c r="W16" i="7" s="1"/>
  <c r="U12" i="4"/>
  <c r="X16" i="7" s="1"/>
  <c r="V12" i="4"/>
  <c r="AA12" i="4"/>
  <c r="AE9" i="7" s="1"/>
  <c r="AB12" i="4"/>
  <c r="AF9" i="7" s="1"/>
  <c r="AC12" i="4"/>
  <c r="B13" i="4"/>
  <c r="C25" i="7" s="1"/>
  <c r="C13" i="4"/>
  <c r="F13" i="4"/>
  <c r="H24" i="7" s="1"/>
  <c r="G13" i="4"/>
  <c r="I24" i="7" s="1"/>
  <c r="H13" i="4"/>
  <c r="J24" i="7" s="1"/>
  <c r="I13" i="4"/>
  <c r="K24" i="7" s="1"/>
  <c r="J13" i="4"/>
  <c r="L24" i="7" s="1"/>
  <c r="K13" i="4"/>
  <c r="M24" i="7" s="1"/>
  <c r="L13" i="4"/>
  <c r="N24" i="7" s="1"/>
  <c r="M13" i="4"/>
  <c r="O24" i="7" s="1"/>
  <c r="N13" i="4"/>
  <c r="Q13" i="4"/>
  <c r="T25" i="7" s="1"/>
  <c r="R13" i="4"/>
  <c r="U25" i="7" s="1"/>
  <c r="S13" i="4"/>
  <c r="V25" i="7" s="1"/>
  <c r="T13" i="4"/>
  <c r="W25" i="7" s="1"/>
  <c r="U13" i="4"/>
  <c r="X25" i="7" s="1"/>
  <c r="V13" i="4"/>
  <c r="AA13" i="4"/>
  <c r="AE15" i="7" s="1"/>
  <c r="AB13" i="4"/>
  <c r="AF15" i="7" s="1"/>
  <c r="AC13" i="4"/>
  <c r="B14" i="4"/>
  <c r="C15" i="7" s="1"/>
  <c r="C14" i="4"/>
  <c r="F14" i="4"/>
  <c r="H11" i="7" s="1"/>
  <c r="G14" i="4"/>
  <c r="I11" i="7" s="1"/>
  <c r="H14" i="4"/>
  <c r="J11" i="7" s="1"/>
  <c r="I14" i="4"/>
  <c r="K11" i="7" s="1"/>
  <c r="J14" i="4"/>
  <c r="L11" i="7" s="1"/>
  <c r="K14" i="4"/>
  <c r="M11" i="7" s="1"/>
  <c r="L14" i="4"/>
  <c r="N11" i="7" s="1"/>
  <c r="M14" i="4"/>
  <c r="O11" i="7" s="1"/>
  <c r="N14" i="4"/>
  <c r="Q14" i="4"/>
  <c r="T20" i="7" s="1"/>
  <c r="R14" i="4"/>
  <c r="U20" i="7" s="1"/>
  <c r="S14" i="4"/>
  <c r="V20" i="7" s="1"/>
  <c r="T14" i="4"/>
  <c r="W20" i="7" s="1"/>
  <c r="U14" i="4"/>
  <c r="X20" i="7" s="1"/>
  <c r="V14" i="4"/>
  <c r="AA14" i="4"/>
  <c r="AE14" i="7" s="1"/>
  <c r="AB14" i="4"/>
  <c r="AF14" i="7" s="1"/>
  <c r="AC14" i="4"/>
  <c r="B15" i="4"/>
  <c r="C4" i="7" s="1"/>
  <c r="C15" i="4"/>
  <c r="F15" i="4"/>
  <c r="H4" i="7" s="1"/>
  <c r="G15" i="4"/>
  <c r="I4" i="7" s="1"/>
  <c r="H15" i="4"/>
  <c r="J4" i="7" s="1"/>
  <c r="I15" i="4"/>
  <c r="K4" i="7" s="1"/>
  <c r="J15" i="4"/>
  <c r="L4" i="7" s="1"/>
  <c r="K15" i="4"/>
  <c r="M4" i="7" s="1"/>
  <c r="L15" i="4"/>
  <c r="N4" i="7" s="1"/>
  <c r="M15" i="4"/>
  <c r="O4" i="7" s="1"/>
  <c r="N15" i="4"/>
  <c r="Q15" i="4"/>
  <c r="T7" i="7" s="1"/>
  <c r="R15" i="4"/>
  <c r="U7" i="7" s="1"/>
  <c r="S15" i="4"/>
  <c r="V7" i="7" s="1"/>
  <c r="T15" i="4"/>
  <c r="W7" i="7" s="1"/>
  <c r="U15" i="4"/>
  <c r="X7" i="7" s="1"/>
  <c r="V15" i="4"/>
  <c r="AA15" i="4"/>
  <c r="AE5" i="7" s="1"/>
  <c r="AB15" i="4"/>
  <c r="AF5" i="7" s="1"/>
  <c r="AC15" i="4"/>
  <c r="B16" i="4"/>
  <c r="C8" i="7" s="1"/>
  <c r="C16" i="4"/>
  <c r="F16" i="4"/>
  <c r="H14" i="7" s="1"/>
  <c r="G16" i="4"/>
  <c r="I14" i="7" s="1"/>
  <c r="H16" i="4"/>
  <c r="J14" i="7" s="1"/>
  <c r="I16" i="4"/>
  <c r="K14" i="7" s="1"/>
  <c r="J16" i="4"/>
  <c r="L14" i="7" s="1"/>
  <c r="K16" i="4"/>
  <c r="M14" i="7" s="1"/>
  <c r="L16" i="4"/>
  <c r="N14" i="7" s="1"/>
  <c r="M16" i="4"/>
  <c r="O14" i="7" s="1"/>
  <c r="N16" i="4"/>
  <c r="Q16" i="4"/>
  <c r="T9" i="7" s="1"/>
  <c r="R16" i="4"/>
  <c r="U9" i="7" s="1"/>
  <c r="S16" i="4"/>
  <c r="V9" i="7" s="1"/>
  <c r="T16" i="4"/>
  <c r="W9" i="7" s="1"/>
  <c r="U16" i="4"/>
  <c r="X9" i="7" s="1"/>
  <c r="V16" i="4"/>
  <c r="AA16" i="4"/>
  <c r="AE13" i="7" s="1"/>
  <c r="AB16" i="4"/>
  <c r="AF13" i="7" s="1"/>
  <c r="AC16" i="4"/>
  <c r="B17" i="4"/>
  <c r="C24" i="7" s="1"/>
  <c r="C17" i="4"/>
  <c r="F17" i="4"/>
  <c r="H25" i="7" s="1"/>
  <c r="G17" i="4"/>
  <c r="I25" i="7" s="1"/>
  <c r="H17" i="4"/>
  <c r="J25" i="7" s="1"/>
  <c r="I17" i="4"/>
  <c r="K25" i="7" s="1"/>
  <c r="J17" i="4"/>
  <c r="L25" i="7" s="1"/>
  <c r="K17" i="4"/>
  <c r="M25" i="7" s="1"/>
  <c r="L17" i="4"/>
  <c r="N25" i="7" s="1"/>
  <c r="M17" i="4"/>
  <c r="O25" i="7" s="1"/>
  <c r="N17" i="4"/>
  <c r="Q17" i="4"/>
  <c r="T23" i="7" s="1"/>
  <c r="R17" i="4"/>
  <c r="U23" i="7" s="1"/>
  <c r="S17" i="4"/>
  <c r="V23" i="7" s="1"/>
  <c r="T17" i="4"/>
  <c r="W23" i="7" s="1"/>
  <c r="U17" i="4"/>
  <c r="X23" i="7" s="1"/>
  <c r="V17" i="4"/>
  <c r="AA17" i="4"/>
  <c r="AE16" i="7" s="1"/>
  <c r="AB17" i="4"/>
  <c r="AF16" i="7" s="1"/>
  <c r="AC17" i="4"/>
  <c r="B18" i="4"/>
  <c r="C5" i="7" s="1"/>
  <c r="C18" i="4"/>
  <c r="F18" i="4"/>
  <c r="H6" i="7" s="1"/>
  <c r="G18" i="4"/>
  <c r="I6" i="7" s="1"/>
  <c r="H18" i="4"/>
  <c r="J6" i="7" s="1"/>
  <c r="I18" i="4"/>
  <c r="K6" i="7" s="1"/>
  <c r="J18" i="4"/>
  <c r="L6" i="7" s="1"/>
  <c r="K18" i="4"/>
  <c r="M6" i="7" s="1"/>
  <c r="L18" i="4"/>
  <c r="N6" i="7" s="1"/>
  <c r="M18" i="4"/>
  <c r="O6" i="7" s="1"/>
  <c r="N18" i="4"/>
  <c r="Q18" i="4"/>
  <c r="T4" i="7" s="1"/>
  <c r="R18" i="4"/>
  <c r="U4" i="7" s="1"/>
  <c r="S18" i="4"/>
  <c r="V4" i="7" s="1"/>
  <c r="T18" i="4"/>
  <c r="W4" i="7" s="1"/>
  <c r="U18" i="4"/>
  <c r="X4" i="7" s="1"/>
  <c r="V18" i="4"/>
  <c r="AA18" i="4"/>
  <c r="AE18" i="7" s="1"/>
  <c r="AB18" i="4"/>
  <c r="AF18" i="7" s="1"/>
  <c r="AC18" i="4"/>
  <c r="B19" i="4"/>
  <c r="C12" i="7" s="1"/>
  <c r="C19" i="4"/>
  <c r="F19" i="4"/>
  <c r="H17" i="7" s="1"/>
  <c r="G19" i="4"/>
  <c r="I17" i="7" s="1"/>
  <c r="H19" i="4"/>
  <c r="J17" i="7" s="1"/>
  <c r="I19" i="4"/>
  <c r="K17" i="7" s="1"/>
  <c r="J19" i="4"/>
  <c r="L17" i="7" s="1"/>
  <c r="K19" i="4"/>
  <c r="M17" i="7" s="1"/>
  <c r="L19" i="4"/>
  <c r="N17" i="7" s="1"/>
  <c r="M19" i="4"/>
  <c r="O17" i="7" s="1"/>
  <c r="N19" i="4"/>
  <c r="Q19" i="4"/>
  <c r="T12" i="7" s="1"/>
  <c r="R19" i="4"/>
  <c r="U12" i="7" s="1"/>
  <c r="S19" i="4"/>
  <c r="V12" i="7" s="1"/>
  <c r="T19" i="4"/>
  <c r="W12" i="7" s="1"/>
  <c r="U19" i="4"/>
  <c r="X12" i="7" s="1"/>
  <c r="V19" i="4"/>
  <c r="AA19" i="4"/>
  <c r="AE19" i="7" s="1"/>
  <c r="AB19" i="4"/>
  <c r="AF19" i="7" s="1"/>
  <c r="AC19" i="4"/>
  <c r="B20" i="4"/>
  <c r="C13" i="7" s="1"/>
  <c r="C20" i="4"/>
  <c r="F20" i="4"/>
  <c r="H5" i="7" s="1"/>
  <c r="G20" i="4"/>
  <c r="I5" i="7" s="1"/>
  <c r="H20" i="4"/>
  <c r="J5" i="7" s="1"/>
  <c r="I20" i="4"/>
  <c r="K5" i="7" s="1"/>
  <c r="J20" i="4"/>
  <c r="L5" i="7" s="1"/>
  <c r="K20" i="4"/>
  <c r="M5" i="7" s="1"/>
  <c r="L20" i="4"/>
  <c r="N5" i="7" s="1"/>
  <c r="M20" i="4"/>
  <c r="O5" i="7" s="1"/>
  <c r="N20" i="4"/>
  <c r="Q20" i="4"/>
  <c r="T18" i="7" s="1"/>
  <c r="R20" i="4"/>
  <c r="U18" i="7" s="1"/>
  <c r="S20" i="4"/>
  <c r="V18" i="7" s="1"/>
  <c r="T20" i="4"/>
  <c r="W18" i="7" s="1"/>
  <c r="U20" i="4"/>
  <c r="X18" i="7" s="1"/>
  <c r="V20" i="4"/>
  <c r="AA20" i="4"/>
  <c r="AE17" i="7" s="1"/>
  <c r="AB20" i="4"/>
  <c r="AF17" i="7" s="1"/>
  <c r="AC20" i="4"/>
  <c r="B21" i="4"/>
  <c r="C17" i="7" s="1"/>
  <c r="C21" i="4"/>
  <c r="F21" i="4"/>
  <c r="H12" i="7" s="1"/>
  <c r="G21" i="4"/>
  <c r="I12" i="7" s="1"/>
  <c r="H21" i="4"/>
  <c r="J12" i="7" s="1"/>
  <c r="I21" i="4"/>
  <c r="K12" i="7" s="1"/>
  <c r="J21" i="4"/>
  <c r="L12" i="7" s="1"/>
  <c r="K21" i="4"/>
  <c r="M12" i="7" s="1"/>
  <c r="L21" i="4"/>
  <c r="N12" i="7" s="1"/>
  <c r="M21" i="4"/>
  <c r="O12" i="7" s="1"/>
  <c r="N21" i="4"/>
  <c r="Q21" i="4"/>
  <c r="T21" i="7" s="1"/>
  <c r="R21" i="4"/>
  <c r="U21" i="7" s="1"/>
  <c r="S21" i="4"/>
  <c r="V21" i="7" s="1"/>
  <c r="T21" i="4"/>
  <c r="W21" i="7" s="1"/>
  <c r="U21" i="4"/>
  <c r="X21" i="7" s="1"/>
  <c r="V21" i="4"/>
  <c r="AA21" i="4"/>
  <c r="AE23" i="7" s="1"/>
  <c r="AB21" i="4"/>
  <c r="AF23" i="7" s="1"/>
  <c r="AC21" i="4"/>
  <c r="B22" i="4"/>
  <c r="C20" i="7" s="1"/>
  <c r="C22" i="4"/>
  <c r="F22" i="4"/>
  <c r="H10" i="7" s="1"/>
  <c r="G22" i="4"/>
  <c r="I10" i="7" s="1"/>
  <c r="H22" i="4"/>
  <c r="J10" i="7" s="1"/>
  <c r="I22" i="4"/>
  <c r="K10" i="7" s="1"/>
  <c r="J22" i="4"/>
  <c r="L10" i="7" s="1"/>
  <c r="K22" i="4"/>
  <c r="M10" i="7" s="1"/>
  <c r="L22" i="4"/>
  <c r="N10" i="7" s="1"/>
  <c r="M22" i="4"/>
  <c r="O10" i="7" s="1"/>
  <c r="N22" i="4"/>
  <c r="Q22" i="4"/>
  <c r="T22" i="7" s="1"/>
  <c r="R22" i="4"/>
  <c r="U22" i="7" s="1"/>
  <c r="S22" i="4"/>
  <c r="V22" i="7" s="1"/>
  <c r="T22" i="4"/>
  <c r="W22" i="7" s="1"/>
  <c r="U22" i="4"/>
  <c r="X22" i="7" s="1"/>
  <c r="V22" i="4"/>
  <c r="AA22" i="4"/>
  <c r="AE25" i="7" s="1"/>
  <c r="AB22" i="4"/>
  <c r="AF25" i="7" s="1"/>
  <c r="AC22" i="4"/>
  <c r="B23" i="4"/>
  <c r="C22" i="7" s="1"/>
  <c r="C23" i="4"/>
  <c r="F23" i="4"/>
  <c r="H16" i="7" s="1"/>
  <c r="G23" i="4"/>
  <c r="I16" i="7" s="1"/>
  <c r="H23" i="4"/>
  <c r="J16" i="7" s="1"/>
  <c r="I23" i="4"/>
  <c r="K16" i="7" s="1"/>
  <c r="J23" i="4"/>
  <c r="L16" i="7" s="1"/>
  <c r="K23" i="4"/>
  <c r="M16" i="7" s="1"/>
  <c r="L23" i="4"/>
  <c r="N16" i="7" s="1"/>
  <c r="M23" i="4"/>
  <c r="O16" i="7" s="1"/>
  <c r="N23" i="4"/>
  <c r="Q23" i="4"/>
  <c r="T19" i="7" s="1"/>
  <c r="R23" i="4"/>
  <c r="U19" i="7" s="1"/>
  <c r="S23" i="4"/>
  <c r="V19" i="7" s="1"/>
  <c r="T23" i="4"/>
  <c r="W19" i="7" s="1"/>
  <c r="U23" i="4"/>
  <c r="X19" i="7" s="1"/>
  <c r="V23" i="4"/>
  <c r="AA23" i="4"/>
  <c r="AE11" i="7" s="1"/>
  <c r="AB23" i="4"/>
  <c r="AF11" i="7" s="1"/>
  <c r="AC23" i="4"/>
  <c r="B24" i="4"/>
  <c r="C16" i="7" s="1"/>
  <c r="C24" i="4"/>
  <c r="D16" i="7" s="1"/>
  <c r="F24" i="4"/>
  <c r="H8" i="7" s="1"/>
  <c r="G24" i="4"/>
  <c r="I8" i="7" s="1"/>
  <c r="H24" i="4"/>
  <c r="J8" i="7" s="1"/>
  <c r="I24" i="4"/>
  <c r="K8" i="7" s="1"/>
  <c r="J24" i="4"/>
  <c r="L8" i="7" s="1"/>
  <c r="K24" i="4"/>
  <c r="M8" i="7" s="1"/>
  <c r="L24" i="4"/>
  <c r="N8" i="7" s="1"/>
  <c r="M24" i="4"/>
  <c r="O8" i="7" s="1"/>
  <c r="N24" i="4"/>
  <c r="Q24" i="4"/>
  <c r="T13" i="7" s="1"/>
  <c r="R24" i="4"/>
  <c r="U13" i="7" s="1"/>
  <c r="S24" i="4"/>
  <c r="V13" i="7" s="1"/>
  <c r="T24" i="4"/>
  <c r="W13" i="7" s="1"/>
  <c r="U24" i="4"/>
  <c r="X13" i="7" s="1"/>
  <c r="V24" i="4"/>
  <c r="AA24" i="4"/>
  <c r="AE6" i="7" s="1"/>
  <c r="AB24" i="4"/>
  <c r="AF6" i="7" s="1"/>
  <c r="AC24" i="4"/>
  <c r="S3" i="4"/>
  <c r="T3" i="4"/>
  <c r="U3" i="4"/>
  <c r="V3" i="4"/>
  <c r="Q3" i="4"/>
  <c r="R3" i="4"/>
  <c r="M3" i="4"/>
  <c r="N3" i="4"/>
  <c r="C3" i="4"/>
  <c r="F3" i="4"/>
  <c r="G3" i="4"/>
  <c r="H3" i="4"/>
  <c r="I3" i="4"/>
  <c r="J3" i="4"/>
  <c r="K3" i="4"/>
  <c r="L3" i="4"/>
  <c r="B3" i="4"/>
  <c r="A5" i="4"/>
  <c r="B21" i="7" s="1"/>
  <c r="A6" i="4"/>
  <c r="B7" i="7" s="1"/>
  <c r="A7" i="4"/>
  <c r="B6" i="7" s="1"/>
  <c r="A8" i="4"/>
  <c r="B9" i="7" s="1"/>
  <c r="A9" i="4"/>
  <c r="B11" i="7" s="1"/>
  <c r="A10" i="4"/>
  <c r="B18" i="7" s="1"/>
  <c r="A11" i="4"/>
  <c r="B10" i="7" s="1"/>
  <c r="A12" i="4"/>
  <c r="A13" i="4"/>
  <c r="B25" i="7" s="1"/>
  <c r="A14" i="4"/>
  <c r="B15" i="7" s="1"/>
  <c r="A15" i="4"/>
  <c r="B4" i="7" s="1"/>
  <c r="A16" i="4"/>
  <c r="B8" i="7" s="1"/>
  <c r="A17" i="4"/>
  <c r="B24" i="7" s="1"/>
  <c r="A18" i="4"/>
  <c r="B5" i="7" s="1"/>
  <c r="A19" i="4"/>
  <c r="B12" i="7" s="1"/>
  <c r="A20" i="4"/>
  <c r="B13" i="7" s="1"/>
  <c r="A21" i="4"/>
  <c r="B17" i="7" s="1"/>
  <c r="A22" i="4"/>
  <c r="B20" i="7" s="1"/>
  <c r="A23" i="4"/>
  <c r="B22" i="7" s="1"/>
  <c r="A24" i="4"/>
  <c r="B16" i="7" s="1"/>
  <c r="A4" i="4"/>
  <c r="G20" i="7" s="1"/>
  <c r="D20" i="7" l="1"/>
  <c r="D22" i="4"/>
  <c r="D17" i="7"/>
  <c r="D21" i="4"/>
  <c r="B21" i="6" s="1"/>
  <c r="C21" i="6" s="1"/>
  <c r="D13" i="7"/>
  <c r="D20" i="4"/>
  <c r="D12" i="7"/>
  <c r="D19" i="4"/>
  <c r="D5" i="7"/>
  <c r="D18" i="4"/>
  <c r="D24" i="7"/>
  <c r="D17" i="4"/>
  <c r="B17" i="6" s="1"/>
  <c r="C17" i="6" s="1"/>
  <c r="D8" i="7"/>
  <c r="D16" i="4"/>
  <c r="D4" i="7"/>
  <c r="D15" i="4"/>
  <c r="D15" i="7"/>
  <c r="D14" i="4"/>
  <c r="D25" i="7"/>
  <c r="D13" i="4"/>
  <c r="B13" i="6" s="1"/>
  <c r="C13" i="6" s="1"/>
  <c r="D23" i="7"/>
  <c r="D12" i="4"/>
  <c r="D10" i="7"/>
  <c r="D11" i="4"/>
  <c r="B11" i="6" s="1"/>
  <c r="C11" i="6" s="1"/>
  <c r="D9" i="7"/>
  <c r="D8" i="4"/>
  <c r="P21" i="8"/>
  <c r="N21" i="8"/>
  <c r="Q19" i="5"/>
  <c r="I18" i="5"/>
  <c r="Q13" i="5"/>
  <c r="P5" i="8"/>
  <c r="N5" i="8"/>
  <c r="I10" i="5"/>
  <c r="P23" i="8"/>
  <c r="N23" i="8"/>
  <c r="Q7" i="5"/>
  <c r="P24" i="8"/>
  <c r="N24" i="8"/>
  <c r="P13" i="8"/>
  <c r="N13" i="8"/>
  <c r="W23" i="4"/>
  <c r="W22" i="4"/>
  <c r="W21" i="4"/>
  <c r="J21" i="6" s="1"/>
  <c r="K21" i="6" s="1"/>
  <c r="W20" i="4"/>
  <c r="W19" i="4"/>
  <c r="W18" i="4"/>
  <c r="W17" i="4"/>
  <c r="J17" i="6" s="1"/>
  <c r="K17" i="6" s="1"/>
  <c r="W16" i="4"/>
  <c r="W15" i="4"/>
  <c r="W14" i="4"/>
  <c r="W13" i="4"/>
  <c r="J13" i="6" s="1"/>
  <c r="K13" i="6" s="1"/>
  <c r="W12" i="4"/>
  <c r="W11" i="4"/>
  <c r="W10" i="4"/>
  <c r="W9" i="4"/>
  <c r="W8" i="4"/>
  <c r="W7" i="4"/>
  <c r="W6" i="4"/>
  <c r="W5" i="4"/>
  <c r="W4" i="4"/>
  <c r="W24" i="4"/>
  <c r="Q7" i="8"/>
  <c r="O7" i="8"/>
  <c r="X22" i="5"/>
  <c r="Q6" i="8"/>
  <c r="O6" i="8"/>
  <c r="X20" i="5"/>
  <c r="Z20" i="6" s="1"/>
  <c r="AA20" i="6" s="1"/>
  <c r="Q17" i="8"/>
  <c r="O17" i="8"/>
  <c r="X18" i="5"/>
  <c r="Q18" i="8"/>
  <c r="O18" i="8"/>
  <c r="X16" i="5"/>
  <c r="Q12" i="8"/>
  <c r="O12" i="8"/>
  <c r="X14" i="5"/>
  <c r="Q19" i="8"/>
  <c r="O19" i="8"/>
  <c r="X12" i="5"/>
  <c r="Q10" i="8"/>
  <c r="O10" i="8"/>
  <c r="X10" i="5"/>
  <c r="Q11" i="8"/>
  <c r="O11" i="8"/>
  <c r="X8" i="5"/>
  <c r="Q25" i="8"/>
  <c r="O25" i="8"/>
  <c r="X6" i="5"/>
  <c r="Q16" i="8"/>
  <c r="O16" i="8"/>
  <c r="X4" i="5"/>
  <c r="Z4" i="6" s="1"/>
  <c r="AA4" i="6" s="1"/>
  <c r="X24" i="5"/>
  <c r="Q20" i="8"/>
  <c r="O20" i="8"/>
  <c r="D22" i="7"/>
  <c r="D23" i="4"/>
  <c r="D6" i="7"/>
  <c r="D7" i="4"/>
  <c r="D7" i="7"/>
  <c r="D6" i="4"/>
  <c r="D4" i="4"/>
  <c r="D24" i="4"/>
  <c r="Q21" i="5"/>
  <c r="I20" i="5"/>
  <c r="Q17" i="5"/>
  <c r="P22" i="8"/>
  <c r="N22" i="8"/>
  <c r="I16" i="5"/>
  <c r="P8" i="8"/>
  <c r="N8" i="8"/>
  <c r="Q11" i="5"/>
  <c r="V11" i="6" s="1"/>
  <c r="W11" i="6" s="1"/>
  <c r="Q9" i="5"/>
  <c r="Q5" i="5"/>
  <c r="I4" i="5"/>
  <c r="I24" i="5"/>
  <c r="R24" i="6" s="1"/>
  <c r="S24" i="6" s="1"/>
  <c r="AD23" i="4"/>
  <c r="AD22" i="4"/>
  <c r="AD21" i="4"/>
  <c r="AD20" i="4"/>
  <c r="N20" i="6" s="1"/>
  <c r="O20" i="6" s="1"/>
  <c r="AD19" i="4"/>
  <c r="AD18" i="4"/>
  <c r="AD17" i="4"/>
  <c r="AD16" i="4"/>
  <c r="N16" i="6" s="1"/>
  <c r="O16" i="6" s="1"/>
  <c r="AD15" i="4"/>
  <c r="AD14" i="4"/>
  <c r="AD13" i="4"/>
  <c r="AG9" i="7"/>
  <c r="AD12" i="4"/>
  <c r="AD11" i="4"/>
  <c r="AD10" i="4"/>
  <c r="AD9" i="4"/>
  <c r="N9" i="6" s="1"/>
  <c r="O9" i="6" s="1"/>
  <c r="AD8" i="4"/>
  <c r="AD7" i="4"/>
  <c r="AD6" i="4"/>
  <c r="AD5" i="4"/>
  <c r="N5" i="6" s="1"/>
  <c r="O5" i="6" s="1"/>
  <c r="AD4" i="4"/>
  <c r="AD24" i="4"/>
  <c r="P7" i="8"/>
  <c r="N7" i="8"/>
  <c r="I23" i="5"/>
  <c r="Q22" i="5"/>
  <c r="P6" i="8"/>
  <c r="N6" i="8"/>
  <c r="I21" i="5"/>
  <c r="Q20" i="5"/>
  <c r="P17" i="8"/>
  <c r="N17" i="8"/>
  <c r="I19" i="5"/>
  <c r="Q18" i="5"/>
  <c r="P18" i="8"/>
  <c r="N18" i="8"/>
  <c r="I17" i="5"/>
  <c r="Q16" i="5"/>
  <c r="P12" i="8"/>
  <c r="N12" i="8"/>
  <c r="I15" i="5"/>
  <c r="Q14" i="5"/>
  <c r="P19" i="8"/>
  <c r="N19" i="8"/>
  <c r="I13" i="5"/>
  <c r="Q12" i="5"/>
  <c r="P10" i="8"/>
  <c r="N10" i="8"/>
  <c r="I11" i="5"/>
  <c r="Q10" i="5"/>
  <c r="P11" i="8"/>
  <c r="N11" i="8"/>
  <c r="I9" i="5"/>
  <c r="Q8" i="5"/>
  <c r="P25" i="8"/>
  <c r="N25" i="8"/>
  <c r="I7" i="5"/>
  <c r="Q6" i="5"/>
  <c r="P16" i="8"/>
  <c r="N16" i="8"/>
  <c r="I5" i="5"/>
  <c r="Q4" i="5"/>
  <c r="Q24" i="5"/>
  <c r="P20" i="8"/>
  <c r="N20" i="8"/>
  <c r="D18" i="7"/>
  <c r="D10" i="4"/>
  <c r="D11" i="7"/>
  <c r="D9" i="4"/>
  <c r="D21" i="7"/>
  <c r="D5" i="4"/>
  <c r="I22" i="5"/>
  <c r="R22" i="6" s="1"/>
  <c r="S22" i="6" s="1"/>
  <c r="P15" i="8"/>
  <c r="N15" i="8"/>
  <c r="P14" i="8"/>
  <c r="N14" i="8"/>
  <c r="Q15" i="5"/>
  <c r="I14" i="5"/>
  <c r="P4" i="8"/>
  <c r="N4" i="8"/>
  <c r="I12" i="5"/>
  <c r="I8" i="5"/>
  <c r="I6" i="5"/>
  <c r="AB9" i="7"/>
  <c r="B23" i="7"/>
  <c r="O23" i="4"/>
  <c r="O22" i="4"/>
  <c r="O21" i="4"/>
  <c r="O20" i="4"/>
  <c r="O19" i="4"/>
  <c r="O18" i="4"/>
  <c r="O17" i="4"/>
  <c r="O16" i="4"/>
  <c r="O15" i="4"/>
  <c r="O14" i="4"/>
  <c r="O13" i="4"/>
  <c r="F13" i="6" s="1"/>
  <c r="G13" i="6" s="1"/>
  <c r="O12" i="4"/>
  <c r="O11" i="4"/>
  <c r="O10" i="4"/>
  <c r="O9" i="4"/>
  <c r="F9" i="6" s="1"/>
  <c r="G9" i="6" s="1"/>
  <c r="O8" i="4"/>
  <c r="O7" i="4"/>
  <c r="O6" i="4"/>
  <c r="O5" i="4"/>
  <c r="F5" i="6" s="1"/>
  <c r="G5" i="6" s="1"/>
  <c r="O4" i="4"/>
  <c r="O24" i="4"/>
  <c r="X23" i="5"/>
  <c r="Q21" i="8"/>
  <c r="O21" i="8"/>
  <c r="X21" i="5"/>
  <c r="Q15" i="8"/>
  <c r="O15" i="8"/>
  <c r="X19" i="5"/>
  <c r="Q14" i="8"/>
  <c r="O14" i="8"/>
  <c r="X17" i="5"/>
  <c r="Q22" i="8"/>
  <c r="O22" i="8"/>
  <c r="X15" i="5"/>
  <c r="Q8" i="8"/>
  <c r="O8" i="8"/>
  <c r="X13" i="5"/>
  <c r="Q4" i="8"/>
  <c r="O4" i="8"/>
  <c r="X11" i="5"/>
  <c r="Q5" i="8"/>
  <c r="O5" i="8"/>
  <c r="X9" i="5"/>
  <c r="Z9" i="6" s="1"/>
  <c r="AA9" i="6" s="1"/>
  <c r="Q23" i="8"/>
  <c r="O23" i="8"/>
  <c r="X7" i="5"/>
  <c r="Q24" i="8"/>
  <c r="O24" i="8"/>
  <c r="X5" i="5"/>
  <c r="Q13" i="8"/>
  <c r="O13" i="8"/>
  <c r="AD25" i="4"/>
  <c r="N25" i="6" s="1"/>
  <c r="D25" i="4"/>
  <c r="B25" i="6" s="1"/>
  <c r="C25" i="6" s="1"/>
  <c r="Q25" i="5"/>
  <c r="V25" i="6" s="1"/>
  <c r="I25" i="5"/>
  <c r="R25" i="6" s="1"/>
  <c r="S25" i="6" s="1"/>
  <c r="W25" i="4"/>
  <c r="J25" i="6" s="1"/>
  <c r="K25" i="6" s="1"/>
  <c r="O25" i="4"/>
  <c r="F25" i="6" s="1"/>
  <c r="X25" i="5"/>
  <c r="Z25" i="6" s="1"/>
  <c r="AA25" i="6" s="1"/>
  <c r="N24" i="6"/>
  <c r="O24" i="6" s="1"/>
  <c r="AG25" i="7"/>
  <c r="N21" i="6"/>
  <c r="O21" i="6" s="1"/>
  <c r="AG17" i="7"/>
  <c r="B20" i="6"/>
  <c r="C20" i="6" s="1"/>
  <c r="AG18" i="7"/>
  <c r="N17" i="6"/>
  <c r="O17" i="6" s="1"/>
  <c r="AG13" i="7"/>
  <c r="B16" i="6"/>
  <c r="C16" i="6" s="1"/>
  <c r="AG14" i="7"/>
  <c r="N13" i="6"/>
  <c r="O13" i="6" s="1"/>
  <c r="N12" i="6"/>
  <c r="O12" i="6" s="1"/>
  <c r="B12" i="6"/>
  <c r="C12" i="6" s="1"/>
  <c r="N11" i="6"/>
  <c r="O11" i="6" s="1"/>
  <c r="AG7" i="7"/>
  <c r="N10" i="6"/>
  <c r="O10" i="6" s="1"/>
  <c r="B10" i="6"/>
  <c r="C10" i="6" s="1"/>
  <c r="B9" i="6"/>
  <c r="C9" i="6" s="1"/>
  <c r="AG22" i="7"/>
  <c r="N8" i="6"/>
  <c r="O8" i="6" s="1"/>
  <c r="B8" i="6"/>
  <c r="C8" i="6" s="1"/>
  <c r="N7" i="6"/>
  <c r="O7" i="6" s="1"/>
  <c r="B7" i="6"/>
  <c r="C7" i="6" s="1"/>
  <c r="AG20" i="7"/>
  <c r="N6" i="6"/>
  <c r="O6" i="6" s="1"/>
  <c r="B6" i="6"/>
  <c r="C6" i="6" s="1"/>
  <c r="B5" i="6"/>
  <c r="C5" i="6" s="1"/>
  <c r="N4" i="6"/>
  <c r="O4" i="6" s="1"/>
  <c r="D19" i="7"/>
  <c r="B4" i="6"/>
  <c r="C4" i="6" s="1"/>
  <c r="I25" i="8"/>
  <c r="R23" i="6"/>
  <c r="S23" i="6" s="1"/>
  <c r="T6" i="8"/>
  <c r="V22" i="6"/>
  <c r="W22" i="6" s="1"/>
  <c r="I10" i="8"/>
  <c r="V21" i="6"/>
  <c r="W21" i="6" s="1"/>
  <c r="I5" i="8"/>
  <c r="R21" i="6"/>
  <c r="S21" i="6" s="1"/>
  <c r="T17" i="8"/>
  <c r="V20" i="6"/>
  <c r="W20" i="6" s="1"/>
  <c r="I20" i="8"/>
  <c r="R20" i="6"/>
  <c r="S20" i="6" s="1"/>
  <c r="I17" i="8"/>
  <c r="R19" i="6"/>
  <c r="S19" i="6" s="1"/>
  <c r="T18" i="8"/>
  <c r="V18" i="6"/>
  <c r="W18" i="6" s="1"/>
  <c r="I11" i="8"/>
  <c r="R18" i="6"/>
  <c r="S18" i="6" s="1"/>
  <c r="V17" i="6"/>
  <c r="W17" i="6" s="1"/>
  <c r="I8" i="8"/>
  <c r="R17" i="6"/>
  <c r="S17" i="6" s="1"/>
  <c r="T12" i="8"/>
  <c r="I12" i="8"/>
  <c r="R16" i="6"/>
  <c r="S16" i="6" s="1"/>
  <c r="I6" i="8"/>
  <c r="R15" i="6"/>
  <c r="S15" i="6" s="1"/>
  <c r="T19" i="8"/>
  <c r="V14" i="6"/>
  <c r="W14" i="6" s="1"/>
  <c r="I21" i="8"/>
  <c r="R14" i="6"/>
  <c r="S14" i="6" s="1"/>
  <c r="V13" i="6"/>
  <c r="W13" i="6" s="1"/>
  <c r="I7" i="8"/>
  <c r="R13" i="6"/>
  <c r="S13" i="6" s="1"/>
  <c r="T10" i="8"/>
  <c r="V12" i="6"/>
  <c r="W12" i="6" s="1"/>
  <c r="I23" i="8"/>
  <c r="I24" i="8"/>
  <c r="R11" i="6"/>
  <c r="S11" i="6" s="1"/>
  <c r="T11" i="8"/>
  <c r="V10" i="6"/>
  <c r="W10" i="6" s="1"/>
  <c r="I4" i="8"/>
  <c r="R10" i="6"/>
  <c r="S10" i="6" s="1"/>
  <c r="V9" i="6"/>
  <c r="W9" i="6" s="1"/>
  <c r="I22" i="8"/>
  <c r="R9" i="6"/>
  <c r="S9" i="6" s="1"/>
  <c r="T25" i="8"/>
  <c r="V8" i="6"/>
  <c r="W8" i="6" s="1"/>
  <c r="I13" i="8"/>
  <c r="R8" i="6"/>
  <c r="S8" i="6" s="1"/>
  <c r="I19" i="8"/>
  <c r="R7" i="6"/>
  <c r="S7" i="6" s="1"/>
  <c r="T16" i="8"/>
  <c r="V6" i="6"/>
  <c r="W6" i="6" s="1"/>
  <c r="I14" i="8"/>
  <c r="R6" i="6"/>
  <c r="S6" i="6" s="1"/>
  <c r="V5" i="6"/>
  <c r="W5" i="6" s="1"/>
  <c r="I15" i="8"/>
  <c r="R5" i="6"/>
  <c r="S5" i="6" s="1"/>
  <c r="I18" i="8"/>
  <c r="R4" i="6"/>
  <c r="S4" i="6" s="1"/>
  <c r="Y13" i="7"/>
  <c r="J24" i="6"/>
  <c r="K24" i="6" s="1"/>
  <c r="F24" i="6"/>
  <c r="G24" i="6" s="1"/>
  <c r="Y19" i="7"/>
  <c r="J23" i="6"/>
  <c r="K23" i="6" s="1"/>
  <c r="P16" i="7"/>
  <c r="F23" i="6"/>
  <c r="G23" i="6" s="1"/>
  <c r="Y22" i="7"/>
  <c r="J22" i="6"/>
  <c r="K22" i="6" s="1"/>
  <c r="P10" i="7"/>
  <c r="F22" i="6"/>
  <c r="G22" i="6" s="1"/>
  <c r="Y21" i="7"/>
  <c r="P12" i="7"/>
  <c r="F21" i="6"/>
  <c r="G21" i="6" s="1"/>
  <c r="P5" i="7"/>
  <c r="F20" i="6"/>
  <c r="G20" i="6" s="1"/>
  <c r="Y12" i="7"/>
  <c r="J19" i="6"/>
  <c r="K19" i="6" s="1"/>
  <c r="P17" i="7"/>
  <c r="F19" i="6"/>
  <c r="G19" i="6" s="1"/>
  <c r="Y4" i="7"/>
  <c r="P6" i="7"/>
  <c r="Y23" i="7"/>
  <c r="P25" i="7"/>
  <c r="F17" i="6"/>
  <c r="G17" i="6" s="1"/>
  <c r="Y9" i="7"/>
  <c r="P14" i="7"/>
  <c r="F16" i="6"/>
  <c r="G16" i="6" s="1"/>
  <c r="Y7" i="7"/>
  <c r="J15" i="6"/>
  <c r="K15" i="6" s="1"/>
  <c r="P4" i="7"/>
  <c r="F15" i="6"/>
  <c r="G15" i="6" s="1"/>
  <c r="Y20" i="7"/>
  <c r="J14" i="6"/>
  <c r="K14" i="6" s="1"/>
  <c r="P11" i="7"/>
  <c r="F14" i="6"/>
  <c r="G14" i="6" s="1"/>
  <c r="Y25" i="7"/>
  <c r="P24" i="7"/>
  <c r="J12" i="6"/>
  <c r="K12" i="6" s="1"/>
  <c r="P21" i="7"/>
  <c r="F12" i="6"/>
  <c r="G12" i="6" s="1"/>
  <c r="Y6" i="7"/>
  <c r="J11" i="6"/>
  <c r="K11" i="6" s="1"/>
  <c r="P9" i="7"/>
  <c r="F11" i="6"/>
  <c r="G11" i="6" s="1"/>
  <c r="Y17" i="7"/>
  <c r="J10" i="6"/>
  <c r="K10" i="6" s="1"/>
  <c r="P13" i="7"/>
  <c r="F10" i="6"/>
  <c r="G10" i="6" s="1"/>
  <c r="Y10" i="7"/>
  <c r="J9" i="6"/>
  <c r="K9" i="6" s="1"/>
  <c r="P19" i="7"/>
  <c r="Y11" i="7"/>
  <c r="J8" i="6"/>
  <c r="K8" i="6" s="1"/>
  <c r="P22" i="7"/>
  <c r="F8" i="6"/>
  <c r="G8" i="6" s="1"/>
  <c r="Y5" i="7"/>
  <c r="J7" i="6"/>
  <c r="K7" i="6" s="1"/>
  <c r="P23" i="7"/>
  <c r="F7" i="6"/>
  <c r="G7" i="6" s="1"/>
  <c r="Y8" i="7"/>
  <c r="J6" i="6"/>
  <c r="K6" i="6" s="1"/>
  <c r="P7" i="7"/>
  <c r="F6" i="6"/>
  <c r="G6" i="6" s="1"/>
  <c r="Y14" i="7"/>
  <c r="J5" i="6"/>
  <c r="K5" i="6" s="1"/>
  <c r="P15" i="7"/>
  <c r="Y15" i="7"/>
  <c r="J4" i="6"/>
  <c r="K4" i="6" s="1"/>
  <c r="P20" i="7"/>
  <c r="F4" i="6"/>
  <c r="G4" i="6" s="1"/>
  <c r="AB14" i="8"/>
  <c r="Z23" i="6"/>
  <c r="AA23" i="6" s="1"/>
  <c r="AB21" i="8"/>
  <c r="Z22" i="6"/>
  <c r="AA22" i="6" s="1"/>
  <c r="AB19" i="8"/>
  <c r="Z21" i="6"/>
  <c r="AA21" i="6" s="1"/>
  <c r="AB24" i="8"/>
  <c r="AB16" i="8"/>
  <c r="Z19" i="6"/>
  <c r="AA19" i="6" s="1"/>
  <c r="AB7" i="8"/>
  <c r="Z18" i="6"/>
  <c r="AA18" i="6" s="1"/>
  <c r="AB12" i="8"/>
  <c r="Z17" i="6"/>
  <c r="AA17" i="6" s="1"/>
  <c r="AB10" i="8"/>
  <c r="Z16" i="6"/>
  <c r="AA16" i="6" s="1"/>
  <c r="AB8" i="8"/>
  <c r="Z15" i="6"/>
  <c r="AA15" i="6" s="1"/>
  <c r="AB22" i="8"/>
  <c r="Z14" i="6"/>
  <c r="AA14" i="6" s="1"/>
  <c r="AB25" i="8"/>
  <c r="Z13" i="6"/>
  <c r="AA13" i="6" s="1"/>
  <c r="AB9" i="8"/>
  <c r="AB6" i="8"/>
  <c r="Z11" i="6"/>
  <c r="AA11" i="6" s="1"/>
  <c r="AB4" i="8"/>
  <c r="Z10" i="6"/>
  <c r="AA10" i="6" s="1"/>
  <c r="AB15" i="8"/>
  <c r="AB20" i="8"/>
  <c r="Z8" i="6"/>
  <c r="AA8" i="6" s="1"/>
  <c r="AB23" i="8"/>
  <c r="Z7" i="6"/>
  <c r="AA7" i="6" s="1"/>
  <c r="AB17" i="8"/>
  <c r="Z6" i="6"/>
  <c r="AA6" i="6" s="1"/>
  <c r="AB18" i="8"/>
  <c r="Z5" i="6"/>
  <c r="AA5" i="6" s="1"/>
  <c r="AB5" i="8"/>
  <c r="S13" i="7"/>
  <c r="AB6" i="7"/>
  <c r="G8" i="7"/>
  <c r="S18" i="7"/>
  <c r="AB17" i="7"/>
  <c r="G5" i="7"/>
  <c r="S9" i="7"/>
  <c r="AB13" i="7"/>
  <c r="G14" i="7"/>
  <c r="S16" i="7"/>
  <c r="G21" i="7"/>
  <c r="S11" i="7"/>
  <c r="AB22" i="7"/>
  <c r="G22" i="7"/>
  <c r="B24" i="6"/>
  <c r="C24" i="6" s="1"/>
  <c r="N23" i="6"/>
  <c r="O23" i="6" s="1"/>
  <c r="N19" i="6"/>
  <c r="O19" i="6" s="1"/>
  <c r="N15" i="6"/>
  <c r="O15" i="6" s="1"/>
  <c r="W14" i="8"/>
  <c r="L21" i="8"/>
  <c r="B25" i="8"/>
  <c r="W19" i="8"/>
  <c r="L15" i="8"/>
  <c r="B5" i="8"/>
  <c r="W16" i="8"/>
  <c r="L14" i="8"/>
  <c r="B17" i="8"/>
  <c r="W12" i="8"/>
  <c r="L22" i="8"/>
  <c r="B8" i="8"/>
  <c r="W8" i="8"/>
  <c r="L8" i="8"/>
  <c r="B6" i="8"/>
  <c r="W25" i="8"/>
  <c r="L4" i="8"/>
  <c r="B7" i="8"/>
  <c r="W6" i="8"/>
  <c r="L5" i="8"/>
  <c r="B24" i="8"/>
  <c r="W15" i="8"/>
  <c r="L23" i="8"/>
  <c r="B22" i="8"/>
  <c r="W23" i="8"/>
  <c r="L24" i="8"/>
  <c r="B19" i="8"/>
  <c r="W18" i="8"/>
  <c r="L13" i="8"/>
  <c r="B15" i="8"/>
  <c r="Z24" i="6"/>
  <c r="AA24" i="6" s="1"/>
  <c r="AB13" i="8"/>
  <c r="P8" i="7"/>
  <c r="AG5" i="7"/>
  <c r="AG15" i="7"/>
  <c r="AG24" i="7"/>
  <c r="AG12" i="7"/>
  <c r="AG21" i="7"/>
  <c r="AG8" i="7"/>
  <c r="AG10" i="7"/>
  <c r="S22" i="7"/>
  <c r="AB25" i="7"/>
  <c r="G10" i="7"/>
  <c r="S4" i="7"/>
  <c r="AB18" i="7"/>
  <c r="G6" i="7"/>
  <c r="S20" i="7"/>
  <c r="AB14" i="7"/>
  <c r="G11" i="7"/>
  <c r="S17" i="7"/>
  <c r="AB7" i="7"/>
  <c r="G13" i="7"/>
  <c r="S8" i="7"/>
  <c r="AB20" i="7"/>
  <c r="G7" i="7"/>
  <c r="S15" i="7"/>
  <c r="AB10" i="7"/>
  <c r="S19" i="7"/>
  <c r="AB11" i="7"/>
  <c r="G16" i="7"/>
  <c r="S21" i="7"/>
  <c r="AB23" i="7"/>
  <c r="G12" i="7"/>
  <c r="S12" i="7"/>
  <c r="AB19" i="7"/>
  <c r="G17" i="7"/>
  <c r="S23" i="7"/>
  <c r="AB16" i="7"/>
  <c r="G25" i="7"/>
  <c r="S7" i="7"/>
  <c r="AB5" i="7"/>
  <c r="G4" i="7"/>
  <c r="S25" i="7"/>
  <c r="AB15" i="7"/>
  <c r="G24" i="7"/>
  <c r="S6" i="7"/>
  <c r="AB24" i="7"/>
  <c r="G9" i="7"/>
  <c r="S10" i="7"/>
  <c r="AB12" i="7"/>
  <c r="G19" i="7"/>
  <c r="S5" i="7"/>
  <c r="AB21" i="7"/>
  <c r="G23" i="7"/>
  <c r="S14" i="7"/>
  <c r="AB8" i="7"/>
  <c r="G15" i="7"/>
  <c r="J20" i="6"/>
  <c r="K20" i="6" s="1"/>
  <c r="Y18" i="7"/>
  <c r="Y16" i="7"/>
  <c r="J16" i="6"/>
  <c r="K16" i="6" s="1"/>
  <c r="W5" i="8"/>
  <c r="L20" i="8"/>
  <c r="B18" i="8"/>
  <c r="W21" i="8"/>
  <c r="L6" i="8"/>
  <c r="B10" i="8"/>
  <c r="W24" i="8"/>
  <c r="L17" i="8"/>
  <c r="B20" i="8"/>
  <c r="W7" i="8"/>
  <c r="L18" i="8"/>
  <c r="B11" i="8"/>
  <c r="W10" i="8"/>
  <c r="L12" i="8"/>
  <c r="B12" i="8"/>
  <c r="W22" i="8"/>
  <c r="L19" i="8"/>
  <c r="B21" i="8"/>
  <c r="W9" i="8"/>
  <c r="L10" i="8"/>
  <c r="B23" i="8"/>
  <c r="W4" i="8"/>
  <c r="L11" i="8"/>
  <c r="B4" i="8"/>
  <c r="W20" i="8"/>
  <c r="L25" i="8"/>
  <c r="B13" i="8"/>
  <c r="W17" i="8"/>
  <c r="L16" i="8"/>
  <c r="B14" i="8"/>
  <c r="W13" i="8"/>
  <c r="L7" i="8"/>
  <c r="B9" i="8"/>
  <c r="V24" i="6"/>
  <c r="W24" i="6" s="1"/>
  <c r="T7" i="8"/>
  <c r="I9" i="8"/>
  <c r="V23" i="6"/>
  <c r="W23" i="6" s="1"/>
  <c r="T21" i="8"/>
  <c r="T15" i="8"/>
  <c r="V19" i="6"/>
  <c r="W19" i="6" s="1"/>
  <c r="T14" i="8"/>
  <c r="T22" i="8"/>
  <c r="V15" i="6"/>
  <c r="W15" i="6" s="1"/>
  <c r="T8" i="8"/>
  <c r="T4" i="8"/>
  <c r="T5" i="8"/>
  <c r="T23" i="8"/>
  <c r="V7" i="6"/>
  <c r="W7" i="6" s="1"/>
  <c r="T24" i="8"/>
  <c r="T13" i="8"/>
  <c r="V4" i="6"/>
  <c r="W4" i="6" s="1"/>
  <c r="T20" i="8"/>
  <c r="AG6" i="7"/>
  <c r="AG11" i="7"/>
  <c r="AG23" i="7"/>
  <c r="AG19" i="7"/>
  <c r="AG16" i="7"/>
  <c r="B19" i="7"/>
  <c r="N22" i="6"/>
  <c r="O22" i="6" s="1"/>
  <c r="N18" i="6"/>
  <c r="O18" i="6" s="1"/>
  <c r="N14" i="6"/>
  <c r="O14" i="6" s="1"/>
  <c r="V16" i="6"/>
  <c r="W16" i="6" s="1"/>
  <c r="J18" i="6"/>
  <c r="K18" i="6" s="1"/>
  <c r="Z12" i="6"/>
  <c r="AA12" i="6" s="1"/>
  <c r="R12" i="6"/>
  <c r="S12" i="6" s="1"/>
  <c r="F18" i="6"/>
  <c r="G18" i="6" s="1"/>
  <c r="B22" i="6"/>
  <c r="C22" i="6" s="1"/>
  <c r="B18" i="6"/>
  <c r="C18" i="6" s="1"/>
  <c r="B14" i="6"/>
  <c r="C14" i="6" s="1"/>
  <c r="B23" i="6"/>
  <c r="C23" i="6" s="1"/>
  <c r="B19" i="6"/>
  <c r="C19" i="6" s="1"/>
  <c r="B15" i="6"/>
  <c r="C15" i="6" s="1"/>
  <c r="G25" i="6" l="1"/>
  <c r="H25" i="6" s="1"/>
  <c r="W25" i="6"/>
  <c r="X25" i="6" s="1"/>
  <c r="AB25" i="6" s="1"/>
  <c r="O25" i="6"/>
  <c r="P25" i="6" s="1"/>
  <c r="D7" i="6"/>
  <c r="D15" i="6"/>
  <c r="D23" i="6"/>
  <c r="D18" i="6"/>
  <c r="H9" i="6"/>
  <c r="H13" i="6"/>
  <c r="H19" i="6"/>
  <c r="T5" i="6"/>
  <c r="T11" i="6"/>
  <c r="T16" i="6"/>
  <c r="L5" i="6"/>
  <c r="L13" i="6"/>
  <c r="X12" i="6"/>
  <c r="AB12" i="6" s="1"/>
  <c r="D5" i="6"/>
  <c r="D9" i="6"/>
  <c r="D13" i="6"/>
  <c r="D17" i="6"/>
  <c r="D21" i="6"/>
  <c r="D6" i="6"/>
  <c r="D14" i="6"/>
  <c r="D22" i="6"/>
  <c r="H7" i="6"/>
  <c r="H11" i="6"/>
  <c r="H14" i="6"/>
  <c r="H16" i="6"/>
  <c r="H18" i="6"/>
  <c r="H20" i="6"/>
  <c r="H23" i="6"/>
  <c r="T7" i="6"/>
  <c r="T9" i="6"/>
  <c r="T12" i="6"/>
  <c r="T15" i="6"/>
  <c r="T17" i="6"/>
  <c r="T20" i="6"/>
  <c r="T23" i="6"/>
  <c r="L9" i="6"/>
  <c r="L15" i="6"/>
  <c r="L19" i="6"/>
  <c r="L6" i="6"/>
  <c r="L18" i="6"/>
  <c r="X8" i="6"/>
  <c r="AB8" i="6" s="1"/>
  <c r="X16" i="6"/>
  <c r="AB16" i="6" s="1"/>
  <c r="P6" i="6"/>
  <c r="P14" i="6"/>
  <c r="P22" i="6"/>
  <c r="X4" i="6"/>
  <c r="AB4" i="6" s="1"/>
  <c r="X5" i="6"/>
  <c r="AB5" i="6" s="1"/>
  <c r="X7" i="6"/>
  <c r="AB7" i="6" s="1"/>
  <c r="X9" i="6"/>
  <c r="AB9" i="6" s="1"/>
  <c r="X11" i="6"/>
  <c r="AB11" i="6" s="1"/>
  <c r="X13" i="6"/>
  <c r="AB13" i="6" s="1"/>
  <c r="X15" i="6"/>
  <c r="AB15" i="6" s="1"/>
  <c r="X17" i="6"/>
  <c r="AB17" i="6" s="1"/>
  <c r="X19" i="6"/>
  <c r="AB19" i="6" s="1"/>
  <c r="X21" i="6"/>
  <c r="AB21" i="6" s="1"/>
  <c r="X23" i="6"/>
  <c r="AB23" i="6" s="1"/>
  <c r="T24" i="6"/>
  <c r="X24" i="6"/>
  <c r="AB24" i="6" s="1"/>
  <c r="L16" i="6"/>
  <c r="L12" i="6"/>
  <c r="L20" i="6"/>
  <c r="P4" i="6"/>
  <c r="P7" i="6"/>
  <c r="P11" i="6"/>
  <c r="P15" i="6"/>
  <c r="P19" i="6"/>
  <c r="P23" i="6"/>
  <c r="D24" i="6"/>
  <c r="T4" i="6"/>
  <c r="T6" i="6"/>
  <c r="X6" i="6"/>
  <c r="AB6" i="6" s="1"/>
  <c r="T10" i="6"/>
  <c r="X10" i="6"/>
  <c r="AB10" i="6" s="1"/>
  <c r="T14" i="6"/>
  <c r="X14" i="6"/>
  <c r="AB14" i="6" s="1"/>
  <c r="T18" i="6"/>
  <c r="X18" i="6"/>
  <c r="AB18" i="6" s="1"/>
  <c r="T22" i="6"/>
  <c r="X22" i="6"/>
  <c r="AB22" i="6" s="1"/>
  <c r="D8" i="6"/>
  <c r="P8" i="6"/>
  <c r="D12" i="6"/>
  <c r="P12" i="6"/>
  <c r="D16" i="6"/>
  <c r="P16" i="6"/>
  <c r="D20" i="6"/>
  <c r="P20" i="6"/>
  <c r="P24" i="6"/>
  <c r="T25" i="6"/>
  <c r="D25" i="6"/>
  <c r="D4" i="6"/>
  <c r="D11" i="6"/>
  <c r="D19" i="6"/>
  <c r="D10" i="6"/>
  <c r="H5" i="6"/>
  <c r="H15" i="6"/>
  <c r="H17" i="6"/>
  <c r="H21" i="6"/>
  <c r="T8" i="6"/>
  <c r="T13" i="6"/>
  <c r="T19" i="6"/>
  <c r="T21" i="6"/>
  <c r="L17" i="6"/>
  <c r="L21" i="6"/>
  <c r="L14" i="6"/>
  <c r="L22" i="6"/>
  <c r="X20" i="6"/>
  <c r="AB20" i="6" s="1"/>
  <c r="P10" i="6"/>
  <c r="P18" i="6"/>
  <c r="L24" i="6"/>
  <c r="P5" i="6"/>
  <c r="P9" i="6"/>
  <c r="P13" i="6"/>
  <c r="P17" i="6"/>
  <c r="P21" i="6"/>
  <c r="H4" i="6"/>
  <c r="L4" i="6"/>
  <c r="H6" i="6"/>
  <c r="L7" i="6"/>
  <c r="H8" i="6"/>
  <c r="L8" i="6"/>
  <c r="H10" i="6"/>
  <c r="L10" i="6"/>
  <c r="L11" i="6"/>
  <c r="H12" i="6"/>
  <c r="H22" i="6"/>
  <c r="L23" i="6"/>
  <c r="H24" i="6"/>
  <c r="L25" i="6"/>
  <c r="AD10" i="6" l="1"/>
  <c r="C9" i="3" s="1"/>
  <c r="AD11" i="6"/>
  <c r="C8" i="3" s="1"/>
  <c r="AD25" i="6"/>
  <c r="C17" i="3" s="1"/>
  <c r="AD20" i="6"/>
  <c r="C14" i="3" s="1"/>
  <c r="AD16" i="6"/>
  <c r="C6" i="3" s="1"/>
  <c r="AD12" i="6"/>
  <c r="C18" i="3" s="1"/>
  <c r="AD8" i="6"/>
  <c r="C19" i="3" s="1"/>
  <c r="AD24" i="6"/>
  <c r="C16" i="3" s="1"/>
  <c r="AD14" i="6"/>
  <c r="C20" i="3" s="1"/>
  <c r="AD21" i="6"/>
  <c r="C21" i="3" s="1"/>
  <c r="AD13" i="6"/>
  <c r="C24" i="3" s="1"/>
  <c r="AD5" i="6"/>
  <c r="C10" i="3" s="1"/>
  <c r="AD18" i="6"/>
  <c r="C5" i="3" s="1"/>
  <c r="AD15" i="6"/>
  <c r="C4" i="3" s="1"/>
  <c r="AD19" i="6"/>
  <c r="C13" i="3" s="1"/>
  <c r="AD4" i="6"/>
  <c r="C15" i="3" s="1"/>
  <c r="AD22" i="6"/>
  <c r="C22" i="3" s="1"/>
  <c r="AD6" i="6"/>
  <c r="C7" i="3" s="1"/>
  <c r="AD17" i="6"/>
  <c r="C25" i="3" s="1"/>
  <c r="AD9" i="6"/>
  <c r="C12" i="3" s="1"/>
  <c r="AD23" i="6"/>
  <c r="C23" i="3" s="1"/>
  <c r="AD7" i="6"/>
  <c r="C11" i="3" s="1"/>
</calcChain>
</file>

<file path=xl/sharedStrings.xml><?xml version="1.0" encoding="utf-8"?>
<sst xmlns="http://schemas.openxmlformats.org/spreadsheetml/2006/main" count="448" uniqueCount="284">
  <si>
    <t>CAM</t>
  </si>
  <si>
    <t>Ind Att</t>
  </si>
  <si>
    <t>Ind Def</t>
  </si>
  <si>
    <t>Team Att</t>
  </si>
  <si>
    <t>Team Def</t>
  </si>
  <si>
    <t>Phy</t>
  </si>
  <si>
    <t>Rank</t>
  </si>
  <si>
    <t>GM</t>
  </si>
  <si>
    <t>playerId</t>
  </si>
  <si>
    <t>optaPersonId</t>
  </si>
  <si>
    <t>Min</t>
  </si>
  <si>
    <t>Age</t>
  </si>
  <si>
    <t>Position</t>
  </si>
  <si>
    <t>firstName</t>
  </si>
  <si>
    <t>lastName</t>
  </si>
  <si>
    <t>player</t>
  </si>
  <si>
    <t>team</t>
  </si>
  <si>
    <t>teamId</t>
  </si>
  <si>
    <t>optaTeamId</t>
  </si>
  <si>
    <t>leagueId</t>
  </si>
  <si>
    <t>league</t>
  </si>
  <si>
    <t>Touches</t>
  </si>
  <si>
    <t>TchsA3</t>
  </si>
  <si>
    <t>PsAtt</t>
  </si>
  <si>
    <t>Pass%</t>
  </si>
  <si>
    <t>%PassFwd</t>
  </si>
  <si>
    <t>PsCmpWithinA3</t>
  </si>
  <si>
    <t>Pscmp%withinA3</t>
  </si>
  <si>
    <t>PassIndexCAMA</t>
  </si>
  <si>
    <t>PsAttWithinA3</t>
  </si>
  <si>
    <t>%PassWithinA3</t>
  </si>
  <si>
    <t>PassIndexCAMB</t>
  </si>
  <si>
    <t>PsCmpInBoxNotChance</t>
  </si>
  <si>
    <t>SOG</t>
  </si>
  <si>
    <t>Goal</t>
  </si>
  <si>
    <t>Ast</t>
  </si>
  <si>
    <t>CreationIndexCAM</t>
  </si>
  <si>
    <t>TeamAssist</t>
  </si>
  <si>
    <t>TeamGoals</t>
  </si>
  <si>
    <t>Tckl</t>
  </si>
  <si>
    <t>Int</t>
  </si>
  <si>
    <t>ShtBlk</t>
  </si>
  <si>
    <t>BlkdPs</t>
  </si>
  <si>
    <t>CrossBlkd</t>
  </si>
  <si>
    <t>ChlngeLost</t>
  </si>
  <si>
    <t>TotDisruptionCAM</t>
  </si>
  <si>
    <t>Recovery</t>
  </si>
  <si>
    <t>AerialWon</t>
  </si>
  <si>
    <t>Aerials</t>
  </si>
  <si>
    <t>DuelsW</t>
  </si>
  <si>
    <t>Duels</t>
  </si>
  <si>
    <t>BallWinning</t>
  </si>
  <si>
    <t>Opp Thru Ball Comp</t>
  </si>
  <si>
    <t>OppSOG</t>
  </si>
  <si>
    <t>OppGoals</t>
  </si>
  <si>
    <t>TeamOffDrawn</t>
  </si>
  <si>
    <t>TeamDefendingIndex</t>
  </si>
  <si>
    <t>2xkudoxz92f1vgbjlsbfum3f9</t>
  </si>
  <si>
    <t>Centre Attacking Midfielder</t>
  </si>
  <si>
    <t>Alejandro</t>
  </si>
  <si>
    <t>Romero Gamarra</t>
  </si>
  <si>
    <t>New York RB</t>
  </si>
  <si>
    <t>7k329us81r2yiw9pakgo5tp6e</t>
  </si>
  <si>
    <t>287tckirbfj9nb8ar2k9r60vn</t>
  </si>
  <si>
    <t>MLS (USA)</t>
  </si>
  <si>
    <t>16dzxpieo1asiprh1h3h4uz11</t>
  </si>
  <si>
    <t>Central Midfielder</t>
  </si>
  <si>
    <t>Albert</t>
  </si>
  <si>
    <t>RusnÃ¡k</t>
  </si>
  <si>
    <t>A. RusnÃ¡k</t>
  </si>
  <si>
    <t>Real Salt Lake</t>
  </si>
  <si>
    <t>29zyafx618w7tvp34n53pzwwb</t>
  </si>
  <si>
    <t>7lmuf9j0icixkrlxhvf1q0atx</t>
  </si>
  <si>
    <t>Borek</t>
  </si>
  <si>
    <t>Dockal</t>
  </si>
  <si>
    <t>B. Dockal</t>
  </si>
  <si>
    <t>Philadelphia Union</t>
  </si>
  <si>
    <t>aq0m4zmew7kkplbi7fa0pv45c</t>
  </si>
  <si>
    <t>Seattle Sounders</t>
  </si>
  <si>
    <t>3st9rj62b3qnni6uolw0lwaqn</t>
  </si>
  <si>
    <t>ca82vaxv1vz6x0dye3gafzjkl</t>
  </si>
  <si>
    <t>Diego Santiago</t>
  </si>
  <si>
    <t>FagÃºndez Pepe</t>
  </si>
  <si>
    <t>D. FagÃºndez</t>
  </si>
  <si>
    <t>New England</t>
  </si>
  <si>
    <t>3ko4vrn7aouqpdr21sv4ipcvj</t>
  </si>
  <si>
    <t>e5d62a8i9q48nxddohhp80r11</t>
  </si>
  <si>
    <t>Right Attacking Midfielder</t>
  </si>
  <si>
    <t>Diego HernÃ¡n</t>
  </si>
  <si>
    <t>VÃ¡leri</t>
  </si>
  <si>
    <t>D. VÃ¡leri</t>
  </si>
  <si>
    <t>Portland Timbers</t>
  </si>
  <si>
    <t>77o8sorlijzpr0t4s7231zzxp</t>
  </si>
  <si>
    <t>97v4i8vhlqwj93tth2fknmq51</t>
  </si>
  <si>
    <t>Felipe Alejandro</t>
  </si>
  <si>
    <t>GutiÃ©rrez Leiva</t>
  </si>
  <si>
    <t>F. GutiÃ©rrez</t>
  </si>
  <si>
    <t>Sporting KC</t>
  </si>
  <si>
    <t>3olfhpj6emfhceudd95ytb9gy</t>
  </si>
  <si>
    <t>7nofrmk5mdx3f42trmq3tkiqd</t>
  </si>
  <si>
    <t>Federico Fernando</t>
  </si>
  <si>
    <t>HiguaÃ­n</t>
  </si>
  <si>
    <t>F. HiguaÃ­n</t>
  </si>
  <si>
    <t>Columbus Crew</t>
  </si>
  <si>
    <t>chjb0xe5vlaaguop3q2nbalni</t>
  </si>
  <si>
    <t>bc375rrvj1xm0g0v7s2d5fv85</t>
  </si>
  <si>
    <t>Giovani</t>
  </si>
  <si>
    <t>dos Santos RamÃ­rez</t>
  </si>
  <si>
    <t>G. dos Santos</t>
  </si>
  <si>
    <t>LA Galaxy</t>
  </si>
  <si>
    <t>6qr5y32dthc4dqycckwmfj1si</t>
  </si>
  <si>
    <t>8biemrooggry9ukd55wsdhln9</t>
  </si>
  <si>
    <t>Defensive Midfielder</t>
  </si>
  <si>
    <t>Ibson</t>
  </si>
  <si>
    <t>Barreto da Silva</t>
  </si>
  <si>
    <t>Minnesota United</t>
  </si>
  <si>
    <t>dna80a164iz5ta6pp6ivk64rx</t>
  </si>
  <si>
    <t>oy75u5wxkw9sp25k39glwhcl</t>
  </si>
  <si>
    <t>Luciano Federico</t>
  </si>
  <si>
    <t>Acosta</t>
  </si>
  <si>
    <t>L. Acosta</t>
  </si>
  <si>
    <t>DC United</t>
  </si>
  <si>
    <t>5qw82lpi6fio4fbljihlyyulb</t>
  </si>
  <si>
    <t>bijr1ghojrxc61se7ebt72f9x</t>
  </si>
  <si>
    <t>Miguel Ãngel</t>
  </si>
  <si>
    <t>AlmirÃ³n Rejala</t>
  </si>
  <si>
    <t>M. AlmirÃ³n</t>
  </si>
  <si>
    <t>Atlanta United</t>
  </si>
  <si>
    <t>943ue6l8ylnidoygbi9p8op2h</t>
  </si>
  <si>
    <t>Dallas</t>
  </si>
  <si>
    <t>4gi4qw4gt6nfq0c6r8y574qgp</t>
  </si>
  <si>
    <t>btfy1un7vibi2pb5y6uxp9ck5</t>
  </si>
  <si>
    <t>Maximiliano Nicol</t>
  </si>
  <si>
    <t>Moralez</t>
  </si>
  <si>
    <t>M. Moralez</t>
  </si>
  <si>
    <t>New York City</t>
  </si>
  <si>
    <t>1bksy4rix8pm8rjve81uqo8ut</t>
  </si>
  <si>
    <t>a6zfgjf17p31522rdkrofzob9</t>
  </si>
  <si>
    <t>Centre Forward</t>
  </si>
  <si>
    <t>Maximiliano</t>
  </si>
  <si>
    <t>Urruti</t>
  </si>
  <si>
    <t>M. Urruti</t>
  </si>
  <si>
    <t>mldj6mad0djmavnyrt1xdyhh</t>
  </si>
  <si>
    <t>Marcelo NicolÃ¡s</t>
  </si>
  <si>
    <t>Lodeiro BenÃ­tez</t>
  </si>
  <si>
    <t>N. Lodeiro</t>
  </si>
  <si>
    <t>e5nj82ezbq0x6zdzdh4quyxn9</t>
  </si>
  <si>
    <t>Left Attacking Midfielder</t>
  </si>
  <si>
    <t>SebastiÃ¡n Marcelo</t>
  </si>
  <si>
    <t>Blanco</t>
  </si>
  <si>
    <t>S. Blanco</t>
  </si>
  <si>
    <t>26xy9awigeyrto381gtnxdh3p</t>
  </si>
  <si>
    <t>Sacha</t>
  </si>
  <si>
    <t>KljeÅ¡tan</t>
  </si>
  <si>
    <t>S. KljeÅ¡tan</t>
  </si>
  <si>
    <t>Orlando City</t>
  </si>
  <si>
    <t>eaqreat4kxwvah0bvwg1wtoq5</t>
  </si>
  <si>
    <t>7shrs6664saem601vmahjw7h1</t>
  </si>
  <si>
    <t>Sebastian</t>
  </si>
  <si>
    <t>Lletget</t>
  </si>
  <si>
    <t>S. Lletget</t>
  </si>
  <si>
    <t>e0rejuwr1drvv52lrvgu1r3rp</t>
  </si>
  <si>
    <t>Saphir Sliti</t>
  </si>
  <si>
    <t>TaÃ¯der</t>
  </si>
  <si>
    <t>S. TaÃ¯der</t>
  </si>
  <si>
    <t>Montreal Impact</t>
  </si>
  <si>
    <t>oisd4xgg4qxt18c7tikdejbe</t>
  </si>
  <si>
    <t>2r3t66obvs4j4ruzkatu2mmdx</t>
  </si>
  <si>
    <t>TomÃ¡s</t>
  </si>
  <si>
    <t>MartÃ­nez</t>
  </si>
  <si>
    <t>T. MartÃ­nez</t>
  </si>
  <si>
    <t>Houston Dynamo</t>
  </si>
  <si>
    <t>69m5c06m9up1j8vf8ulnb80xu</t>
  </si>
  <si>
    <t>80fgto4ghk3gxvb4mz9hdretx</t>
  </si>
  <si>
    <t>VÃ­ctor</t>
  </si>
  <si>
    <t>VÃ¡zquez Solsona</t>
  </si>
  <si>
    <t>VÃ­ctor VÃ¡zquez</t>
  </si>
  <si>
    <t>Toronto</t>
  </si>
  <si>
    <t>28teusnamw1ujgh5di1auf2f7</t>
  </si>
  <si>
    <t>93455tpsmcddxazi8je6f5lud</t>
  </si>
  <si>
    <t>Yohan</t>
  </si>
  <si>
    <t>Croizet</t>
  </si>
  <si>
    <t>Y. Croizet</t>
  </si>
  <si>
    <t>Overall Rankings</t>
  </si>
  <si>
    <t>Attacking Workspace</t>
  </si>
  <si>
    <t>Ranking</t>
  </si>
  <si>
    <t>Touches In Att 3rd</t>
  </si>
  <si>
    <t>Pass Index</t>
  </si>
  <si>
    <t>Defensive Workspace</t>
  </si>
  <si>
    <t>Total Disruption</t>
  </si>
  <si>
    <t>Points Calc</t>
  </si>
  <si>
    <t>Touch Index</t>
  </si>
  <si>
    <t>Points</t>
  </si>
  <si>
    <t>Adj Points</t>
  </si>
  <si>
    <t>Touch In Att 3rd</t>
  </si>
  <si>
    <t>Pass Index CAM</t>
  </si>
  <si>
    <t>Creation Index</t>
  </si>
  <si>
    <t>Attacking:</t>
  </si>
  <si>
    <t>Team Assisted Goals</t>
  </si>
  <si>
    <t>Defensive</t>
  </si>
  <si>
    <t>Ball Winning Index</t>
  </si>
  <si>
    <t>Total Disruption Index</t>
  </si>
  <si>
    <t>Team Defending Index</t>
  </si>
  <si>
    <t>Cum Points</t>
  </si>
  <si>
    <t>Player</t>
  </si>
  <si>
    <t>Attacking Rankings</t>
  </si>
  <si>
    <t>Passes</t>
  </si>
  <si>
    <t>Creation</t>
  </si>
  <si>
    <t>Defensive Rankings</t>
  </si>
  <si>
    <t>Ball Winning</t>
  </si>
  <si>
    <t>Team Defense</t>
  </si>
  <si>
    <t>Sheet</t>
  </si>
  <si>
    <t>Summary Rankings Page that weights all the sub-category rankings.</t>
  </si>
  <si>
    <t>The Rankings Update by themselves, simply reorder the table to see the rankings in order</t>
  </si>
  <si>
    <t>Attacking Rankings Page</t>
  </si>
  <si>
    <t>Contains all the offensive subcategories or indeces and the stats that go into them. You can interact with the tables to see how the players rank in each index and each stat that goes into them.</t>
  </si>
  <si>
    <t>Defensive Rankings Page</t>
  </si>
  <si>
    <t>Contains all the Defensive subcategories or indeces and the stats that go into them. You can interact with the tables to see how the players rank in each index and each stat that goes into them.</t>
  </si>
  <si>
    <t>Contains the rankings and stat tables for each attacking index. These tables are left in alphabetical order as it is linked to the calculations page.</t>
  </si>
  <si>
    <t>Do not interact with or alter this page</t>
  </si>
  <si>
    <t>Defensive WorkSpace</t>
  </si>
  <si>
    <t>Contains the rankings and stat tables for each Defensive index. These tables are left in alphabetical order as it is linked to the calculations page.</t>
  </si>
  <si>
    <t>The page where all the points and weightings are calculated to come up with the overall point total for each player</t>
  </si>
  <si>
    <t>Definitions</t>
  </si>
  <si>
    <t>Contains the definitions and calculations for each subcategory or index.</t>
  </si>
  <si>
    <t>OPTA Data</t>
  </si>
  <si>
    <t>Pure Data Download from OPTA</t>
  </si>
  <si>
    <t>Category</t>
  </si>
  <si>
    <t>Weighting(%)</t>
  </si>
  <si>
    <t>Subcategory</t>
  </si>
  <si>
    <t>Overall Weighting(%)</t>
  </si>
  <si>
    <t>Creation CAM</t>
  </si>
  <si>
    <t>Pass Index(CAM)</t>
  </si>
  <si>
    <t>Team Assists</t>
  </si>
  <si>
    <t>Total Disruption(CAM)</t>
  </si>
  <si>
    <t>All Calculations are for Minutes played only at the position listed; all calculations are PER 90</t>
  </si>
  <si>
    <t>Players listed have played at least 800 minutes at the position listed</t>
  </si>
  <si>
    <t>Pass Attempts * Pass Accuracy = PsCmp</t>
  </si>
  <si>
    <t>(Tackles + INT + ShtBlk + Blkd Pass + Cross Blkd) - (Challenges Lost x 2)</t>
  </si>
  <si>
    <t>((Recoveries + Successful Tackles + Successful Interceptions + Aerials Won +Duels Won) / (Tackles Made + Interceptions + Recoveries + Aerial Duels + Duels))*100</t>
  </si>
  <si>
    <t>Ball Winning is multiplied by 100 just to give more decimal places to distinguish between scores</t>
  </si>
  <si>
    <t>(Goals Allowed * .5) + (SOT * .3) + ((Completed Thru Balls - Offsides Drawn)*.2)</t>
  </si>
  <si>
    <t>Number of players + 1 - Ranking</t>
  </si>
  <si>
    <t>Subcategory Weighting * Points</t>
  </si>
  <si>
    <t>Sum of Adjusted Points for all subcategories</t>
  </si>
  <si>
    <t>Pass Attempts that start and end in the Attacking 3rd/total Pass Attemts = %Passes within Attacking 3rd</t>
  </si>
  <si>
    <t>teamSOG</t>
  </si>
  <si>
    <t>TeamAttIndex</t>
  </si>
  <si>
    <t>Team SOG</t>
  </si>
  <si>
    <t>Team Goals</t>
  </si>
  <si>
    <t>BgChncCrtd</t>
  </si>
  <si>
    <t>TeamBgChncCrtd</t>
  </si>
  <si>
    <t>A. Romero</t>
  </si>
  <si>
    <t>1z5seteg20ktl47soddbmb5xx</t>
  </si>
  <si>
    <t>Carlos Darwin</t>
  </si>
  <si>
    <t>Quintero Villalba</t>
  </si>
  <si>
    <t>C. Quintero</t>
  </si>
  <si>
    <t>Team Big Chances Created</t>
  </si>
  <si>
    <t>Team Attack Index</t>
  </si>
  <si>
    <t>Team Shots On Target + Team Goals + Team Big Chances Created + Team Assists</t>
  </si>
  <si>
    <t>Passes Completed into the box that are not big chances created + Goals + Shots On Goal + Big Chances Created + Assists</t>
  </si>
  <si>
    <t>Added: Luciano Acosta, Albert Rusnak, Maxi Moralez, Felipe Gutierrez, Ibson, Maxi Urruti, Diego Valeri, Sebastian Blanco, Saphir Taider, Victor Vazquez and Yohan Croizet</t>
  </si>
  <si>
    <t>SucflTkls</t>
  </si>
  <si>
    <t>SucInt</t>
  </si>
  <si>
    <t>Attacking Category (52.5%)</t>
  </si>
  <si>
    <t>Weight</t>
  </si>
  <si>
    <t>Formula</t>
  </si>
  <si>
    <r>
      <rPr>
        <b/>
        <sz val="11"/>
        <rFont val="Calibri"/>
        <family val="2"/>
        <scheme val="minor"/>
      </rPr>
      <t>(PsCmp)</t>
    </r>
    <r>
      <rPr>
        <sz val="11"/>
        <rFont val="Calibri"/>
        <family val="2"/>
        <scheme val="minor"/>
      </rPr>
      <t>*Pass Accuracy*%Passes within Attacking 3rd)</t>
    </r>
  </si>
  <si>
    <t>Team Att Index (15.0%)</t>
  </si>
  <si>
    <t>Individual Defending (17.5%)</t>
  </si>
  <si>
    <t>Team Defending (5%)</t>
  </si>
  <si>
    <t>Physical (10%)</t>
  </si>
  <si>
    <t>Qualitative - TBD, should be discussed with Garrison</t>
  </si>
  <si>
    <t>POINTS CALCULATION AND RANKINGS METHODOLOGY</t>
  </si>
  <si>
    <t>Total Points</t>
  </si>
  <si>
    <t>PsCmpw/inA3</t>
  </si>
  <si>
    <t>Pscmp%w/inA3</t>
  </si>
  <si>
    <t>PsAttW/inA3</t>
  </si>
  <si>
    <t>BCC</t>
  </si>
  <si>
    <t>PsCmpInBoxNotChnce</t>
  </si>
  <si>
    <t>Team Attacking</t>
  </si>
  <si>
    <t>TotDisruptionCAMIndx</t>
  </si>
  <si>
    <t>BallWinningIndx</t>
  </si>
  <si>
    <t>Cumulative Points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</si>
</sst>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b/>
      <sz val="11"/>
      <color rgb="FFFF0000"/>
      <name val="Calibri"/>
      <family val="2"/>
      <scheme val="minor"/>
    </font>
    <font>
      <sz val="11"/>
      <name val="Calibri"/>
      <family val="2"/>
      <scheme val="minor"/>
    </font>
    <font>
      <sz val="11"/>
      <color theme="1"/>
      <name val="Calibri"/>
      <family val="2"/>
      <scheme val="minor"/>
    </font>
    <font>
      <b/>
      <sz val="11"/>
      <name val="Calibri"/>
      <family val="2"/>
      <scheme val="minor"/>
    </font>
  </fonts>
  <fills count="3">
    <fill>
      <patternFill patternType="none"/>
    </fill>
    <fill>
      <patternFill patternType="gray125"/>
    </fill>
    <fill>
      <patternFill patternType="solid">
        <fgColor rgb="FFFFFF00"/>
        <bgColor indexed="64"/>
      </patternFill>
    </fill>
  </fills>
  <borders count="16">
    <border>
      <left/>
      <right/>
      <top/>
      <bottom/>
      <diagonal/>
    </border>
    <border>
      <left style="thin">
        <color theme="4" tint="0.39997558519241921"/>
      </left>
      <right/>
      <top style="thin">
        <color theme="4" tint="0.39997558519241921"/>
      </top>
      <bottom/>
      <diagonal/>
    </border>
    <border>
      <left/>
      <right/>
      <top style="thin">
        <color theme="4" tint="0.39997558519241921"/>
      </top>
      <bottom/>
      <diagonal/>
    </border>
    <border>
      <left/>
      <right style="thin">
        <color theme="4" tint="0.39997558519241921"/>
      </right>
      <top style="thin">
        <color theme="4" tint="0.39997558519241921"/>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9" fontId="4" fillId="0" borderId="0" applyFont="0" applyFill="0" applyBorder="0" applyAlignment="0" applyProtection="0"/>
  </cellStyleXfs>
  <cellXfs count="42">
    <xf numFmtId="0" fontId="0" fillId="0" borderId="0" xfId="0"/>
    <xf numFmtId="2" fontId="0" fillId="0" borderId="0" xfId="0" applyNumberFormat="1"/>
    <xf numFmtId="0" fontId="2" fillId="0" borderId="0" xfId="0" applyFont="1"/>
    <xf numFmtId="0" fontId="3" fillId="0" borderId="0" xfId="0" applyFont="1"/>
    <xf numFmtId="0" fontId="3" fillId="0" borderId="1" xfId="0" applyFont="1" applyFill="1" applyBorder="1"/>
    <xf numFmtId="0" fontId="3" fillId="0" borderId="2" xfId="0" applyFont="1" applyFill="1" applyBorder="1"/>
    <xf numFmtId="0" fontId="3" fillId="0" borderId="3" xfId="0" applyFont="1" applyFill="1" applyBorder="1"/>
    <xf numFmtId="0" fontId="0" fillId="0" borderId="1" xfId="0" applyFont="1" applyFill="1" applyBorder="1"/>
    <xf numFmtId="0" fontId="0" fillId="0" borderId="2" xfId="0" applyFont="1" applyFill="1" applyBorder="1"/>
    <xf numFmtId="10" fontId="0" fillId="0" borderId="2" xfId="0" applyNumberFormat="1" applyFont="1" applyFill="1" applyBorder="1"/>
    <xf numFmtId="0" fontId="0" fillId="0" borderId="3" xfId="0" applyFont="1" applyFill="1" applyBorder="1"/>
    <xf numFmtId="0" fontId="0" fillId="0" borderId="4" xfId="0" applyFont="1" applyFill="1" applyBorder="1"/>
    <xf numFmtId="0" fontId="0" fillId="0" borderId="5" xfId="0" applyFont="1" applyFill="1" applyBorder="1"/>
    <xf numFmtId="10" fontId="0" fillId="0" borderId="5" xfId="0" applyNumberFormat="1" applyFont="1" applyFill="1" applyBorder="1"/>
    <xf numFmtId="0" fontId="0" fillId="0" borderId="6" xfId="0" applyFont="1" applyFill="1" applyBorder="1"/>
    <xf numFmtId="0" fontId="0" fillId="2" borderId="0" xfId="0" applyFill="1"/>
    <xf numFmtId="2" fontId="0" fillId="2" borderId="0" xfId="0" applyNumberFormat="1" applyFill="1"/>
    <xf numFmtId="10" fontId="0" fillId="0" borderId="0" xfId="1" applyNumberFormat="1" applyFont="1"/>
    <xf numFmtId="0" fontId="1" fillId="2" borderId="7" xfId="0" applyFont="1" applyFill="1" applyBorder="1"/>
    <xf numFmtId="0" fontId="1" fillId="0" borderId="8" xfId="0" applyFont="1" applyBorder="1"/>
    <xf numFmtId="10" fontId="1" fillId="0" borderId="8" xfId="1" applyNumberFormat="1" applyFont="1" applyBorder="1"/>
    <xf numFmtId="0" fontId="0" fillId="0" borderId="9" xfId="0" applyBorder="1"/>
    <xf numFmtId="0" fontId="0" fillId="0" borderId="10" xfId="0" applyBorder="1"/>
    <xf numFmtId="0" fontId="0" fillId="0" borderId="11" xfId="0" applyBorder="1"/>
    <xf numFmtId="0" fontId="0" fillId="0" borderId="0" xfId="0" applyBorder="1"/>
    <xf numFmtId="10" fontId="0" fillId="0" borderId="0" xfId="1" applyNumberFormat="1" applyFont="1" applyBorder="1"/>
    <xf numFmtId="0" fontId="0" fillId="0" borderId="12" xfId="0" applyBorder="1"/>
    <xf numFmtId="0" fontId="3" fillId="0" borderId="0" xfId="0" applyFont="1" applyBorder="1"/>
    <xf numFmtId="0" fontId="1" fillId="0" borderId="0" xfId="0" applyFont="1" applyBorder="1"/>
    <xf numFmtId="0" fontId="1" fillId="2" borderId="13" xfId="0" applyFont="1" applyFill="1" applyBorder="1"/>
    <xf numFmtId="0" fontId="1" fillId="0" borderId="14" xfId="0" applyFont="1" applyBorder="1"/>
    <xf numFmtId="10" fontId="1" fillId="0" borderId="14" xfId="1" applyNumberFormat="1" applyFont="1" applyBorder="1"/>
    <xf numFmtId="0" fontId="0" fillId="0" borderId="0" xfId="0" quotePrefix="1" applyBorder="1"/>
    <xf numFmtId="0" fontId="1" fillId="2" borderId="11" xfId="0" applyFont="1" applyFill="1" applyBorder="1"/>
    <xf numFmtId="0" fontId="1" fillId="0" borderId="0" xfId="0" applyFont="1" applyFill="1" applyBorder="1"/>
    <xf numFmtId="9" fontId="1" fillId="0" borderId="0" xfId="0" applyNumberFormat="1" applyFont="1" applyBorder="1"/>
    <xf numFmtId="9" fontId="0" fillId="0" borderId="0" xfId="0" applyNumberFormat="1" applyFont="1" applyBorder="1"/>
    <xf numFmtId="0" fontId="1" fillId="2" borderId="8" xfId="0" applyFont="1" applyFill="1" applyBorder="1"/>
    <xf numFmtId="0" fontId="0" fillId="0" borderId="13" xfId="0" applyBorder="1"/>
    <xf numFmtId="0" fontId="0" fillId="0" borderId="14" xfId="0" applyBorder="1"/>
    <xf numFmtId="0" fontId="0" fillId="0" borderId="15" xfId="0" applyBorder="1"/>
    <xf numFmtId="0" fontId="1" fillId="0" borderId="0" xfId="0" applyFont="1"/>
  </cellXfs>
  <cellStyles count="2">
    <cellStyle name="Normal" xfId="0" builtinId="0"/>
    <cellStyle name="Percent" xfId="1" builtinId="5"/>
  </cellStyles>
  <dxfs count="9">
    <dxf>
      <fill>
        <patternFill patternType="solid">
          <fgColor indexed="64"/>
          <bgColor rgb="FFFFFF00"/>
        </patternFill>
      </fill>
    </dxf>
    <dxf>
      <fill>
        <patternFill patternType="solid">
          <fgColor indexed="64"/>
          <bgColor rgb="FFFFFF00"/>
        </patternFill>
      </fill>
    </dxf>
    <dxf>
      <fill>
        <patternFill patternType="solid">
          <fgColor indexed="64"/>
          <bgColor rgb="FFFFFF00"/>
        </patternFill>
      </fill>
    </dxf>
    <dxf>
      <fill>
        <patternFill patternType="solid">
          <fgColor indexed="64"/>
          <bgColor rgb="FFFFFF00"/>
        </patternFill>
      </fill>
    </dxf>
    <dxf>
      <fill>
        <patternFill patternType="solid">
          <fgColor indexed="64"/>
          <bgColor rgb="FFFFFF00"/>
        </patternFill>
      </fill>
    </dxf>
    <dxf>
      <numFmt numFmtId="2" formatCode="0.00"/>
    </dxf>
    <dxf>
      <fill>
        <patternFill patternType="solid">
          <fgColor indexed="64"/>
          <bgColor rgb="FFFFFF00"/>
        </patternFill>
      </fill>
    </dxf>
    <dxf>
      <fill>
        <patternFill patternType="solid">
          <fgColor indexed="64"/>
          <bgColor rgb="FFFFFF00"/>
        </patternFill>
      </fill>
    </dxf>
    <dxf>
      <numFmt numFmtId="2" formatCode="0.00"/>
      <fill>
        <patternFill patternType="solid">
          <fgColor indexed="64"/>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B1E11E0-FE76-4EAA-9262-09CDE20A6E88}" name="Table1" displayName="Table1" ref="B3:C25" totalsRowShown="0">
  <autoFilter ref="B3:C25" xr:uid="{296519DE-4095-4494-97E9-1FF5192342E8}"/>
  <sortState xmlns:xlrd2="http://schemas.microsoft.com/office/spreadsheetml/2017/richdata2" ref="B4:C25">
    <sortCondition descending="1" ref="C3:C25"/>
  </sortState>
  <tableColumns count="2">
    <tableColumn id="1" xr3:uid="{EE194E47-1B23-4D40-B6C8-6020309E8779}" name="Player"/>
    <tableColumn id="2" xr3:uid="{56AD0901-BC7C-43E7-9ACC-105D69177E19}" name="Cumulative Points" dataDxfId="8"/>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0F58FA5-9577-484F-AC76-D8A44AD432FE}" name="Table2" displayName="Table2" ref="B3:D25" totalsRowShown="0">
  <autoFilter ref="B3:D25" xr:uid="{CD0C216A-1948-4CF7-B2E3-392420412AE1}"/>
  <sortState xmlns:xlrd2="http://schemas.microsoft.com/office/spreadsheetml/2017/richdata2" ref="B4:D25">
    <sortCondition descending="1" ref="D3:D25"/>
  </sortState>
  <tableColumns count="3">
    <tableColumn id="1" xr3:uid="{4AB86A75-C4EB-4A24-A7C7-EF0C0DBA8BE6}" name="player">
      <calculatedColumnFormula>'Attacking Workspace'!A4</calculatedColumnFormula>
    </tableColumn>
    <tableColumn id="2" xr3:uid="{74DC266D-B318-41B9-BCC9-86256A257959}" name="Touches">
      <calculatedColumnFormula>'Attacking Workspace'!B4</calculatedColumnFormula>
    </tableColumn>
    <tableColumn id="3" xr3:uid="{D6B4AA14-05C8-48FF-B6AF-73C847DC896A}" name="TchsA3" dataDxfId="7">
      <calculatedColumnFormula>'Attacking Workspace'!C4</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4AB494D-0CF6-4B69-8CB2-06F29430C2CA}" name="Table3" displayName="Table3" ref="G3:P25" totalsRowShown="0">
  <autoFilter ref="G3:P25" xr:uid="{9043D38E-0009-4DA1-BDB4-F484D5380D48}"/>
  <sortState xmlns:xlrd2="http://schemas.microsoft.com/office/spreadsheetml/2017/richdata2" ref="G4:P25">
    <sortCondition descending="1" ref="P3:P25"/>
  </sortState>
  <tableColumns count="10">
    <tableColumn id="1" xr3:uid="{96A42595-9BA1-43B2-95E5-B20E93BF07A5}" name="player"/>
    <tableColumn id="2" xr3:uid="{0C09639D-03EF-44B6-B025-FCEBC98C4946}" name="PsAtt"/>
    <tableColumn id="3" xr3:uid="{2A336259-A923-41EE-BD9B-D609F4FFAADD}" name="Pass%"/>
    <tableColumn id="4" xr3:uid="{E22D95EF-3954-4CC7-A4BB-1E002DE6ABA7}" name="%PassFwd"/>
    <tableColumn id="5" xr3:uid="{B3452E44-10F4-4190-A4D1-4F4CEB40803B}" name="PsCmpw/inA3"/>
    <tableColumn id="6" xr3:uid="{75217C62-1AB7-4688-949F-231DC6E8F76C}" name="Pscmp%w/inA3"/>
    <tableColumn id="7" xr3:uid="{DD14E390-C286-4764-9D64-4A16F3CC87B3}" name="PassIndexCAMA"/>
    <tableColumn id="8" xr3:uid="{19E8EE4E-ACE0-4B52-9671-263D5B4756B0}" name="PsAttW/inA3"/>
    <tableColumn id="9" xr3:uid="{43CD168E-9EF4-4428-A9B7-44231C26C738}" name="%PassWithinA3"/>
    <tableColumn id="10" xr3:uid="{A53EBDD8-4E22-4222-BFE0-4B4333FFEAD0}" name="PassIndexCAMB" dataDxfId="6">
      <calculatedColumnFormula>'Attacking Workspace'!N4</calculatedColumn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63CF88DD-8D13-4D6B-98E6-092A729738F8}" name="Table4" displayName="Table4" ref="S3:Y25" totalsRowShown="0">
  <autoFilter ref="S3:Y25" xr:uid="{4D802A25-53EF-4B56-8D53-4BE588F8D74E}"/>
  <sortState xmlns:xlrd2="http://schemas.microsoft.com/office/spreadsheetml/2017/richdata2" ref="S4:Y25">
    <sortCondition descending="1" ref="Y3:Y25"/>
  </sortState>
  <tableColumns count="7">
    <tableColumn id="1" xr3:uid="{18AE24A5-4133-49B2-97ED-E763CDF092F4}" name="player"/>
    <tableColumn id="2" xr3:uid="{1773E24C-BA6A-4648-8B0D-4A9F8345FE8D}" name="PsCmpInBoxNotChnce" dataDxfId="5"/>
    <tableColumn id="3" xr3:uid="{3CDD37B1-0550-4537-BCB3-8EF132EE251D}" name="SOG"/>
    <tableColumn id="4" xr3:uid="{10EB4339-9A6C-4477-9983-DD6BC31D19D2}" name="Goal"/>
    <tableColumn id="5" xr3:uid="{66D22EFE-CF1E-4608-87DB-A32479469DC3}" name="BCC"/>
    <tableColumn id="6" xr3:uid="{0F2D5FCE-2531-4C85-A05D-DE5A76D28B1D}" name="Ast"/>
    <tableColumn id="7" xr3:uid="{144654A4-8212-4F60-ACB6-6F073009FF36}" name="CreationIndexCAM" dataDxfId="4"/>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F1FFBDF3-2962-4A18-8ECC-BBE21964155B}" name="Table5" displayName="Table5" ref="AB3:AG25" totalsRowShown="0">
  <autoFilter ref="AB3:AG25" xr:uid="{B82471EE-0F24-40DC-AE7E-CBE1042261AB}"/>
  <sortState xmlns:xlrd2="http://schemas.microsoft.com/office/spreadsheetml/2017/richdata2" ref="AB4:AG25">
    <sortCondition descending="1" ref="AG3:AG25"/>
  </sortState>
  <tableColumns count="6">
    <tableColumn id="1" xr3:uid="{6E2015EF-F589-4980-9EAB-E70C9DBC6D6D}" name="player"/>
    <tableColumn id="6" xr3:uid="{D0B88FF2-8409-4BB0-8537-6DCB48E9F629}" name="Team SOG">
      <calculatedColumnFormula>'Attacking Workspace'!Y4</calculatedColumnFormula>
    </tableColumn>
    <tableColumn id="5" xr3:uid="{F29B81C4-F483-4255-B883-71CD0BD85F9F}" name="Team Goals">
      <calculatedColumnFormula>'Attacking Workspace'!Z4</calculatedColumnFormula>
    </tableColumn>
    <tableColumn id="2" xr3:uid="{4A752A49-BDDF-4C5B-9B13-CD37E0936771}" name="Team Big Chances Created">
      <calculatedColumnFormula>'Attacking Workspace'!AA4</calculatedColumnFormula>
    </tableColumn>
    <tableColumn id="3" xr3:uid="{306735B4-6C97-4DBE-AFF7-D669DADAC2F6}" name="Team Assists">
      <calculatedColumnFormula>'Attacking Workspace'!AB4</calculatedColumnFormula>
    </tableColumn>
    <tableColumn id="4" xr3:uid="{71C6160F-369B-4188-8C53-11FE78A9DDC0}" name="Team Attack Index" dataDxfId="3">
      <calculatedColumnFormula>'Attacking Workspace'!AC4</calculatedColumnFormula>
    </tableColumn>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69ABC9A5-3262-4228-92EE-8977312358CC}" name="Table6" displayName="Table6" ref="B3:I25" totalsRowShown="0">
  <autoFilter ref="B3:I25" xr:uid="{AFA34911-790E-4C09-84D5-7016CEE77A67}"/>
  <sortState xmlns:xlrd2="http://schemas.microsoft.com/office/spreadsheetml/2017/richdata2" ref="B4:I25">
    <sortCondition descending="1" ref="I3:I25"/>
  </sortState>
  <tableColumns count="8">
    <tableColumn id="1" xr3:uid="{615DE66C-1A72-4098-A12C-8BD834834694}" name="player">
      <calculatedColumnFormula>'Defensive Workspace'!A4</calculatedColumnFormula>
    </tableColumn>
    <tableColumn id="2" xr3:uid="{22047E58-A09E-446C-8B97-1A79C43CFD33}" name="Tckl">
      <calculatedColumnFormula>'Defensive Workspace'!B4</calculatedColumnFormula>
    </tableColumn>
    <tableColumn id="3" xr3:uid="{42918103-AD6A-49FD-9C16-49B294C19CD4}" name="Int">
      <calculatedColumnFormula>'Defensive Workspace'!C4</calculatedColumnFormula>
    </tableColumn>
    <tableColumn id="4" xr3:uid="{33367FC2-D09D-4EA0-89BF-6B2284011DD4}" name="ShtBlk">
      <calculatedColumnFormula>'Defensive Workspace'!D4</calculatedColumnFormula>
    </tableColumn>
    <tableColumn id="5" xr3:uid="{7F45C2DB-B499-4507-A0DD-00BEAD3FF822}" name="BlkdPs">
      <calculatedColumnFormula>'Defensive Workspace'!E4</calculatedColumnFormula>
    </tableColumn>
    <tableColumn id="6" xr3:uid="{0164F84D-D8FE-46FE-8E51-B7D389529F24}" name="CrossBlkd">
      <calculatedColumnFormula>'Defensive Workspace'!F4</calculatedColumnFormula>
    </tableColumn>
    <tableColumn id="7" xr3:uid="{D4EB5CF5-FF78-4447-BBE0-7FA3F17B6716}" name="ChlngeLost">
      <calculatedColumnFormula>'Defensive Workspace'!G4</calculatedColumnFormula>
    </tableColumn>
    <tableColumn id="8" xr3:uid="{2BA07910-D13E-4006-94F9-AD2BA69D7EF6}" name="TotDisruptionCAMIndx" dataDxfId="2">
      <calculatedColumnFormula>'Defensive Workspace'!H4</calculatedColumnFormula>
    </tableColumn>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325A8637-8B93-49D8-B559-7A923356F50C}" name="Table7" displayName="Table7" ref="L3:T25" totalsRowShown="0">
  <autoFilter ref="L3:T25" xr:uid="{791CBD58-2792-4FA8-A5D2-88307A6E0605}"/>
  <sortState xmlns:xlrd2="http://schemas.microsoft.com/office/spreadsheetml/2017/richdata2" ref="L4:T25">
    <sortCondition descending="1" ref="T3:T25"/>
  </sortState>
  <tableColumns count="9">
    <tableColumn id="1" xr3:uid="{86D516DF-C53A-4F65-98A9-DFF490C23C62}" name="player">
      <calculatedColumnFormula>'Defensive Workspace'!A4</calculatedColumnFormula>
    </tableColumn>
    <tableColumn id="2" xr3:uid="{59B6341A-E44E-4FAF-95BD-EBA6D647C731}" name="Recovery">
      <calculatedColumnFormula>'Defensive Workspace'!K4</calculatedColumnFormula>
    </tableColumn>
    <tableColumn id="8" xr3:uid="{D1948327-3DD8-4C3D-9592-0E564B33F843}" name="SucflTkls">
      <calculatedColumnFormula>'Defensive Workspace'!L4</calculatedColumnFormula>
    </tableColumn>
    <tableColumn id="9" xr3:uid="{03815A04-4BE4-4687-9BAA-D689321105C2}" name="SucInt">
      <calculatedColumnFormula>'Defensive Workspace'!M4</calculatedColumnFormula>
    </tableColumn>
    <tableColumn id="3" xr3:uid="{55614BE3-293A-486C-AA0E-696EA9DCBF5D}" name="AerialWon">
      <calculatedColumnFormula>'Defensive Workspace'!L4</calculatedColumnFormula>
    </tableColumn>
    <tableColumn id="4" xr3:uid="{F10F52AC-19DD-4582-B48B-60A2C4F01D80}" name="Aerials">
      <calculatedColumnFormula>'Defensive Workspace'!M4</calculatedColumnFormula>
    </tableColumn>
    <tableColumn id="5" xr3:uid="{EDE21208-6DF6-4E49-8A55-7FD9ED0D3238}" name="DuelsW">
      <calculatedColumnFormula>'Defensive Workspace'!N4</calculatedColumnFormula>
    </tableColumn>
    <tableColumn id="6" xr3:uid="{0769D0CD-D595-483A-BB33-5BE701157623}" name="Duels">
      <calculatedColumnFormula>'Defensive Workspace'!O4</calculatedColumnFormula>
    </tableColumn>
    <tableColumn id="7" xr3:uid="{1F1DAC9A-B518-4395-B5D7-8C5AD36B6255}" name="BallWinningIndx" dataDxfId="1">
      <calculatedColumnFormula>'Defensive Workspace'!P4</calculatedColumnFormula>
    </tableColumn>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E72E7042-F810-4DFE-A198-461B6203DDC9}" name="Table8" displayName="Table8" ref="W3:AB25" totalsRowShown="0">
  <autoFilter ref="W3:AB25" xr:uid="{25F03D05-41D3-4CD7-8779-6B9E8A817E82}"/>
  <sortState xmlns:xlrd2="http://schemas.microsoft.com/office/spreadsheetml/2017/richdata2" ref="W4:AB25">
    <sortCondition ref="AB3:AB25"/>
  </sortState>
  <tableColumns count="6">
    <tableColumn id="1" xr3:uid="{906FFDAE-FB59-41A2-A26B-2DE2B1838BE3}" name="player">
      <calculatedColumnFormula>'Defensive Workspace'!A4</calculatedColumnFormula>
    </tableColumn>
    <tableColumn id="2" xr3:uid="{E67A9A55-B1EE-4599-A988-BB7EFFD6C892}" name="Opp Thru Ball Comp">
      <calculatedColumnFormula>'Defensive Workspace'!S4</calculatedColumnFormula>
    </tableColumn>
    <tableColumn id="3" xr3:uid="{3AB21BD3-3D14-4812-9594-F3F014C900C0}" name="OppSOG">
      <calculatedColumnFormula>'Defensive Workspace'!T4</calculatedColumnFormula>
    </tableColumn>
    <tableColumn id="4" xr3:uid="{AFAD8BCD-AD48-4B66-B676-51FE37CFA6A3}" name="OppGoals">
      <calculatedColumnFormula>'Defensive Workspace'!U4</calculatedColumnFormula>
    </tableColumn>
    <tableColumn id="5" xr3:uid="{C9D162E9-843E-4397-948C-B1FC2CE2A180}" name="TeamOffDrawn">
      <calculatedColumnFormula>'Defensive Workspace'!V4</calculatedColumnFormula>
    </tableColumn>
    <tableColumn id="6" xr3:uid="{111EB443-513C-4139-940A-84E9550BFE74}" name="TeamDefendingIndex" dataDxfId="0">
      <calculatedColumnFormula>'Defensive Workspace'!W4</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printerSettings" Target="../printerSettings/printerSettings2.bin"/><Relationship Id="rId5" Type="http://schemas.openxmlformats.org/officeDocument/2006/relationships/table" Target="../tables/table5.xml"/><Relationship Id="rId4" Type="http://schemas.openxmlformats.org/officeDocument/2006/relationships/table" Target="../tables/table4.xml"/></Relationships>
</file>

<file path=xl/worksheets/_rels/sheet6.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table" Target="../tables/table7.xml"/><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DD5971-623B-4752-84C2-BB79B71143E7}">
  <dimension ref="A1:B13"/>
  <sheetViews>
    <sheetView tabSelected="1" workbookViewId="0">
      <selection activeCell="B3" sqref="B3"/>
    </sheetView>
  </sheetViews>
  <sheetFormatPr defaultRowHeight="14.4" x14ac:dyDescent="0.3"/>
  <cols>
    <col min="1" max="1" width="24.109375" customWidth="1"/>
  </cols>
  <sheetData>
    <row r="1" spans="1:2" x14ac:dyDescent="0.3">
      <c r="A1" t="s">
        <v>211</v>
      </c>
    </row>
    <row r="2" spans="1:2" x14ac:dyDescent="0.3">
      <c r="A2" t="s">
        <v>183</v>
      </c>
      <c r="B2" t="s">
        <v>212</v>
      </c>
    </row>
    <row r="3" spans="1:2" x14ac:dyDescent="0.3">
      <c r="B3" t="s">
        <v>213</v>
      </c>
    </row>
    <row r="4" spans="1:2" x14ac:dyDescent="0.3">
      <c r="A4" t="s">
        <v>214</v>
      </c>
      <c r="B4" t="s">
        <v>215</v>
      </c>
    </row>
    <row r="5" spans="1:2" x14ac:dyDescent="0.3">
      <c r="A5" t="s">
        <v>216</v>
      </c>
      <c r="B5" t="s">
        <v>217</v>
      </c>
    </row>
    <row r="6" spans="1:2" x14ac:dyDescent="0.3">
      <c r="A6" t="s">
        <v>184</v>
      </c>
      <c r="B6" t="s">
        <v>218</v>
      </c>
    </row>
    <row r="7" spans="1:2" x14ac:dyDescent="0.3">
      <c r="B7" s="2" t="s">
        <v>219</v>
      </c>
    </row>
    <row r="8" spans="1:2" x14ac:dyDescent="0.3">
      <c r="A8" t="s">
        <v>220</v>
      </c>
      <c r="B8" t="s">
        <v>221</v>
      </c>
    </row>
    <row r="9" spans="1:2" x14ac:dyDescent="0.3">
      <c r="B9" s="2" t="s">
        <v>219</v>
      </c>
    </row>
    <row r="10" spans="1:2" x14ac:dyDescent="0.3">
      <c r="A10" t="s">
        <v>190</v>
      </c>
      <c r="B10" t="s">
        <v>222</v>
      </c>
    </row>
    <row r="11" spans="1:2" x14ac:dyDescent="0.3">
      <c r="B11" s="2" t="s">
        <v>219</v>
      </c>
    </row>
    <row r="12" spans="1:2" x14ac:dyDescent="0.3">
      <c r="A12" t="s">
        <v>223</v>
      </c>
      <c r="B12" s="3" t="s">
        <v>224</v>
      </c>
    </row>
    <row r="13" spans="1:2" x14ac:dyDescent="0.3">
      <c r="A13" t="s">
        <v>225</v>
      </c>
      <c r="B13" t="s">
        <v>226</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A060F3-07D0-4C4D-B5D2-C6C5BF89BC30}">
  <dimension ref="A1:AD25"/>
  <sheetViews>
    <sheetView topLeftCell="A4" zoomScale="85" zoomScaleNormal="85" workbookViewId="0">
      <selection activeCell="B24" sqref="B24"/>
    </sheetView>
  </sheetViews>
  <sheetFormatPr defaultRowHeight="14.4" x14ac:dyDescent="0.3"/>
  <cols>
    <col min="1" max="1" width="16.88671875" customWidth="1"/>
  </cols>
  <sheetData>
    <row r="1" spans="1:30" x14ac:dyDescent="0.3">
      <c r="A1" t="s">
        <v>190</v>
      </c>
    </row>
    <row r="2" spans="1:30" x14ac:dyDescent="0.3">
      <c r="A2" t="s">
        <v>197</v>
      </c>
      <c r="B2" t="s">
        <v>194</v>
      </c>
      <c r="F2" t="s">
        <v>195</v>
      </c>
      <c r="J2" t="s">
        <v>196</v>
      </c>
      <c r="N2" t="s">
        <v>198</v>
      </c>
      <c r="Q2" t="s">
        <v>199</v>
      </c>
      <c r="R2" t="s">
        <v>201</v>
      </c>
      <c r="V2" t="s">
        <v>200</v>
      </c>
      <c r="Z2" t="s">
        <v>202</v>
      </c>
      <c r="AD2" t="s">
        <v>203</v>
      </c>
    </row>
    <row r="3" spans="1:30" x14ac:dyDescent="0.3">
      <c r="A3" t="s">
        <v>15</v>
      </c>
      <c r="B3" t="s">
        <v>6</v>
      </c>
      <c r="C3" t="s">
        <v>192</v>
      </c>
      <c r="D3" t="s">
        <v>193</v>
      </c>
      <c r="F3" t="s">
        <v>6</v>
      </c>
      <c r="G3" t="s">
        <v>192</v>
      </c>
      <c r="H3" t="s">
        <v>193</v>
      </c>
      <c r="J3" t="s">
        <v>6</v>
      </c>
      <c r="K3" t="s">
        <v>192</v>
      </c>
      <c r="L3" t="s">
        <v>193</v>
      </c>
      <c r="N3" t="s">
        <v>6</v>
      </c>
      <c r="O3" t="s">
        <v>192</v>
      </c>
      <c r="P3" t="s">
        <v>193</v>
      </c>
      <c r="R3" t="s">
        <v>6</v>
      </c>
      <c r="S3" t="s">
        <v>192</v>
      </c>
      <c r="T3" t="s">
        <v>193</v>
      </c>
      <c r="V3" t="s">
        <v>6</v>
      </c>
      <c r="W3" t="s">
        <v>192</v>
      </c>
      <c r="X3" t="s">
        <v>193</v>
      </c>
      <c r="Z3" t="s">
        <v>6</v>
      </c>
      <c r="AA3" t="s">
        <v>192</v>
      </c>
      <c r="AB3" t="s">
        <v>193</v>
      </c>
    </row>
    <row r="4" spans="1:30" x14ac:dyDescent="0.3">
      <c r="A4" t="str">
        <f>'Opta Data'!J2</f>
        <v>A. Romero</v>
      </c>
      <c r="B4">
        <f>'Attacking Workspace'!D4</f>
        <v>16</v>
      </c>
      <c r="C4">
        <f t="shared" ref="C4:C25" si="0">23-B4</f>
        <v>7</v>
      </c>
      <c r="D4">
        <f>(1/7)*0.525*C4</f>
        <v>0.52500000000000002</v>
      </c>
      <c r="F4">
        <f>'Attacking Workspace'!O4</f>
        <v>16</v>
      </c>
      <c r="G4">
        <f t="shared" ref="G4:G25" si="1">23-F4</f>
        <v>7</v>
      </c>
      <c r="H4">
        <f>(2/7)*0.525*G4</f>
        <v>1.05</v>
      </c>
      <c r="J4">
        <f>'Attacking Workspace'!W4</f>
        <v>12</v>
      </c>
      <c r="K4">
        <f t="shared" ref="K4:K25" si="2">23-J4</f>
        <v>11</v>
      </c>
      <c r="L4">
        <f>(4/7)*0.525*K4</f>
        <v>3.3</v>
      </c>
      <c r="N4">
        <f>'Attacking Workspace'!AD4</f>
        <v>7</v>
      </c>
      <c r="O4">
        <f t="shared" ref="O4:O25" si="3">23-N4</f>
        <v>16</v>
      </c>
      <c r="P4">
        <f>0.15*O4</f>
        <v>2.4</v>
      </c>
      <c r="R4">
        <f>'Defensive Workspace'!I4</f>
        <v>15</v>
      </c>
      <c r="S4">
        <f t="shared" ref="S4:S25" si="4">23-R4</f>
        <v>8</v>
      </c>
      <c r="T4">
        <f>0.0875*S4</f>
        <v>0.7</v>
      </c>
      <c r="V4">
        <f>'Defensive Workspace'!Q4</f>
        <v>17</v>
      </c>
      <c r="W4">
        <f t="shared" ref="W4:W25" si="5">23-V4</f>
        <v>6</v>
      </c>
      <c r="X4">
        <f>0.0875*W4</f>
        <v>0.52499999999999991</v>
      </c>
      <c r="Z4">
        <f>'Defensive Workspace'!X4</f>
        <v>2</v>
      </c>
      <c r="AA4">
        <f t="shared" ref="AA4:AA25" si="6">23-Z4</f>
        <v>21</v>
      </c>
      <c r="AB4">
        <f>0.05*X4</f>
        <v>2.6249999999999996E-2</v>
      </c>
      <c r="AD4">
        <f>D4+H4+L4+P4+T4+X4+AB4</f>
        <v>8.5262499999999992</v>
      </c>
    </row>
    <row r="5" spans="1:30" x14ac:dyDescent="0.3">
      <c r="A5" t="str">
        <f>'Opta Data'!J3</f>
        <v>A. RusnÃ¡k</v>
      </c>
      <c r="B5">
        <f>'Attacking Workspace'!D5</f>
        <v>18</v>
      </c>
      <c r="C5">
        <f t="shared" si="0"/>
        <v>5</v>
      </c>
      <c r="D5">
        <f t="shared" ref="D5:D24" si="7">(1/7)*0.525*C5</f>
        <v>0.375</v>
      </c>
      <c r="F5">
        <f>'Attacking Workspace'!O5</f>
        <v>12</v>
      </c>
      <c r="G5">
        <f t="shared" si="1"/>
        <v>11</v>
      </c>
      <c r="H5">
        <f t="shared" ref="H5:H24" si="8">(2/7)*0.525*G5</f>
        <v>1.65</v>
      </c>
      <c r="J5">
        <f>'Attacking Workspace'!W5</f>
        <v>11</v>
      </c>
      <c r="K5">
        <f t="shared" si="2"/>
        <v>12</v>
      </c>
      <c r="L5">
        <f t="shared" ref="L5:L24" si="9">(4/7)*0.525*K5</f>
        <v>3.5999999999999996</v>
      </c>
      <c r="N5">
        <f>'Attacking Workspace'!AD5</f>
        <v>5</v>
      </c>
      <c r="O5">
        <f t="shared" si="3"/>
        <v>18</v>
      </c>
      <c r="P5">
        <f t="shared" ref="P5:P24" si="10">0.15*O5</f>
        <v>2.6999999999999997</v>
      </c>
      <c r="R5">
        <f>'Defensive Workspace'!I5</f>
        <v>12</v>
      </c>
      <c r="S5">
        <f t="shared" si="4"/>
        <v>11</v>
      </c>
      <c r="T5">
        <f t="shared" ref="T5:T24" si="11">0.0875*S5</f>
        <v>0.96249999999999991</v>
      </c>
      <c r="V5">
        <f>'Defensive Workspace'!Q5</f>
        <v>10</v>
      </c>
      <c r="W5">
        <f t="shared" si="5"/>
        <v>13</v>
      </c>
      <c r="X5">
        <f t="shared" ref="X5:X24" si="12">0.0875*W5</f>
        <v>1.1375</v>
      </c>
      <c r="Z5">
        <f>'Defensive Workspace'!X5</f>
        <v>15</v>
      </c>
      <c r="AA5">
        <f t="shared" si="6"/>
        <v>8</v>
      </c>
      <c r="AB5">
        <f t="shared" ref="AB5:AB24" si="13">0.05*X5</f>
        <v>5.6875000000000002E-2</v>
      </c>
      <c r="AD5">
        <f t="shared" ref="AD5:AD24" si="14">D5+H5+L5+P5+T5+X5+AB5</f>
        <v>10.481874999999999</v>
      </c>
    </row>
    <row r="6" spans="1:30" x14ac:dyDescent="0.3">
      <c r="A6" t="str">
        <f>'Opta Data'!J4</f>
        <v>B. Dockal</v>
      </c>
      <c r="B6">
        <f>'Attacking Workspace'!D6</f>
        <v>4</v>
      </c>
      <c r="C6">
        <f t="shared" si="0"/>
        <v>19</v>
      </c>
      <c r="D6">
        <f t="shared" si="7"/>
        <v>1.425</v>
      </c>
      <c r="F6">
        <f>'Attacking Workspace'!O6</f>
        <v>4</v>
      </c>
      <c r="G6">
        <f t="shared" si="1"/>
        <v>19</v>
      </c>
      <c r="H6">
        <f t="shared" si="8"/>
        <v>2.85</v>
      </c>
      <c r="J6">
        <f>'Attacking Workspace'!W6</f>
        <v>5</v>
      </c>
      <c r="K6">
        <f t="shared" si="2"/>
        <v>18</v>
      </c>
      <c r="L6">
        <f t="shared" si="9"/>
        <v>5.3999999999999995</v>
      </c>
      <c r="N6">
        <f>'Attacking Workspace'!AD6</f>
        <v>17</v>
      </c>
      <c r="O6">
        <f t="shared" si="3"/>
        <v>6</v>
      </c>
      <c r="P6">
        <f t="shared" si="10"/>
        <v>0.89999999999999991</v>
      </c>
      <c r="R6">
        <f>'Defensive Workspace'!I6</f>
        <v>11</v>
      </c>
      <c r="S6">
        <f t="shared" si="4"/>
        <v>12</v>
      </c>
      <c r="T6">
        <f t="shared" si="11"/>
        <v>1.0499999999999998</v>
      </c>
      <c r="V6">
        <f>'Defensive Workspace'!Q6</f>
        <v>13</v>
      </c>
      <c r="W6">
        <f t="shared" si="5"/>
        <v>10</v>
      </c>
      <c r="X6">
        <f t="shared" si="12"/>
        <v>0.875</v>
      </c>
      <c r="Z6">
        <f>'Defensive Workspace'!X6</f>
        <v>14</v>
      </c>
      <c r="AA6">
        <f t="shared" si="6"/>
        <v>9</v>
      </c>
      <c r="AB6">
        <f t="shared" si="13"/>
        <v>4.3750000000000004E-2</v>
      </c>
      <c r="AD6">
        <f t="shared" si="14"/>
        <v>12.543749999999999</v>
      </c>
    </row>
    <row r="7" spans="1:30" x14ac:dyDescent="0.3">
      <c r="A7" t="str">
        <f>'Opta Data'!J5</f>
        <v>C. Quintero</v>
      </c>
      <c r="B7">
        <f>'Attacking Workspace'!D7</f>
        <v>3</v>
      </c>
      <c r="C7">
        <f t="shared" si="0"/>
        <v>20</v>
      </c>
      <c r="D7">
        <f t="shared" si="7"/>
        <v>1.5</v>
      </c>
      <c r="F7">
        <f>'Attacking Workspace'!O7</f>
        <v>20</v>
      </c>
      <c r="G7">
        <f t="shared" si="1"/>
        <v>3</v>
      </c>
      <c r="H7">
        <f t="shared" si="8"/>
        <v>0.44999999999999996</v>
      </c>
      <c r="J7">
        <f>'Attacking Workspace'!W7</f>
        <v>2</v>
      </c>
      <c r="K7">
        <f t="shared" si="2"/>
        <v>21</v>
      </c>
      <c r="L7">
        <f t="shared" si="9"/>
        <v>6.3</v>
      </c>
      <c r="N7">
        <f>'Attacking Workspace'!AD7</f>
        <v>18</v>
      </c>
      <c r="O7">
        <f t="shared" si="3"/>
        <v>5</v>
      </c>
      <c r="P7">
        <f t="shared" si="10"/>
        <v>0.75</v>
      </c>
      <c r="R7">
        <f>'Defensive Workspace'!I7</f>
        <v>16</v>
      </c>
      <c r="S7">
        <f t="shared" si="4"/>
        <v>7</v>
      </c>
      <c r="T7">
        <f t="shared" si="11"/>
        <v>0.61249999999999993</v>
      </c>
      <c r="V7">
        <f>'Defensive Workspace'!Q7</f>
        <v>21</v>
      </c>
      <c r="W7">
        <f t="shared" si="5"/>
        <v>2</v>
      </c>
      <c r="X7">
        <f t="shared" si="12"/>
        <v>0.17499999999999999</v>
      </c>
      <c r="Z7">
        <f>'Defensive Workspace'!X7</f>
        <v>20</v>
      </c>
      <c r="AA7">
        <f t="shared" si="6"/>
        <v>3</v>
      </c>
      <c r="AB7">
        <f t="shared" si="13"/>
        <v>8.7499999999999991E-3</v>
      </c>
      <c r="AD7">
        <f t="shared" si="14"/>
        <v>9.7962500000000006</v>
      </c>
    </row>
    <row r="8" spans="1:30" x14ac:dyDescent="0.3">
      <c r="A8" t="str">
        <f>'Opta Data'!J6</f>
        <v>D. FagÃºndez</v>
      </c>
      <c r="B8">
        <f>'Attacking Workspace'!D8</f>
        <v>6</v>
      </c>
      <c r="C8">
        <f t="shared" si="0"/>
        <v>17</v>
      </c>
      <c r="D8">
        <f t="shared" si="7"/>
        <v>1.2749999999999999</v>
      </c>
      <c r="F8">
        <f>'Attacking Workspace'!O8</f>
        <v>19</v>
      </c>
      <c r="G8">
        <f t="shared" si="1"/>
        <v>4</v>
      </c>
      <c r="H8">
        <f t="shared" si="8"/>
        <v>0.6</v>
      </c>
      <c r="J8">
        <f>'Attacking Workspace'!W8</f>
        <v>8</v>
      </c>
      <c r="K8">
        <f t="shared" si="2"/>
        <v>15</v>
      </c>
      <c r="L8">
        <f t="shared" si="9"/>
        <v>4.5</v>
      </c>
      <c r="N8">
        <f>'Attacking Workspace'!AD8</f>
        <v>19</v>
      </c>
      <c r="O8">
        <f t="shared" si="3"/>
        <v>4</v>
      </c>
      <c r="P8">
        <f t="shared" si="10"/>
        <v>0.6</v>
      </c>
      <c r="R8">
        <f>'Defensive Workspace'!I8</f>
        <v>10</v>
      </c>
      <c r="S8">
        <f t="shared" si="4"/>
        <v>13</v>
      </c>
      <c r="T8">
        <f t="shared" si="11"/>
        <v>1.1375</v>
      </c>
      <c r="V8">
        <f>'Defensive Workspace'!Q8</f>
        <v>22</v>
      </c>
      <c r="W8">
        <f t="shared" si="5"/>
        <v>1</v>
      </c>
      <c r="X8">
        <f t="shared" si="12"/>
        <v>8.7499999999999994E-2</v>
      </c>
      <c r="Z8">
        <f>'Defensive Workspace'!X8</f>
        <v>17</v>
      </c>
      <c r="AA8">
        <f t="shared" si="6"/>
        <v>6</v>
      </c>
      <c r="AB8">
        <f t="shared" si="13"/>
        <v>4.3749999999999995E-3</v>
      </c>
      <c r="AD8">
        <f t="shared" si="14"/>
        <v>8.2043749999999989</v>
      </c>
    </row>
    <row r="9" spans="1:30" x14ac:dyDescent="0.3">
      <c r="A9" t="str">
        <f>'Opta Data'!J7</f>
        <v>D. VÃ¡leri</v>
      </c>
      <c r="B9">
        <f>'Attacking Workspace'!D9</f>
        <v>8</v>
      </c>
      <c r="C9">
        <f t="shared" si="0"/>
        <v>15</v>
      </c>
      <c r="D9">
        <f t="shared" si="7"/>
        <v>1.125</v>
      </c>
      <c r="F9">
        <f>'Attacking Workspace'!O9</f>
        <v>16</v>
      </c>
      <c r="G9">
        <f t="shared" si="1"/>
        <v>7</v>
      </c>
      <c r="H9">
        <f t="shared" si="8"/>
        <v>1.05</v>
      </c>
      <c r="J9">
        <f>'Attacking Workspace'!W9</f>
        <v>7</v>
      </c>
      <c r="K9">
        <f t="shared" si="2"/>
        <v>16</v>
      </c>
      <c r="L9">
        <f t="shared" si="9"/>
        <v>4.8</v>
      </c>
      <c r="N9">
        <f>'Attacking Workspace'!AD9</f>
        <v>9</v>
      </c>
      <c r="O9">
        <f t="shared" si="3"/>
        <v>14</v>
      </c>
      <c r="P9">
        <f t="shared" si="10"/>
        <v>2.1</v>
      </c>
      <c r="R9">
        <f>'Defensive Workspace'!I9</f>
        <v>19</v>
      </c>
      <c r="S9">
        <f t="shared" si="4"/>
        <v>4</v>
      </c>
      <c r="T9">
        <f t="shared" si="11"/>
        <v>0.35</v>
      </c>
      <c r="V9">
        <f>'Defensive Workspace'!Q9</f>
        <v>20</v>
      </c>
      <c r="W9">
        <f t="shared" si="5"/>
        <v>3</v>
      </c>
      <c r="X9">
        <f t="shared" si="12"/>
        <v>0.26249999999999996</v>
      </c>
      <c r="Z9">
        <f>'Defensive Workspace'!X9</f>
        <v>12</v>
      </c>
      <c r="AA9">
        <f t="shared" si="6"/>
        <v>11</v>
      </c>
      <c r="AB9">
        <f t="shared" si="13"/>
        <v>1.3124999999999998E-2</v>
      </c>
      <c r="AD9">
        <f t="shared" si="14"/>
        <v>9.7006249999999987</v>
      </c>
    </row>
    <row r="10" spans="1:30" x14ac:dyDescent="0.3">
      <c r="A10" t="str">
        <f>'Opta Data'!J8</f>
        <v>F. GutiÃ©rrez</v>
      </c>
      <c r="B10">
        <f>'Attacking Workspace'!D10</f>
        <v>15</v>
      </c>
      <c r="C10">
        <f t="shared" si="0"/>
        <v>8</v>
      </c>
      <c r="D10">
        <f t="shared" si="7"/>
        <v>0.6</v>
      </c>
      <c r="F10">
        <f>'Attacking Workspace'!O10</f>
        <v>10</v>
      </c>
      <c r="G10">
        <f t="shared" si="1"/>
        <v>13</v>
      </c>
      <c r="H10">
        <f t="shared" si="8"/>
        <v>1.95</v>
      </c>
      <c r="J10">
        <f>'Attacking Workspace'!W10</f>
        <v>14</v>
      </c>
      <c r="K10">
        <f t="shared" si="2"/>
        <v>9</v>
      </c>
      <c r="L10">
        <f t="shared" si="9"/>
        <v>2.6999999999999997</v>
      </c>
      <c r="N10">
        <f>'Attacking Workspace'!AD10</f>
        <v>4</v>
      </c>
      <c r="O10">
        <f t="shared" si="3"/>
        <v>19</v>
      </c>
      <c r="P10">
        <f t="shared" si="10"/>
        <v>2.85</v>
      </c>
      <c r="R10">
        <f>'Defensive Workspace'!I10</f>
        <v>1</v>
      </c>
      <c r="S10">
        <f t="shared" si="4"/>
        <v>22</v>
      </c>
      <c r="T10">
        <f t="shared" si="11"/>
        <v>1.9249999999999998</v>
      </c>
      <c r="V10">
        <f>'Defensive Workspace'!Q10</f>
        <v>8</v>
      </c>
      <c r="W10">
        <f t="shared" si="5"/>
        <v>15</v>
      </c>
      <c r="X10">
        <f t="shared" si="12"/>
        <v>1.3125</v>
      </c>
      <c r="Z10">
        <f>'Defensive Workspace'!X10</f>
        <v>1</v>
      </c>
      <c r="AA10">
        <f t="shared" si="6"/>
        <v>22</v>
      </c>
      <c r="AB10">
        <f t="shared" si="13"/>
        <v>6.5625000000000003E-2</v>
      </c>
      <c r="AD10">
        <f t="shared" si="14"/>
        <v>11.403124999999999</v>
      </c>
    </row>
    <row r="11" spans="1:30" x14ac:dyDescent="0.3">
      <c r="A11" t="str">
        <f>'Opta Data'!J9</f>
        <v>F. HiguaÃ­n</v>
      </c>
      <c r="B11">
        <f>'Attacking Workspace'!D11</f>
        <v>7</v>
      </c>
      <c r="C11">
        <f t="shared" si="0"/>
        <v>16</v>
      </c>
      <c r="D11">
        <f t="shared" si="7"/>
        <v>1.2</v>
      </c>
      <c r="F11">
        <f>'Attacking Workspace'!O11</f>
        <v>6</v>
      </c>
      <c r="G11">
        <f t="shared" si="1"/>
        <v>17</v>
      </c>
      <c r="H11">
        <f t="shared" si="8"/>
        <v>2.5499999999999998</v>
      </c>
      <c r="J11">
        <f>'Attacking Workspace'!W11</f>
        <v>3</v>
      </c>
      <c r="K11">
        <f t="shared" si="2"/>
        <v>20</v>
      </c>
      <c r="L11">
        <f t="shared" si="9"/>
        <v>6</v>
      </c>
      <c r="N11">
        <f>'Attacking Workspace'!AD11</f>
        <v>21</v>
      </c>
      <c r="O11">
        <f t="shared" si="3"/>
        <v>2</v>
      </c>
      <c r="P11">
        <f t="shared" si="10"/>
        <v>0.3</v>
      </c>
      <c r="R11">
        <f>'Defensive Workspace'!I11</f>
        <v>21</v>
      </c>
      <c r="S11">
        <f t="shared" si="4"/>
        <v>2</v>
      </c>
      <c r="T11">
        <f t="shared" si="11"/>
        <v>0.17499999999999999</v>
      </c>
      <c r="V11">
        <f>'Defensive Workspace'!Q11</f>
        <v>2</v>
      </c>
      <c r="W11">
        <f t="shared" si="5"/>
        <v>21</v>
      </c>
      <c r="X11">
        <f t="shared" si="12"/>
        <v>1.8374999999999999</v>
      </c>
      <c r="Z11">
        <f>'Defensive Workspace'!X11</f>
        <v>3</v>
      </c>
      <c r="AA11">
        <f t="shared" si="6"/>
        <v>20</v>
      </c>
      <c r="AB11">
        <f t="shared" si="13"/>
        <v>9.1874999999999998E-2</v>
      </c>
      <c r="AD11">
        <f t="shared" si="14"/>
        <v>12.154375000000002</v>
      </c>
    </row>
    <row r="12" spans="1:30" x14ac:dyDescent="0.3">
      <c r="A12" t="str">
        <f>'Opta Data'!J10</f>
        <v>G. dos Santos</v>
      </c>
      <c r="B12">
        <f>'Attacking Workspace'!D12</f>
        <v>20</v>
      </c>
      <c r="C12">
        <f t="shared" si="0"/>
        <v>3</v>
      </c>
      <c r="D12">
        <f t="shared" si="7"/>
        <v>0.22499999999999998</v>
      </c>
      <c r="F12">
        <f>'Attacking Workspace'!O12</f>
        <v>18</v>
      </c>
      <c r="G12">
        <f t="shared" si="1"/>
        <v>5</v>
      </c>
      <c r="H12">
        <f t="shared" si="8"/>
        <v>0.75</v>
      </c>
      <c r="J12">
        <f>'Attacking Workspace'!W12</f>
        <v>13</v>
      </c>
      <c r="K12">
        <f t="shared" si="2"/>
        <v>10</v>
      </c>
      <c r="L12">
        <f t="shared" si="9"/>
        <v>3</v>
      </c>
      <c r="N12">
        <f>'Attacking Workspace'!AD12</f>
        <v>6</v>
      </c>
      <c r="O12">
        <f t="shared" si="3"/>
        <v>17</v>
      </c>
      <c r="P12">
        <f t="shared" si="10"/>
        <v>2.5499999999999998</v>
      </c>
      <c r="R12">
        <f>'Defensive Workspace'!I12</f>
        <v>20</v>
      </c>
      <c r="S12">
        <f t="shared" si="4"/>
        <v>3</v>
      </c>
      <c r="T12">
        <f t="shared" si="11"/>
        <v>0.26249999999999996</v>
      </c>
      <c r="V12">
        <f>'Defensive Workspace'!Q12</f>
        <v>7</v>
      </c>
      <c r="W12">
        <f t="shared" si="5"/>
        <v>16</v>
      </c>
      <c r="X12">
        <f t="shared" si="12"/>
        <v>1.4</v>
      </c>
      <c r="Z12">
        <f>'Defensive Workspace'!X12</f>
        <v>6</v>
      </c>
      <c r="AA12">
        <f t="shared" si="6"/>
        <v>17</v>
      </c>
      <c r="AB12">
        <f t="shared" si="13"/>
        <v>6.9999999999999993E-2</v>
      </c>
      <c r="AD12">
        <f t="shared" si="14"/>
        <v>8.2575000000000003</v>
      </c>
    </row>
    <row r="13" spans="1:30" x14ac:dyDescent="0.3">
      <c r="A13" t="str">
        <f>'Opta Data'!J11</f>
        <v>Ibson</v>
      </c>
      <c r="B13">
        <f>'Attacking Workspace'!D13</f>
        <v>22</v>
      </c>
      <c r="C13">
        <f t="shared" si="0"/>
        <v>1</v>
      </c>
      <c r="D13">
        <f t="shared" si="7"/>
        <v>7.4999999999999997E-2</v>
      </c>
      <c r="F13">
        <f>'Attacking Workspace'!O13</f>
        <v>21</v>
      </c>
      <c r="G13">
        <f t="shared" si="1"/>
        <v>2</v>
      </c>
      <c r="H13">
        <f t="shared" si="8"/>
        <v>0.3</v>
      </c>
      <c r="J13">
        <f>'Attacking Workspace'!W13</f>
        <v>22</v>
      </c>
      <c r="K13">
        <f t="shared" si="2"/>
        <v>1</v>
      </c>
      <c r="L13">
        <f t="shared" si="9"/>
        <v>0.3</v>
      </c>
      <c r="N13">
        <f>'Attacking Workspace'!AD13</f>
        <v>12</v>
      </c>
      <c r="O13">
        <f t="shared" si="3"/>
        <v>11</v>
      </c>
      <c r="P13">
        <f t="shared" si="10"/>
        <v>1.65</v>
      </c>
      <c r="R13">
        <f>'Defensive Workspace'!I13</f>
        <v>4</v>
      </c>
      <c r="S13">
        <f t="shared" si="4"/>
        <v>19</v>
      </c>
      <c r="T13">
        <f t="shared" si="11"/>
        <v>1.6624999999999999</v>
      </c>
      <c r="V13">
        <f>'Defensive Workspace'!Q13</f>
        <v>1</v>
      </c>
      <c r="W13">
        <f t="shared" si="5"/>
        <v>22</v>
      </c>
      <c r="X13">
        <f t="shared" si="12"/>
        <v>1.9249999999999998</v>
      </c>
      <c r="Z13">
        <f>'Defensive Workspace'!X13</f>
        <v>22</v>
      </c>
      <c r="AA13">
        <f t="shared" si="6"/>
        <v>1</v>
      </c>
      <c r="AB13">
        <f t="shared" si="13"/>
        <v>9.6250000000000002E-2</v>
      </c>
      <c r="AD13">
        <f t="shared" si="14"/>
        <v>6.00875</v>
      </c>
    </row>
    <row r="14" spans="1:30" x14ac:dyDescent="0.3">
      <c r="A14" t="str">
        <f>'Opta Data'!J12</f>
        <v>L. Acosta</v>
      </c>
      <c r="B14">
        <f>'Attacking Workspace'!D14</f>
        <v>12</v>
      </c>
      <c r="C14">
        <f t="shared" si="0"/>
        <v>11</v>
      </c>
      <c r="D14">
        <f t="shared" si="7"/>
        <v>0.82499999999999996</v>
      </c>
      <c r="F14">
        <f>'Attacking Workspace'!O14</f>
        <v>8</v>
      </c>
      <c r="G14">
        <f t="shared" si="1"/>
        <v>15</v>
      </c>
      <c r="H14">
        <f t="shared" si="8"/>
        <v>2.25</v>
      </c>
      <c r="J14">
        <f>'Attacking Workspace'!W14</f>
        <v>17</v>
      </c>
      <c r="K14">
        <f t="shared" si="2"/>
        <v>6</v>
      </c>
      <c r="L14">
        <f t="shared" si="9"/>
        <v>1.7999999999999998</v>
      </c>
      <c r="N14">
        <f>'Attacking Workspace'!AD14</f>
        <v>11</v>
      </c>
      <c r="O14">
        <f t="shared" si="3"/>
        <v>12</v>
      </c>
      <c r="P14">
        <f t="shared" si="10"/>
        <v>1.7999999999999998</v>
      </c>
      <c r="R14">
        <f>'Defensive Workspace'!I14</f>
        <v>18</v>
      </c>
      <c r="S14">
        <f t="shared" si="4"/>
        <v>5</v>
      </c>
      <c r="T14">
        <f t="shared" si="11"/>
        <v>0.4375</v>
      </c>
      <c r="V14">
        <f>'Defensive Workspace'!Q14</f>
        <v>16</v>
      </c>
      <c r="W14">
        <f t="shared" si="5"/>
        <v>7</v>
      </c>
      <c r="X14">
        <f t="shared" si="12"/>
        <v>0.61249999999999993</v>
      </c>
      <c r="Z14">
        <f>'Defensive Workspace'!X14</f>
        <v>18</v>
      </c>
      <c r="AA14">
        <f t="shared" si="6"/>
        <v>5</v>
      </c>
      <c r="AB14">
        <f t="shared" si="13"/>
        <v>3.0624999999999999E-2</v>
      </c>
      <c r="AD14">
        <f t="shared" si="14"/>
        <v>7.7556249999999993</v>
      </c>
    </row>
    <row r="15" spans="1:30" x14ac:dyDescent="0.3">
      <c r="A15" t="str">
        <f>'Opta Data'!J13</f>
        <v>M. AlmirÃ³n</v>
      </c>
      <c r="B15">
        <f>'Attacking Workspace'!D15</f>
        <v>1</v>
      </c>
      <c r="C15">
        <f t="shared" si="0"/>
        <v>22</v>
      </c>
      <c r="D15">
        <f t="shared" si="7"/>
        <v>1.65</v>
      </c>
      <c r="F15">
        <f>'Attacking Workspace'!O15</f>
        <v>1</v>
      </c>
      <c r="G15">
        <f t="shared" si="1"/>
        <v>22</v>
      </c>
      <c r="H15">
        <f t="shared" si="8"/>
        <v>3.3</v>
      </c>
      <c r="J15">
        <f>'Attacking Workspace'!W15</f>
        <v>4</v>
      </c>
      <c r="K15">
        <f t="shared" si="2"/>
        <v>19</v>
      </c>
      <c r="L15">
        <f t="shared" si="9"/>
        <v>5.7</v>
      </c>
      <c r="N15">
        <f>'Attacking Workspace'!AD15</f>
        <v>2</v>
      </c>
      <c r="O15">
        <f t="shared" si="3"/>
        <v>21</v>
      </c>
      <c r="P15">
        <f t="shared" si="10"/>
        <v>3.15</v>
      </c>
      <c r="R15">
        <f>'Defensive Workspace'!I15</f>
        <v>3</v>
      </c>
      <c r="S15">
        <f t="shared" si="4"/>
        <v>20</v>
      </c>
      <c r="T15">
        <f t="shared" si="11"/>
        <v>1.75</v>
      </c>
      <c r="V15">
        <f>'Defensive Workspace'!Q15</f>
        <v>5</v>
      </c>
      <c r="W15">
        <f t="shared" si="5"/>
        <v>18</v>
      </c>
      <c r="X15">
        <f t="shared" si="12"/>
        <v>1.575</v>
      </c>
      <c r="Z15">
        <f>'Defensive Workspace'!X15</f>
        <v>5</v>
      </c>
      <c r="AA15">
        <f t="shared" si="6"/>
        <v>18</v>
      </c>
      <c r="AB15">
        <f t="shared" si="13"/>
        <v>7.8750000000000001E-2</v>
      </c>
      <c r="AD15">
        <f t="shared" si="14"/>
        <v>17.203749999999999</v>
      </c>
    </row>
    <row r="16" spans="1:30" x14ac:dyDescent="0.3">
      <c r="A16" t="str">
        <f>'Opta Data'!J14</f>
        <v>M. Moralez</v>
      </c>
      <c r="B16">
        <f>'Attacking Workspace'!D16</f>
        <v>5</v>
      </c>
      <c r="C16">
        <f t="shared" si="0"/>
        <v>18</v>
      </c>
      <c r="D16">
        <f t="shared" si="7"/>
        <v>1.3499999999999999</v>
      </c>
      <c r="F16">
        <f>'Attacking Workspace'!O16</f>
        <v>11</v>
      </c>
      <c r="G16">
        <f t="shared" si="1"/>
        <v>12</v>
      </c>
      <c r="H16">
        <f t="shared" si="8"/>
        <v>1.7999999999999998</v>
      </c>
      <c r="J16">
        <f>'Attacking Workspace'!W16</f>
        <v>6</v>
      </c>
      <c r="K16">
        <f t="shared" si="2"/>
        <v>17</v>
      </c>
      <c r="L16">
        <f t="shared" si="9"/>
        <v>5.0999999999999996</v>
      </c>
      <c r="N16">
        <f>'Attacking Workspace'!AD16</f>
        <v>10</v>
      </c>
      <c r="O16">
        <f t="shared" si="3"/>
        <v>13</v>
      </c>
      <c r="P16">
        <f t="shared" si="10"/>
        <v>1.95</v>
      </c>
      <c r="R16">
        <f>'Defensive Workspace'!I16</f>
        <v>9</v>
      </c>
      <c r="S16">
        <f t="shared" si="4"/>
        <v>14</v>
      </c>
      <c r="T16">
        <f t="shared" si="11"/>
        <v>1.2249999999999999</v>
      </c>
      <c r="V16">
        <f>'Defensive Workspace'!Q16</f>
        <v>9</v>
      </c>
      <c r="W16">
        <f t="shared" si="5"/>
        <v>14</v>
      </c>
      <c r="X16">
        <f t="shared" si="12"/>
        <v>1.2249999999999999</v>
      </c>
      <c r="Z16">
        <f>'Defensive Workspace'!X16</f>
        <v>7</v>
      </c>
      <c r="AA16">
        <f t="shared" si="6"/>
        <v>16</v>
      </c>
      <c r="AB16">
        <f t="shared" si="13"/>
        <v>6.1249999999999999E-2</v>
      </c>
      <c r="AD16">
        <f t="shared" si="14"/>
        <v>12.711249999999998</v>
      </c>
    </row>
    <row r="17" spans="1:30" x14ac:dyDescent="0.3">
      <c r="A17" t="str">
        <f>'Opta Data'!J15</f>
        <v>M. Urruti</v>
      </c>
      <c r="B17">
        <f>'Attacking Workspace'!D17</f>
        <v>21</v>
      </c>
      <c r="C17">
        <f t="shared" si="0"/>
        <v>2</v>
      </c>
      <c r="D17">
        <f t="shared" si="7"/>
        <v>0.15</v>
      </c>
      <c r="F17">
        <f>'Attacking Workspace'!O17</f>
        <v>22</v>
      </c>
      <c r="G17">
        <f t="shared" si="1"/>
        <v>1</v>
      </c>
      <c r="H17">
        <f t="shared" si="8"/>
        <v>0.15</v>
      </c>
      <c r="J17">
        <f>'Attacking Workspace'!W17</f>
        <v>20</v>
      </c>
      <c r="K17">
        <f t="shared" si="2"/>
        <v>3</v>
      </c>
      <c r="L17">
        <f t="shared" si="9"/>
        <v>0.89999999999999991</v>
      </c>
      <c r="N17">
        <f>'Attacking Workspace'!AD17</f>
        <v>13</v>
      </c>
      <c r="O17">
        <f t="shared" si="3"/>
        <v>10</v>
      </c>
      <c r="P17">
        <f t="shared" si="10"/>
        <v>1.5</v>
      </c>
      <c r="R17">
        <f>'Defensive Workspace'!I17</f>
        <v>5</v>
      </c>
      <c r="S17">
        <f t="shared" si="4"/>
        <v>18</v>
      </c>
      <c r="T17">
        <f t="shared" si="11"/>
        <v>1.575</v>
      </c>
      <c r="V17">
        <f>'Defensive Workspace'!Q17</f>
        <v>19</v>
      </c>
      <c r="W17">
        <f t="shared" si="5"/>
        <v>4</v>
      </c>
      <c r="X17">
        <f t="shared" si="12"/>
        <v>0.35</v>
      </c>
      <c r="Z17">
        <f>'Defensive Workspace'!X17</f>
        <v>9</v>
      </c>
      <c r="AA17">
        <f t="shared" si="6"/>
        <v>14</v>
      </c>
      <c r="AB17">
        <f t="shared" si="13"/>
        <v>1.7499999999999998E-2</v>
      </c>
      <c r="AD17">
        <f t="shared" si="14"/>
        <v>4.6425000000000001</v>
      </c>
    </row>
    <row r="18" spans="1:30" x14ac:dyDescent="0.3">
      <c r="A18" t="str">
        <f>'Opta Data'!J16</f>
        <v>N. Lodeiro</v>
      </c>
      <c r="B18">
        <f>'Attacking Workspace'!D18</f>
        <v>2</v>
      </c>
      <c r="C18">
        <f t="shared" si="0"/>
        <v>21</v>
      </c>
      <c r="D18">
        <f t="shared" si="7"/>
        <v>1.575</v>
      </c>
      <c r="F18">
        <f>'Attacking Workspace'!O18</f>
        <v>3</v>
      </c>
      <c r="G18">
        <f t="shared" si="1"/>
        <v>20</v>
      </c>
      <c r="H18">
        <f t="shared" si="8"/>
        <v>3</v>
      </c>
      <c r="J18">
        <f>'Attacking Workspace'!W18</f>
        <v>1</v>
      </c>
      <c r="K18">
        <f t="shared" si="2"/>
        <v>22</v>
      </c>
      <c r="L18">
        <f t="shared" si="9"/>
        <v>6.6</v>
      </c>
      <c r="N18">
        <f>'Attacking Workspace'!AD18</f>
        <v>14</v>
      </c>
      <c r="O18">
        <f t="shared" si="3"/>
        <v>9</v>
      </c>
      <c r="P18">
        <f t="shared" si="10"/>
        <v>1.3499999999999999</v>
      </c>
      <c r="R18">
        <f>'Defensive Workspace'!I18</f>
        <v>8</v>
      </c>
      <c r="S18">
        <f t="shared" si="4"/>
        <v>15</v>
      </c>
      <c r="T18">
        <f t="shared" si="11"/>
        <v>1.3125</v>
      </c>
      <c r="V18">
        <f>'Defensive Workspace'!Q18</f>
        <v>15</v>
      </c>
      <c r="W18">
        <f t="shared" si="5"/>
        <v>8</v>
      </c>
      <c r="X18">
        <f t="shared" si="12"/>
        <v>0.7</v>
      </c>
      <c r="Z18">
        <f>'Defensive Workspace'!X18</f>
        <v>4</v>
      </c>
      <c r="AA18">
        <f t="shared" si="6"/>
        <v>19</v>
      </c>
      <c r="AB18">
        <f t="shared" si="13"/>
        <v>3.4999999999999996E-2</v>
      </c>
      <c r="AD18">
        <f t="shared" si="14"/>
        <v>14.5725</v>
      </c>
    </row>
    <row r="19" spans="1:30" x14ac:dyDescent="0.3">
      <c r="A19" t="str">
        <f>'Opta Data'!J17</f>
        <v>S. Blanco</v>
      </c>
      <c r="B19">
        <f>'Attacking Workspace'!D19</f>
        <v>9</v>
      </c>
      <c r="C19">
        <f t="shared" si="0"/>
        <v>14</v>
      </c>
      <c r="D19">
        <f t="shared" si="7"/>
        <v>1.05</v>
      </c>
      <c r="F19">
        <f>'Attacking Workspace'!O19</f>
        <v>14</v>
      </c>
      <c r="G19">
        <f t="shared" si="1"/>
        <v>9</v>
      </c>
      <c r="H19">
        <f t="shared" si="8"/>
        <v>1.3499999999999999</v>
      </c>
      <c r="J19">
        <f>'Attacking Workspace'!W19</f>
        <v>9</v>
      </c>
      <c r="K19">
        <f t="shared" si="2"/>
        <v>14</v>
      </c>
      <c r="L19">
        <f t="shared" si="9"/>
        <v>4.2</v>
      </c>
      <c r="N19">
        <f>'Attacking Workspace'!AD19</f>
        <v>16</v>
      </c>
      <c r="O19">
        <f t="shared" si="3"/>
        <v>7</v>
      </c>
      <c r="P19">
        <f t="shared" si="10"/>
        <v>1.05</v>
      </c>
      <c r="R19">
        <f>'Defensive Workspace'!I19</f>
        <v>14</v>
      </c>
      <c r="S19">
        <f t="shared" si="4"/>
        <v>9</v>
      </c>
      <c r="T19">
        <f t="shared" si="11"/>
        <v>0.78749999999999998</v>
      </c>
      <c r="V19">
        <f>'Defensive Workspace'!Q19</f>
        <v>11</v>
      </c>
      <c r="W19">
        <f t="shared" si="5"/>
        <v>12</v>
      </c>
      <c r="X19">
        <f t="shared" si="12"/>
        <v>1.0499999999999998</v>
      </c>
      <c r="Z19">
        <f>'Defensive Workspace'!X19</f>
        <v>13</v>
      </c>
      <c r="AA19">
        <f t="shared" si="6"/>
        <v>10</v>
      </c>
      <c r="AB19">
        <f t="shared" si="13"/>
        <v>5.2499999999999991E-2</v>
      </c>
      <c r="AD19">
        <f t="shared" si="14"/>
        <v>9.5400000000000009</v>
      </c>
    </row>
    <row r="20" spans="1:30" x14ac:dyDescent="0.3">
      <c r="A20" t="str">
        <f>'Opta Data'!J18</f>
        <v>S. KljeÅ¡tan</v>
      </c>
      <c r="B20">
        <f>'Attacking Workspace'!D20</f>
        <v>10</v>
      </c>
      <c r="C20">
        <f t="shared" si="0"/>
        <v>13</v>
      </c>
      <c r="D20">
        <f t="shared" si="7"/>
        <v>0.97499999999999998</v>
      </c>
      <c r="F20">
        <f>'Attacking Workspace'!O20</f>
        <v>2</v>
      </c>
      <c r="G20">
        <f t="shared" si="1"/>
        <v>21</v>
      </c>
      <c r="H20">
        <f t="shared" si="8"/>
        <v>3.15</v>
      </c>
      <c r="J20">
        <f>'Attacking Workspace'!W20</f>
        <v>15</v>
      </c>
      <c r="K20">
        <f t="shared" si="2"/>
        <v>8</v>
      </c>
      <c r="L20">
        <f t="shared" si="9"/>
        <v>2.4</v>
      </c>
      <c r="N20">
        <f>'Attacking Workspace'!AD20</f>
        <v>14</v>
      </c>
      <c r="O20">
        <f t="shared" si="3"/>
        <v>9</v>
      </c>
      <c r="P20">
        <f t="shared" si="10"/>
        <v>1.3499999999999999</v>
      </c>
      <c r="R20">
        <f>'Defensive Workspace'!I20</f>
        <v>17</v>
      </c>
      <c r="S20">
        <f t="shared" si="4"/>
        <v>6</v>
      </c>
      <c r="T20">
        <f t="shared" si="11"/>
        <v>0.52499999999999991</v>
      </c>
      <c r="V20">
        <f>'Defensive Workspace'!Q20</f>
        <v>14</v>
      </c>
      <c r="W20">
        <f t="shared" si="5"/>
        <v>9</v>
      </c>
      <c r="X20">
        <f t="shared" si="12"/>
        <v>0.78749999999999998</v>
      </c>
      <c r="Z20">
        <f>'Defensive Workspace'!X20</f>
        <v>21</v>
      </c>
      <c r="AA20">
        <f t="shared" si="6"/>
        <v>2</v>
      </c>
      <c r="AB20">
        <f t="shared" si="13"/>
        <v>3.9375E-2</v>
      </c>
      <c r="AD20">
        <f t="shared" si="14"/>
        <v>9.2268749999999997</v>
      </c>
    </row>
    <row r="21" spans="1:30" x14ac:dyDescent="0.3">
      <c r="A21" t="str">
        <f>'Opta Data'!J19</f>
        <v>S. Lletget</v>
      </c>
      <c r="B21">
        <f>'Attacking Workspace'!D21</f>
        <v>14</v>
      </c>
      <c r="C21">
        <f t="shared" si="0"/>
        <v>9</v>
      </c>
      <c r="D21">
        <f t="shared" si="7"/>
        <v>0.67499999999999993</v>
      </c>
      <c r="F21">
        <f>'Attacking Workspace'!O21</f>
        <v>9</v>
      </c>
      <c r="G21">
        <f t="shared" si="1"/>
        <v>14</v>
      </c>
      <c r="H21">
        <f t="shared" si="8"/>
        <v>2.1</v>
      </c>
      <c r="J21">
        <f>'Attacking Workspace'!W21</f>
        <v>18</v>
      </c>
      <c r="K21">
        <f t="shared" si="2"/>
        <v>5</v>
      </c>
      <c r="L21">
        <f t="shared" si="9"/>
        <v>1.5</v>
      </c>
      <c r="N21">
        <f>'Attacking Workspace'!AD21</f>
        <v>20</v>
      </c>
      <c r="O21">
        <f t="shared" si="3"/>
        <v>3</v>
      </c>
      <c r="P21">
        <f t="shared" si="10"/>
        <v>0.44999999999999996</v>
      </c>
      <c r="R21">
        <f>'Defensive Workspace'!I21</f>
        <v>2</v>
      </c>
      <c r="S21">
        <f t="shared" si="4"/>
        <v>21</v>
      </c>
      <c r="T21">
        <f t="shared" si="11"/>
        <v>1.8374999999999999</v>
      </c>
      <c r="V21">
        <f>'Defensive Workspace'!Q21</f>
        <v>12</v>
      </c>
      <c r="W21">
        <f t="shared" si="5"/>
        <v>11</v>
      </c>
      <c r="X21">
        <f t="shared" si="12"/>
        <v>0.96249999999999991</v>
      </c>
      <c r="Z21">
        <f>'Defensive Workspace'!X21</f>
        <v>16</v>
      </c>
      <c r="AA21">
        <f t="shared" si="6"/>
        <v>7</v>
      </c>
      <c r="AB21">
        <f t="shared" si="13"/>
        <v>4.8125000000000001E-2</v>
      </c>
      <c r="AD21">
        <f t="shared" si="14"/>
        <v>7.5731250000000001</v>
      </c>
    </row>
    <row r="22" spans="1:30" x14ac:dyDescent="0.3">
      <c r="A22" t="str">
        <f>'Opta Data'!J20</f>
        <v>S. TaÃ¯der</v>
      </c>
      <c r="B22">
        <f>'Attacking Workspace'!D22</f>
        <v>17</v>
      </c>
      <c r="C22">
        <f t="shared" si="0"/>
        <v>6</v>
      </c>
      <c r="D22">
        <f t="shared" si="7"/>
        <v>0.44999999999999996</v>
      </c>
      <c r="F22">
        <f>'Attacking Workspace'!O22</f>
        <v>7</v>
      </c>
      <c r="G22">
        <f t="shared" si="1"/>
        <v>16</v>
      </c>
      <c r="H22">
        <f t="shared" si="8"/>
        <v>2.4</v>
      </c>
      <c r="J22">
        <f>'Attacking Workspace'!W22</f>
        <v>19</v>
      </c>
      <c r="K22">
        <f t="shared" si="2"/>
        <v>4</v>
      </c>
      <c r="L22">
        <f t="shared" si="9"/>
        <v>1.2</v>
      </c>
      <c r="N22">
        <f>'Attacking Workspace'!AD22</f>
        <v>22</v>
      </c>
      <c r="O22">
        <f t="shared" si="3"/>
        <v>1</v>
      </c>
      <c r="P22">
        <f t="shared" si="10"/>
        <v>0.15</v>
      </c>
      <c r="R22">
        <f>'Defensive Workspace'!I22</f>
        <v>7</v>
      </c>
      <c r="S22">
        <f t="shared" si="4"/>
        <v>16</v>
      </c>
      <c r="T22">
        <f t="shared" si="11"/>
        <v>1.4</v>
      </c>
      <c r="V22">
        <f>'Defensive Workspace'!Q22</f>
        <v>3</v>
      </c>
      <c r="W22">
        <f t="shared" si="5"/>
        <v>20</v>
      </c>
      <c r="X22">
        <f t="shared" si="12"/>
        <v>1.75</v>
      </c>
      <c r="Z22">
        <f>'Defensive Workspace'!X22</f>
        <v>18</v>
      </c>
      <c r="AA22">
        <f t="shared" si="6"/>
        <v>5</v>
      </c>
      <c r="AB22">
        <f t="shared" si="13"/>
        <v>8.7500000000000008E-2</v>
      </c>
      <c r="AD22">
        <f t="shared" si="14"/>
        <v>7.4375</v>
      </c>
    </row>
    <row r="23" spans="1:30" x14ac:dyDescent="0.3">
      <c r="A23" t="str">
        <f>'Opta Data'!J21</f>
        <v>T. MartÃ­nez</v>
      </c>
      <c r="B23">
        <f>'Attacking Workspace'!D23</f>
        <v>19</v>
      </c>
      <c r="C23">
        <f t="shared" si="0"/>
        <v>4</v>
      </c>
      <c r="D23">
        <f t="shared" si="7"/>
        <v>0.3</v>
      </c>
      <c r="F23">
        <f>'Attacking Workspace'!O23</f>
        <v>13</v>
      </c>
      <c r="G23">
        <f t="shared" si="1"/>
        <v>10</v>
      </c>
      <c r="H23">
        <f t="shared" si="8"/>
        <v>1.5</v>
      </c>
      <c r="J23">
        <f>'Attacking Workspace'!W23</f>
        <v>16</v>
      </c>
      <c r="K23">
        <f t="shared" si="2"/>
        <v>7</v>
      </c>
      <c r="L23">
        <f t="shared" si="9"/>
        <v>2.1</v>
      </c>
      <c r="N23">
        <f>'Attacking Workspace'!AD23</f>
        <v>8</v>
      </c>
      <c r="O23">
        <f t="shared" si="3"/>
        <v>15</v>
      </c>
      <c r="P23">
        <f t="shared" si="10"/>
        <v>2.25</v>
      </c>
      <c r="R23">
        <f>'Defensive Workspace'!I23</f>
        <v>22</v>
      </c>
      <c r="S23">
        <f t="shared" si="4"/>
        <v>1</v>
      </c>
      <c r="T23">
        <f t="shared" si="11"/>
        <v>8.7499999999999994E-2</v>
      </c>
      <c r="V23">
        <f>'Defensive Workspace'!Q23</f>
        <v>18</v>
      </c>
      <c r="W23">
        <f t="shared" si="5"/>
        <v>5</v>
      </c>
      <c r="X23">
        <f t="shared" si="12"/>
        <v>0.4375</v>
      </c>
      <c r="Z23">
        <f>'Defensive Workspace'!X23</f>
        <v>11</v>
      </c>
      <c r="AA23">
        <f t="shared" si="6"/>
        <v>12</v>
      </c>
      <c r="AB23">
        <f t="shared" si="13"/>
        <v>2.1875000000000002E-2</v>
      </c>
      <c r="AD23">
        <f t="shared" si="14"/>
        <v>6.6968750000000004</v>
      </c>
    </row>
    <row r="24" spans="1:30" x14ac:dyDescent="0.3">
      <c r="A24" t="str">
        <f>'Opta Data'!J22</f>
        <v>VÃ­ctor VÃ¡zquez</v>
      </c>
      <c r="B24">
        <f>'Attacking Workspace'!D24</f>
        <v>11</v>
      </c>
      <c r="C24">
        <f t="shared" si="0"/>
        <v>12</v>
      </c>
      <c r="D24">
        <f t="shared" si="7"/>
        <v>0.89999999999999991</v>
      </c>
      <c r="F24">
        <f>'Attacking Workspace'!O24</f>
        <v>15</v>
      </c>
      <c r="G24">
        <f t="shared" si="1"/>
        <v>8</v>
      </c>
      <c r="H24">
        <f t="shared" si="8"/>
        <v>1.2</v>
      </c>
      <c r="J24">
        <f>'Attacking Workspace'!W24</f>
        <v>21</v>
      </c>
      <c r="K24">
        <f t="shared" si="2"/>
        <v>2</v>
      </c>
      <c r="L24">
        <f t="shared" si="9"/>
        <v>0.6</v>
      </c>
      <c r="N24">
        <f>'Attacking Workspace'!AD24</f>
        <v>1</v>
      </c>
      <c r="O24">
        <f t="shared" si="3"/>
        <v>22</v>
      </c>
      <c r="P24">
        <f t="shared" si="10"/>
        <v>3.3</v>
      </c>
      <c r="R24">
        <f>'Defensive Workspace'!I24</f>
        <v>13</v>
      </c>
      <c r="S24">
        <f t="shared" si="4"/>
        <v>10</v>
      </c>
      <c r="T24">
        <f t="shared" si="11"/>
        <v>0.875</v>
      </c>
      <c r="V24">
        <f>'Defensive Workspace'!Q24</f>
        <v>6</v>
      </c>
      <c r="W24">
        <f t="shared" si="5"/>
        <v>17</v>
      </c>
      <c r="X24">
        <f t="shared" si="12"/>
        <v>1.4874999999999998</v>
      </c>
      <c r="Z24">
        <f>'Defensive Workspace'!X24</f>
        <v>8</v>
      </c>
      <c r="AA24">
        <f t="shared" si="6"/>
        <v>15</v>
      </c>
      <c r="AB24">
        <f t="shared" si="13"/>
        <v>7.4374999999999997E-2</v>
      </c>
      <c r="AD24">
        <f t="shared" si="14"/>
        <v>8.4368750000000006</v>
      </c>
    </row>
    <row r="25" spans="1:30" x14ac:dyDescent="0.3">
      <c r="A25" t="str">
        <f>'Opta Data'!J23</f>
        <v>Y. Croizet</v>
      </c>
      <c r="B25">
        <f>'Attacking Workspace'!D25</f>
        <v>11</v>
      </c>
      <c r="C25">
        <f t="shared" si="0"/>
        <v>12</v>
      </c>
      <c r="D25">
        <f t="shared" ref="D25" si="15">(1/7)*0.525*C25</f>
        <v>0.89999999999999991</v>
      </c>
      <c r="F25">
        <f>'Attacking Workspace'!O25</f>
        <v>15</v>
      </c>
      <c r="G25">
        <f t="shared" si="1"/>
        <v>8</v>
      </c>
      <c r="H25">
        <f t="shared" ref="H25" si="16">(2/7)*0.525*G25</f>
        <v>1.2</v>
      </c>
      <c r="J25">
        <f>'Attacking Workspace'!W25</f>
        <v>21</v>
      </c>
      <c r="K25">
        <f t="shared" si="2"/>
        <v>2</v>
      </c>
      <c r="L25">
        <f t="shared" ref="L25" si="17">(4/7)*0.525*K25</f>
        <v>0.6</v>
      </c>
      <c r="N25">
        <f>'Attacking Workspace'!AD25</f>
        <v>1</v>
      </c>
      <c r="O25">
        <f t="shared" si="3"/>
        <v>22</v>
      </c>
      <c r="P25">
        <f t="shared" ref="P25" si="18">0.15*O25</f>
        <v>3.3</v>
      </c>
      <c r="R25">
        <f>'Defensive Workspace'!I25</f>
        <v>13</v>
      </c>
      <c r="S25">
        <f t="shared" si="4"/>
        <v>10</v>
      </c>
      <c r="T25">
        <f t="shared" ref="T25" si="19">0.0875*S25</f>
        <v>0.875</v>
      </c>
      <c r="V25">
        <f>'Defensive Workspace'!Q25</f>
        <v>6</v>
      </c>
      <c r="W25">
        <f t="shared" si="5"/>
        <v>17</v>
      </c>
      <c r="X25">
        <f t="shared" ref="X25" si="20">0.0875*W25</f>
        <v>1.4874999999999998</v>
      </c>
      <c r="Z25">
        <f>'Defensive Workspace'!X25</f>
        <v>8</v>
      </c>
      <c r="AA25">
        <f t="shared" si="6"/>
        <v>15</v>
      </c>
      <c r="AB25">
        <f t="shared" ref="AB25" si="21">0.05*X25</f>
        <v>7.4374999999999997E-2</v>
      </c>
      <c r="AD25">
        <f t="shared" ref="AD25" si="22">D25+H25+L25+P25+T25+X25+AB25</f>
        <v>8.4368750000000006</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EDE8BE-9245-40FD-891C-59BDD4F835DB}">
  <dimension ref="A1:BE23"/>
  <sheetViews>
    <sheetView workbookViewId="0">
      <selection activeCell="C4" sqref="C4"/>
    </sheetView>
  </sheetViews>
  <sheetFormatPr defaultRowHeight="14.4" x14ac:dyDescent="0.3"/>
  <cols>
    <col min="10" max="10" width="17.5546875" customWidth="1"/>
    <col min="11" max="11" width="18.109375" customWidth="1"/>
    <col min="32" max="32" width="17.44140625" customWidth="1"/>
  </cols>
  <sheetData>
    <row r="1" spans="1:57" x14ac:dyDescent="0.3">
      <c r="A1" t="s">
        <v>6</v>
      </c>
      <c r="B1" s="4" t="s">
        <v>7</v>
      </c>
      <c r="C1" s="5" t="s">
        <v>8</v>
      </c>
      <c r="D1" s="5" t="s">
        <v>9</v>
      </c>
      <c r="E1" s="5" t="s">
        <v>10</v>
      </c>
      <c r="F1" s="5" t="s">
        <v>11</v>
      </c>
      <c r="G1" s="5" t="s">
        <v>12</v>
      </c>
      <c r="H1" s="5" t="s">
        <v>13</v>
      </c>
      <c r="I1" s="5" t="s">
        <v>14</v>
      </c>
      <c r="J1" s="5" t="s">
        <v>15</v>
      </c>
      <c r="K1" s="5" t="s">
        <v>16</v>
      </c>
      <c r="L1" s="5" t="s">
        <v>17</v>
      </c>
      <c r="M1" s="5" t="s">
        <v>18</v>
      </c>
      <c r="N1" s="5" t="s">
        <v>19</v>
      </c>
      <c r="O1" s="5" t="s">
        <v>20</v>
      </c>
      <c r="P1" s="5" t="s">
        <v>21</v>
      </c>
      <c r="Q1" s="5" t="s">
        <v>22</v>
      </c>
      <c r="R1" s="5" t="s">
        <v>23</v>
      </c>
      <c r="S1" s="5" t="s">
        <v>24</v>
      </c>
      <c r="T1" s="5" t="s">
        <v>25</v>
      </c>
      <c r="U1" s="5" t="s">
        <v>26</v>
      </c>
      <c r="V1" s="5" t="s">
        <v>27</v>
      </c>
      <c r="W1" s="5" t="s">
        <v>28</v>
      </c>
      <c r="X1" s="5" t="s">
        <v>29</v>
      </c>
      <c r="Y1" s="5" t="s">
        <v>30</v>
      </c>
      <c r="Z1" s="5" t="s">
        <v>31</v>
      </c>
      <c r="AA1" s="5" t="s">
        <v>32</v>
      </c>
      <c r="AB1" s="5" t="s">
        <v>33</v>
      </c>
      <c r="AC1" s="5" t="s">
        <v>34</v>
      </c>
      <c r="AD1" s="5" t="s">
        <v>250</v>
      </c>
      <c r="AE1" s="5" t="s">
        <v>35</v>
      </c>
      <c r="AF1" s="5" t="s">
        <v>36</v>
      </c>
      <c r="AG1" s="5" t="s">
        <v>246</v>
      </c>
      <c r="AH1" s="5" t="s">
        <v>38</v>
      </c>
      <c r="AI1" s="5" t="s">
        <v>251</v>
      </c>
      <c r="AJ1" s="5" t="s">
        <v>37</v>
      </c>
      <c r="AK1" s="5" t="s">
        <v>247</v>
      </c>
      <c r="AL1" s="5" t="s">
        <v>39</v>
      </c>
      <c r="AM1" s="5" t="s">
        <v>40</v>
      </c>
      <c r="AN1" s="5" t="s">
        <v>41</v>
      </c>
      <c r="AO1" s="5" t="s">
        <v>42</v>
      </c>
      <c r="AP1" s="5" t="s">
        <v>43</v>
      </c>
      <c r="AQ1" s="5" t="s">
        <v>44</v>
      </c>
      <c r="AR1" s="5" t="s">
        <v>45</v>
      </c>
      <c r="AS1" s="5" t="s">
        <v>46</v>
      </c>
      <c r="AT1" s="5" t="s">
        <v>262</v>
      </c>
      <c r="AU1" s="5" t="s">
        <v>263</v>
      </c>
      <c r="AV1" s="5" t="s">
        <v>47</v>
      </c>
      <c r="AW1" s="5" t="s">
        <v>48</v>
      </c>
      <c r="AX1" s="5" t="s">
        <v>49</v>
      </c>
      <c r="AY1" s="5" t="s">
        <v>50</v>
      </c>
      <c r="AZ1" s="5" t="s">
        <v>51</v>
      </c>
      <c r="BA1" s="5" t="s">
        <v>52</v>
      </c>
      <c r="BB1" s="5" t="s">
        <v>53</v>
      </c>
      <c r="BC1" s="5" t="s">
        <v>54</v>
      </c>
      <c r="BD1" s="5" t="s">
        <v>55</v>
      </c>
      <c r="BE1" s="6" t="s">
        <v>56</v>
      </c>
    </row>
    <row r="2" spans="1:57" x14ac:dyDescent="0.3">
      <c r="A2">
        <v>1</v>
      </c>
      <c r="B2" s="7">
        <v>27</v>
      </c>
      <c r="C2" s="8" t="s">
        <v>57</v>
      </c>
      <c r="D2" s="8">
        <v>170782</v>
      </c>
      <c r="E2" s="8">
        <v>2155</v>
      </c>
      <c r="F2" s="8">
        <v>23</v>
      </c>
      <c r="G2" s="8" t="s">
        <v>58</v>
      </c>
      <c r="H2" s="8" t="s">
        <v>59</v>
      </c>
      <c r="I2" s="8" t="s">
        <v>60</v>
      </c>
      <c r="J2" s="8" t="s">
        <v>252</v>
      </c>
      <c r="K2" s="8" t="s">
        <v>61</v>
      </c>
      <c r="L2" s="8" t="s">
        <v>62</v>
      </c>
      <c r="M2" s="8">
        <v>399</v>
      </c>
      <c r="N2" s="8" t="s">
        <v>63</v>
      </c>
      <c r="O2" s="8" t="s">
        <v>64</v>
      </c>
      <c r="P2" s="8">
        <v>62.23</v>
      </c>
      <c r="Q2" s="8">
        <v>27.02</v>
      </c>
      <c r="R2" s="8">
        <v>46.15</v>
      </c>
      <c r="S2" s="9">
        <v>0.73699999999999999</v>
      </c>
      <c r="T2" s="9">
        <v>0.433</v>
      </c>
      <c r="U2" s="8">
        <v>10.73</v>
      </c>
      <c r="V2" s="9">
        <v>0.68500000000000005</v>
      </c>
      <c r="W2" s="8">
        <v>18.190000000000001</v>
      </c>
      <c r="X2" s="8">
        <v>15.66</v>
      </c>
      <c r="Y2" s="9">
        <v>0.33900000000000002</v>
      </c>
      <c r="Z2" s="8">
        <v>8.5</v>
      </c>
      <c r="AA2" s="8">
        <v>2.76</v>
      </c>
      <c r="AB2" s="8">
        <v>0.88</v>
      </c>
      <c r="AC2" s="8">
        <v>0.21</v>
      </c>
      <c r="AD2" s="8">
        <v>0.63</v>
      </c>
      <c r="AE2" s="8">
        <v>0.57999999999999996</v>
      </c>
      <c r="AF2" s="8">
        <v>5.05</v>
      </c>
      <c r="AG2" s="8">
        <v>4.97</v>
      </c>
      <c r="AH2" s="8">
        <v>1.84</v>
      </c>
      <c r="AI2" s="8">
        <v>2.38</v>
      </c>
      <c r="AJ2" s="8">
        <v>1.94</v>
      </c>
      <c r="AK2" s="8">
        <v>9.19</v>
      </c>
      <c r="AL2" s="8">
        <v>1.67</v>
      </c>
      <c r="AM2" s="8">
        <v>0.33</v>
      </c>
      <c r="AN2" s="8">
        <v>0</v>
      </c>
      <c r="AO2" s="8">
        <v>0.79</v>
      </c>
      <c r="AP2" s="8">
        <v>0</v>
      </c>
      <c r="AQ2" s="8">
        <v>1.5</v>
      </c>
      <c r="AR2" s="8">
        <v>1.42</v>
      </c>
      <c r="AS2" s="8">
        <v>5.81</v>
      </c>
      <c r="AT2" s="8">
        <v>1.0900000000000001</v>
      </c>
      <c r="AU2" s="8">
        <v>0.28999999999999998</v>
      </c>
      <c r="AV2" s="8">
        <v>0.38</v>
      </c>
      <c r="AW2" s="8">
        <v>2.21</v>
      </c>
      <c r="AX2" s="8">
        <v>4.22</v>
      </c>
      <c r="AY2" s="8">
        <v>10.23</v>
      </c>
      <c r="AZ2" s="8">
        <v>57.53</v>
      </c>
      <c r="BA2" s="8">
        <v>0.57999999999999996</v>
      </c>
      <c r="BB2" s="8">
        <v>3.52</v>
      </c>
      <c r="BC2" s="8">
        <v>1.03</v>
      </c>
      <c r="BD2" s="8">
        <v>3.32</v>
      </c>
      <c r="BE2" s="10">
        <v>1.3</v>
      </c>
    </row>
    <row r="3" spans="1:57" x14ac:dyDescent="0.3">
      <c r="A3">
        <v>2</v>
      </c>
      <c r="B3" s="7">
        <v>28</v>
      </c>
      <c r="C3" s="8" t="s">
        <v>65</v>
      </c>
      <c r="D3" s="8">
        <v>84481</v>
      </c>
      <c r="E3" s="8">
        <v>2383</v>
      </c>
      <c r="F3" s="8">
        <v>24</v>
      </c>
      <c r="G3" s="8" t="s">
        <v>66</v>
      </c>
      <c r="H3" s="8" t="s">
        <v>67</v>
      </c>
      <c r="I3" s="8" t="s">
        <v>68</v>
      </c>
      <c r="J3" s="8" t="s">
        <v>69</v>
      </c>
      <c r="K3" s="8" t="s">
        <v>70</v>
      </c>
      <c r="L3" s="8" t="s">
        <v>71</v>
      </c>
      <c r="M3" s="8">
        <v>1899</v>
      </c>
      <c r="N3" s="8" t="s">
        <v>63</v>
      </c>
      <c r="O3" s="8" t="s">
        <v>64</v>
      </c>
      <c r="P3" s="8">
        <v>58.88</v>
      </c>
      <c r="Q3" s="8">
        <v>25.83</v>
      </c>
      <c r="R3" s="8">
        <v>43.32</v>
      </c>
      <c r="S3" s="9">
        <v>0.86799999999999999</v>
      </c>
      <c r="T3" s="9">
        <v>0.22600000000000001</v>
      </c>
      <c r="U3" s="8">
        <v>10.31</v>
      </c>
      <c r="V3" s="9">
        <v>0.81699999999999995</v>
      </c>
      <c r="W3" s="8">
        <v>15.8</v>
      </c>
      <c r="X3" s="8">
        <v>12.61</v>
      </c>
      <c r="Y3" s="9">
        <v>0.29099999999999998</v>
      </c>
      <c r="Z3" s="8">
        <v>9.51</v>
      </c>
      <c r="AA3" s="8">
        <v>2.79</v>
      </c>
      <c r="AB3" s="8">
        <v>1.06</v>
      </c>
      <c r="AC3" s="8">
        <v>0.38</v>
      </c>
      <c r="AD3" s="8">
        <v>0.56999999999999995</v>
      </c>
      <c r="AE3" s="8">
        <v>0.26</v>
      </c>
      <c r="AF3" s="8">
        <v>5.0599999999999996</v>
      </c>
      <c r="AG3" s="8">
        <v>6.04</v>
      </c>
      <c r="AH3" s="8">
        <v>1.63</v>
      </c>
      <c r="AI3" s="8">
        <v>2.08</v>
      </c>
      <c r="AJ3" s="8">
        <v>1.43</v>
      </c>
      <c r="AK3" s="8">
        <v>9.75</v>
      </c>
      <c r="AL3" s="8">
        <v>0.79</v>
      </c>
      <c r="AM3" s="8">
        <v>0.26</v>
      </c>
      <c r="AN3" s="8">
        <v>0.04</v>
      </c>
      <c r="AO3" s="8">
        <v>0.45</v>
      </c>
      <c r="AP3" s="8">
        <v>0</v>
      </c>
      <c r="AQ3" s="8">
        <v>0.38</v>
      </c>
      <c r="AR3" s="8">
        <v>1.62</v>
      </c>
      <c r="AS3" s="8">
        <v>3.7</v>
      </c>
      <c r="AT3" s="8">
        <v>0.38</v>
      </c>
      <c r="AU3" s="8">
        <v>0.3</v>
      </c>
      <c r="AV3" s="8">
        <v>0.08</v>
      </c>
      <c r="AW3" s="8">
        <v>0.53</v>
      </c>
      <c r="AX3" s="8">
        <v>2.61</v>
      </c>
      <c r="AY3" s="8">
        <v>5.7</v>
      </c>
      <c r="AZ3" s="8">
        <v>63.23</v>
      </c>
      <c r="BA3" s="8">
        <v>0.93</v>
      </c>
      <c r="BB3" s="8">
        <v>4.5999999999999996</v>
      </c>
      <c r="BC3" s="8">
        <v>1.63</v>
      </c>
      <c r="BD3" s="8">
        <v>2.6</v>
      </c>
      <c r="BE3" s="10">
        <v>2.0299999999999998</v>
      </c>
    </row>
    <row r="4" spans="1:57" x14ac:dyDescent="0.3">
      <c r="A4">
        <v>3</v>
      </c>
      <c r="B4" s="7">
        <v>28</v>
      </c>
      <c r="C4" s="8" t="s">
        <v>72</v>
      </c>
      <c r="D4" s="8">
        <v>69194</v>
      </c>
      <c r="E4" s="8">
        <v>2140</v>
      </c>
      <c r="F4" s="8">
        <v>30</v>
      </c>
      <c r="G4" s="8" t="s">
        <v>58</v>
      </c>
      <c r="H4" s="8" t="s">
        <v>73</v>
      </c>
      <c r="I4" s="8" t="s">
        <v>74</v>
      </c>
      <c r="J4" s="8" t="s">
        <v>75</v>
      </c>
      <c r="K4" s="8" t="s">
        <v>76</v>
      </c>
      <c r="L4" s="8" t="s">
        <v>77</v>
      </c>
      <c r="M4" s="8">
        <v>5513</v>
      </c>
      <c r="N4" s="8" t="s">
        <v>63</v>
      </c>
      <c r="O4" s="8" t="s">
        <v>64</v>
      </c>
      <c r="P4" s="8">
        <v>75.7</v>
      </c>
      <c r="Q4" s="8">
        <v>32.799999999999997</v>
      </c>
      <c r="R4" s="8">
        <v>58.79</v>
      </c>
      <c r="S4" s="9">
        <v>0.81</v>
      </c>
      <c r="T4" s="9">
        <v>0.30299999999999999</v>
      </c>
      <c r="U4" s="8">
        <v>14.21</v>
      </c>
      <c r="V4" s="9">
        <v>0.77300000000000002</v>
      </c>
      <c r="W4" s="8">
        <v>22.66</v>
      </c>
      <c r="X4" s="8">
        <v>18.38</v>
      </c>
      <c r="Y4" s="9">
        <v>0.313</v>
      </c>
      <c r="Z4" s="8">
        <v>12.05</v>
      </c>
      <c r="AA4" s="8">
        <v>3.87</v>
      </c>
      <c r="AB4" s="8">
        <v>0.76</v>
      </c>
      <c r="AC4" s="8">
        <v>0.21</v>
      </c>
      <c r="AD4" s="8">
        <v>0.63</v>
      </c>
      <c r="AE4" s="8">
        <v>0.63</v>
      </c>
      <c r="AF4" s="8">
        <v>6.1</v>
      </c>
      <c r="AG4" s="8">
        <v>5</v>
      </c>
      <c r="AH4" s="8">
        <v>1.39</v>
      </c>
      <c r="AI4" s="8">
        <v>1.98</v>
      </c>
      <c r="AJ4" s="8">
        <v>1.26</v>
      </c>
      <c r="AK4" s="8">
        <v>8.3699999999999992</v>
      </c>
      <c r="AL4" s="8">
        <v>0.84</v>
      </c>
      <c r="AM4" s="8">
        <v>0.55000000000000004</v>
      </c>
      <c r="AN4" s="8">
        <v>0.04</v>
      </c>
      <c r="AO4" s="8">
        <v>0.67</v>
      </c>
      <c r="AP4" s="8">
        <v>0.04</v>
      </c>
      <c r="AQ4" s="8">
        <v>0.88</v>
      </c>
      <c r="AR4" s="8">
        <v>2.02</v>
      </c>
      <c r="AS4" s="8">
        <v>3.83</v>
      </c>
      <c r="AT4" s="8">
        <v>0.63</v>
      </c>
      <c r="AU4" s="8">
        <v>0.42</v>
      </c>
      <c r="AV4" s="8">
        <v>0.5</v>
      </c>
      <c r="AW4" s="8">
        <v>1.26</v>
      </c>
      <c r="AX4" s="8">
        <v>3.15</v>
      </c>
      <c r="AY4" s="8">
        <v>7.53</v>
      </c>
      <c r="AZ4" s="8">
        <v>61.26</v>
      </c>
      <c r="BA4" s="8">
        <v>0.77</v>
      </c>
      <c r="BB4" s="8">
        <v>4.68</v>
      </c>
      <c r="BC4" s="8">
        <v>1.45</v>
      </c>
      <c r="BD4" s="8">
        <v>1.94</v>
      </c>
      <c r="BE4" s="10">
        <v>2.0099999999999998</v>
      </c>
    </row>
    <row r="5" spans="1:57" x14ac:dyDescent="0.3">
      <c r="A5">
        <v>4</v>
      </c>
      <c r="B5" s="7">
        <v>23</v>
      </c>
      <c r="C5" s="8" t="s">
        <v>253</v>
      </c>
      <c r="D5" s="8">
        <v>59403</v>
      </c>
      <c r="E5" s="8">
        <v>2036</v>
      </c>
      <c r="F5" s="8">
        <v>31</v>
      </c>
      <c r="G5" s="8" t="s">
        <v>58</v>
      </c>
      <c r="H5" s="8" t="s">
        <v>254</v>
      </c>
      <c r="I5" s="8" t="s">
        <v>255</v>
      </c>
      <c r="J5" s="8" t="s">
        <v>256</v>
      </c>
      <c r="K5" s="8" t="s">
        <v>115</v>
      </c>
      <c r="L5" s="8" t="s">
        <v>116</v>
      </c>
      <c r="M5" s="8">
        <v>6977</v>
      </c>
      <c r="N5" s="8" t="s">
        <v>63</v>
      </c>
      <c r="O5" s="8" t="s">
        <v>64</v>
      </c>
      <c r="P5" s="8">
        <v>70.59</v>
      </c>
      <c r="Q5" s="8">
        <v>34.700000000000003</v>
      </c>
      <c r="R5" s="8">
        <v>39.08</v>
      </c>
      <c r="S5" s="9">
        <v>0.70799999999999996</v>
      </c>
      <c r="T5" s="9">
        <v>0.39</v>
      </c>
      <c r="U5" s="8">
        <v>9.33</v>
      </c>
      <c r="V5" s="9">
        <v>0.65900000000000003</v>
      </c>
      <c r="W5" s="8">
        <v>13.8</v>
      </c>
      <c r="X5" s="8">
        <v>14.15</v>
      </c>
      <c r="Y5" s="9">
        <v>0.36199999999999999</v>
      </c>
      <c r="Z5" s="8">
        <v>7.09</v>
      </c>
      <c r="AA5" s="8">
        <v>3.76</v>
      </c>
      <c r="AB5" s="8">
        <v>1.28</v>
      </c>
      <c r="AC5" s="8">
        <v>0.44</v>
      </c>
      <c r="AD5" s="8">
        <v>0.84</v>
      </c>
      <c r="AE5" s="8">
        <v>0.56999999999999995</v>
      </c>
      <c r="AF5" s="8">
        <v>6.9</v>
      </c>
      <c r="AG5" s="8">
        <v>4.42</v>
      </c>
      <c r="AH5" s="8">
        <v>1.5</v>
      </c>
      <c r="AI5" s="8">
        <v>2.34</v>
      </c>
      <c r="AJ5" s="8">
        <v>1.17</v>
      </c>
      <c r="AK5" s="8">
        <v>8.26</v>
      </c>
      <c r="AL5" s="8">
        <v>0.88</v>
      </c>
      <c r="AM5" s="8">
        <v>0.27</v>
      </c>
      <c r="AN5" s="8">
        <v>0</v>
      </c>
      <c r="AO5" s="8">
        <v>0.71</v>
      </c>
      <c r="AP5" s="8">
        <v>0</v>
      </c>
      <c r="AQ5" s="8">
        <v>0.88</v>
      </c>
      <c r="AR5" s="8">
        <v>1.1100000000000001</v>
      </c>
      <c r="AS5" s="8">
        <v>4.51</v>
      </c>
      <c r="AT5" s="8">
        <v>0.49</v>
      </c>
      <c r="AU5" s="8">
        <v>0.49</v>
      </c>
      <c r="AV5" s="8">
        <v>0.66</v>
      </c>
      <c r="AW5" s="8">
        <v>1.77</v>
      </c>
      <c r="AX5" s="8">
        <v>7.34</v>
      </c>
      <c r="AY5" s="8">
        <v>18.079999999999998</v>
      </c>
      <c r="AZ5" s="8">
        <v>51.65</v>
      </c>
      <c r="BA5" s="8">
        <v>0.56999999999999995</v>
      </c>
      <c r="BB5" s="8">
        <v>4.7</v>
      </c>
      <c r="BC5" s="8">
        <v>1.93</v>
      </c>
      <c r="BD5" s="8">
        <v>1.27</v>
      </c>
      <c r="BE5" s="10">
        <v>2.31</v>
      </c>
    </row>
    <row r="6" spans="1:57" x14ac:dyDescent="0.3">
      <c r="A6">
        <v>5</v>
      </c>
      <c r="B6" s="7">
        <v>29</v>
      </c>
      <c r="C6" s="8" t="s">
        <v>80</v>
      </c>
      <c r="D6" s="8">
        <v>95284</v>
      </c>
      <c r="E6" s="8">
        <v>2375</v>
      </c>
      <c r="F6" s="8">
        <v>23</v>
      </c>
      <c r="G6" s="8" t="s">
        <v>58</v>
      </c>
      <c r="H6" s="8" t="s">
        <v>81</v>
      </c>
      <c r="I6" s="8" t="s">
        <v>82</v>
      </c>
      <c r="J6" s="8" t="s">
        <v>83</v>
      </c>
      <c r="K6" s="8" t="s">
        <v>84</v>
      </c>
      <c r="L6" s="8" t="s">
        <v>85</v>
      </c>
      <c r="M6" s="8">
        <v>928</v>
      </c>
      <c r="N6" s="8" t="s">
        <v>63</v>
      </c>
      <c r="O6" s="8" t="s">
        <v>64</v>
      </c>
      <c r="P6" s="8">
        <v>51.57</v>
      </c>
      <c r="Q6" s="8">
        <v>30.62</v>
      </c>
      <c r="R6" s="8">
        <v>29.56</v>
      </c>
      <c r="S6" s="9">
        <v>0.75600000000000001</v>
      </c>
      <c r="T6" s="9">
        <v>0.318</v>
      </c>
      <c r="U6" s="8">
        <v>10.31</v>
      </c>
      <c r="V6" s="9">
        <v>0.76</v>
      </c>
      <c r="W6" s="8">
        <v>13.21</v>
      </c>
      <c r="X6" s="8">
        <v>13.57</v>
      </c>
      <c r="Y6" s="9">
        <v>0.45900000000000002</v>
      </c>
      <c r="Z6" s="8">
        <v>7.76</v>
      </c>
      <c r="AA6" s="8">
        <v>3.9</v>
      </c>
      <c r="AB6" s="8">
        <v>0.91</v>
      </c>
      <c r="AC6" s="8">
        <v>0.27</v>
      </c>
      <c r="AD6" s="8">
        <v>0.38</v>
      </c>
      <c r="AE6" s="8">
        <v>0.3</v>
      </c>
      <c r="AF6" s="8">
        <v>5.76</v>
      </c>
      <c r="AG6" s="8">
        <v>5.27</v>
      </c>
      <c r="AH6" s="8">
        <v>1.47</v>
      </c>
      <c r="AI6" s="8">
        <v>1.52</v>
      </c>
      <c r="AJ6" s="8">
        <v>1.37</v>
      </c>
      <c r="AK6" s="8">
        <v>8.25</v>
      </c>
      <c r="AL6" s="8">
        <v>0.56999999999999995</v>
      </c>
      <c r="AM6" s="8">
        <v>0.61</v>
      </c>
      <c r="AN6" s="8">
        <v>0</v>
      </c>
      <c r="AO6" s="8">
        <v>0.76</v>
      </c>
      <c r="AP6" s="8">
        <v>0.04</v>
      </c>
      <c r="AQ6" s="8">
        <v>0.76</v>
      </c>
      <c r="AR6" s="8">
        <v>2.12</v>
      </c>
      <c r="AS6" s="8">
        <v>4.0199999999999996</v>
      </c>
      <c r="AT6" s="8">
        <v>0.34</v>
      </c>
      <c r="AU6" s="8">
        <v>0.38</v>
      </c>
      <c r="AV6" s="8">
        <v>0.3</v>
      </c>
      <c r="AW6" s="8">
        <v>1.1399999999999999</v>
      </c>
      <c r="AX6" s="8">
        <v>3.07</v>
      </c>
      <c r="AY6" s="8">
        <v>9.6300000000000008</v>
      </c>
      <c r="AZ6" s="8">
        <v>50.36</v>
      </c>
      <c r="BA6" s="8">
        <v>1.03</v>
      </c>
      <c r="BB6" s="8">
        <v>4.87</v>
      </c>
      <c r="BC6" s="8">
        <v>1.63</v>
      </c>
      <c r="BD6" s="8">
        <v>1.9</v>
      </c>
      <c r="BE6" s="10">
        <v>2.19</v>
      </c>
    </row>
    <row r="7" spans="1:57" x14ac:dyDescent="0.3">
      <c r="A7">
        <v>6</v>
      </c>
      <c r="B7" s="7">
        <v>30</v>
      </c>
      <c r="C7" s="8" t="s">
        <v>86</v>
      </c>
      <c r="D7" s="8">
        <v>55817</v>
      </c>
      <c r="E7" s="8">
        <v>2567</v>
      </c>
      <c r="F7" s="8">
        <v>32</v>
      </c>
      <c r="G7" s="8" t="s">
        <v>87</v>
      </c>
      <c r="H7" s="8" t="s">
        <v>88</v>
      </c>
      <c r="I7" s="8" t="s">
        <v>89</v>
      </c>
      <c r="J7" s="8" t="s">
        <v>90</v>
      </c>
      <c r="K7" s="8" t="s">
        <v>91</v>
      </c>
      <c r="L7" s="8" t="s">
        <v>92</v>
      </c>
      <c r="M7" s="8">
        <v>1581</v>
      </c>
      <c r="N7" s="8" t="s">
        <v>63</v>
      </c>
      <c r="O7" s="8" t="s">
        <v>64</v>
      </c>
      <c r="P7" s="8">
        <v>64.83</v>
      </c>
      <c r="Q7" s="8">
        <v>30.36</v>
      </c>
      <c r="R7" s="8">
        <v>43.19</v>
      </c>
      <c r="S7" s="9">
        <v>0.77700000000000002</v>
      </c>
      <c r="T7" s="9">
        <v>0.29599999999999999</v>
      </c>
      <c r="U7" s="8">
        <v>9.68</v>
      </c>
      <c r="V7" s="9">
        <v>0.68700000000000006</v>
      </c>
      <c r="W7" s="8">
        <v>14.37</v>
      </c>
      <c r="X7" s="8">
        <v>14.09</v>
      </c>
      <c r="Y7" s="9">
        <v>0.32600000000000001</v>
      </c>
      <c r="Z7" s="8">
        <v>8.5</v>
      </c>
      <c r="AA7" s="8">
        <v>3.72</v>
      </c>
      <c r="AB7" s="8">
        <v>0.95</v>
      </c>
      <c r="AC7" s="8">
        <v>0.35</v>
      </c>
      <c r="AD7" s="8">
        <v>0.42</v>
      </c>
      <c r="AE7" s="8">
        <v>0.35</v>
      </c>
      <c r="AF7" s="8">
        <v>5.78</v>
      </c>
      <c r="AG7" s="8">
        <v>5.01</v>
      </c>
      <c r="AH7" s="8">
        <v>1.48</v>
      </c>
      <c r="AI7" s="8">
        <v>1.44</v>
      </c>
      <c r="AJ7" s="8">
        <v>1.1299999999999999</v>
      </c>
      <c r="AK7" s="8">
        <v>9.16</v>
      </c>
      <c r="AL7" s="8">
        <v>1.23</v>
      </c>
      <c r="AM7" s="8">
        <v>0.25</v>
      </c>
      <c r="AN7" s="8">
        <v>0.04</v>
      </c>
      <c r="AO7" s="8">
        <v>0.56000000000000005</v>
      </c>
      <c r="AP7" s="8">
        <v>0</v>
      </c>
      <c r="AQ7" s="8">
        <v>0.98</v>
      </c>
      <c r="AR7" s="8">
        <v>0.98</v>
      </c>
      <c r="AS7" s="8">
        <v>4.66</v>
      </c>
      <c r="AT7" s="8">
        <v>0.88</v>
      </c>
      <c r="AU7" s="8">
        <v>0.46</v>
      </c>
      <c r="AV7" s="8">
        <v>0.74</v>
      </c>
      <c r="AW7" s="8">
        <v>2.4500000000000002</v>
      </c>
      <c r="AX7" s="8">
        <v>4.21</v>
      </c>
      <c r="AY7" s="8">
        <v>11.11</v>
      </c>
      <c r="AZ7" s="8">
        <v>53.56</v>
      </c>
      <c r="BA7" s="8">
        <v>0.9</v>
      </c>
      <c r="BB7" s="8">
        <v>4.3499999999999996</v>
      </c>
      <c r="BC7" s="8">
        <v>1.45</v>
      </c>
      <c r="BD7" s="8">
        <v>1.9</v>
      </c>
      <c r="BE7" s="10">
        <v>1.93</v>
      </c>
    </row>
    <row r="8" spans="1:57" x14ac:dyDescent="0.3">
      <c r="A8">
        <v>7</v>
      </c>
      <c r="B8" s="7">
        <v>16</v>
      </c>
      <c r="C8" s="8" t="s">
        <v>93</v>
      </c>
      <c r="D8" s="8">
        <v>83725</v>
      </c>
      <c r="E8" s="8">
        <v>1163</v>
      </c>
      <c r="F8" s="8">
        <v>27</v>
      </c>
      <c r="G8" s="8" t="s">
        <v>66</v>
      </c>
      <c r="H8" s="8" t="s">
        <v>94</v>
      </c>
      <c r="I8" s="8" t="s">
        <v>95</v>
      </c>
      <c r="J8" s="8" t="s">
        <v>96</v>
      </c>
      <c r="K8" s="8" t="s">
        <v>97</v>
      </c>
      <c r="L8" s="8" t="s">
        <v>98</v>
      </c>
      <c r="M8" s="8">
        <v>421</v>
      </c>
      <c r="N8" s="8" t="s">
        <v>63</v>
      </c>
      <c r="O8" s="8" t="s">
        <v>64</v>
      </c>
      <c r="P8" s="8">
        <v>71.58</v>
      </c>
      <c r="Q8" s="8">
        <v>27.39</v>
      </c>
      <c r="R8" s="8">
        <v>52.47</v>
      </c>
      <c r="S8" s="9">
        <v>0.81599999999999995</v>
      </c>
      <c r="T8" s="9">
        <v>0.28799999999999998</v>
      </c>
      <c r="U8" s="8">
        <v>10.83</v>
      </c>
      <c r="V8" s="9">
        <v>0.71399999999999997</v>
      </c>
      <c r="W8" s="8">
        <v>17.78</v>
      </c>
      <c r="X8" s="8">
        <v>15.17</v>
      </c>
      <c r="Y8" s="9">
        <v>0.28899999999999998</v>
      </c>
      <c r="Z8" s="8">
        <v>10.09</v>
      </c>
      <c r="AA8" s="8">
        <v>1.93</v>
      </c>
      <c r="AB8" s="8">
        <v>1.24</v>
      </c>
      <c r="AC8" s="8">
        <v>0.54</v>
      </c>
      <c r="AD8" s="8">
        <v>0.31</v>
      </c>
      <c r="AE8" s="8">
        <v>0.15</v>
      </c>
      <c r="AF8" s="8">
        <v>4.18</v>
      </c>
      <c r="AG8" s="8">
        <v>5.8</v>
      </c>
      <c r="AH8" s="8">
        <v>1.86</v>
      </c>
      <c r="AI8" s="8">
        <v>2.48</v>
      </c>
      <c r="AJ8" s="8">
        <v>1.38</v>
      </c>
      <c r="AK8" s="8">
        <v>10.14</v>
      </c>
      <c r="AL8" s="8">
        <v>3.33</v>
      </c>
      <c r="AM8" s="8">
        <v>1.08</v>
      </c>
      <c r="AN8" s="8">
        <v>0.15</v>
      </c>
      <c r="AO8" s="8">
        <v>1.08</v>
      </c>
      <c r="AP8" s="8">
        <v>0</v>
      </c>
      <c r="AQ8" s="8">
        <v>0.85</v>
      </c>
      <c r="AR8" s="8">
        <v>4.8</v>
      </c>
      <c r="AS8" s="8">
        <v>6.58</v>
      </c>
      <c r="AT8" s="8">
        <v>2.5499999999999998</v>
      </c>
      <c r="AU8" s="8">
        <v>0.7</v>
      </c>
      <c r="AV8" s="8">
        <v>0.77</v>
      </c>
      <c r="AW8" s="8">
        <v>1.7</v>
      </c>
      <c r="AX8" s="8">
        <v>5.96</v>
      </c>
      <c r="AY8" s="8">
        <v>12.54</v>
      </c>
      <c r="AZ8" s="8">
        <v>65.03</v>
      </c>
      <c r="BA8" s="8">
        <v>0.41</v>
      </c>
      <c r="BB8" s="8">
        <v>2.31</v>
      </c>
      <c r="BC8" s="8">
        <v>1.24</v>
      </c>
      <c r="BD8" s="8">
        <v>2.4500000000000002</v>
      </c>
      <c r="BE8" s="10">
        <v>1.1100000000000001</v>
      </c>
    </row>
    <row r="9" spans="1:57" x14ac:dyDescent="0.3">
      <c r="A9">
        <v>8</v>
      </c>
      <c r="B9" s="7">
        <v>27</v>
      </c>
      <c r="C9" s="8" t="s">
        <v>99</v>
      </c>
      <c r="D9" s="8">
        <v>47681</v>
      </c>
      <c r="E9" s="8">
        <v>2125</v>
      </c>
      <c r="F9" s="8">
        <v>33</v>
      </c>
      <c r="G9" s="8" t="s">
        <v>58</v>
      </c>
      <c r="H9" s="8" t="s">
        <v>100</v>
      </c>
      <c r="I9" s="8" t="s">
        <v>101</v>
      </c>
      <c r="J9" s="8" t="s">
        <v>102</v>
      </c>
      <c r="K9" s="8" t="s">
        <v>103</v>
      </c>
      <c r="L9" s="8" t="s">
        <v>104</v>
      </c>
      <c r="M9" s="8">
        <v>454</v>
      </c>
      <c r="N9" s="8" t="s">
        <v>63</v>
      </c>
      <c r="O9" s="8" t="s">
        <v>64</v>
      </c>
      <c r="P9" s="8">
        <v>71.319999999999993</v>
      </c>
      <c r="Q9" s="8">
        <v>30.37</v>
      </c>
      <c r="R9" s="8">
        <v>55.48</v>
      </c>
      <c r="S9" s="9">
        <v>0.79700000000000004</v>
      </c>
      <c r="T9" s="9">
        <v>0.32800000000000001</v>
      </c>
      <c r="U9" s="8">
        <v>12.41</v>
      </c>
      <c r="V9" s="9">
        <v>0.74</v>
      </c>
      <c r="W9" s="8">
        <v>20.75</v>
      </c>
      <c r="X9" s="8">
        <v>16.77</v>
      </c>
      <c r="Y9" s="9">
        <v>0.30199999999999999</v>
      </c>
      <c r="Z9" s="8">
        <v>10.65</v>
      </c>
      <c r="AA9" s="8">
        <v>4.57</v>
      </c>
      <c r="AB9" s="8">
        <v>0.59</v>
      </c>
      <c r="AC9" s="8">
        <v>0.21</v>
      </c>
      <c r="AD9" s="8">
        <v>0.68</v>
      </c>
      <c r="AE9" s="8">
        <v>0.34</v>
      </c>
      <c r="AF9" s="8">
        <v>6.4</v>
      </c>
      <c r="AG9" s="8">
        <v>4.4000000000000004</v>
      </c>
      <c r="AH9" s="8">
        <v>1.26</v>
      </c>
      <c r="AI9" s="8">
        <v>2.08</v>
      </c>
      <c r="AJ9" s="8">
        <v>0.97</v>
      </c>
      <c r="AK9" s="8">
        <v>7.74</v>
      </c>
      <c r="AL9" s="8">
        <v>0.97</v>
      </c>
      <c r="AM9" s="8">
        <v>0.21</v>
      </c>
      <c r="AN9" s="8">
        <v>0.04</v>
      </c>
      <c r="AO9" s="8">
        <v>0.25</v>
      </c>
      <c r="AP9" s="8">
        <v>0</v>
      </c>
      <c r="AQ9" s="8">
        <v>0.72</v>
      </c>
      <c r="AR9" s="8">
        <v>0.76</v>
      </c>
      <c r="AS9" s="8">
        <v>4.28</v>
      </c>
      <c r="AT9" s="8">
        <v>0.89</v>
      </c>
      <c r="AU9" s="8">
        <v>0.64</v>
      </c>
      <c r="AV9" s="8">
        <v>0.25</v>
      </c>
      <c r="AW9" s="8">
        <v>0.42</v>
      </c>
      <c r="AX9" s="8">
        <v>2.58</v>
      </c>
      <c r="AY9" s="8">
        <v>5.84</v>
      </c>
      <c r="AZ9" s="8">
        <v>68.59</v>
      </c>
      <c r="BA9" s="8">
        <v>0.16</v>
      </c>
      <c r="BB9" s="8">
        <v>3</v>
      </c>
      <c r="BC9" s="8">
        <v>1.23</v>
      </c>
      <c r="BD9" s="8">
        <v>1.1000000000000001</v>
      </c>
      <c r="BE9" s="10">
        <v>1.42</v>
      </c>
    </row>
    <row r="10" spans="1:57" x14ac:dyDescent="0.3">
      <c r="A10">
        <v>9</v>
      </c>
      <c r="B10" s="7">
        <v>13</v>
      </c>
      <c r="C10" s="8" t="s">
        <v>105</v>
      </c>
      <c r="D10" s="8">
        <v>40275</v>
      </c>
      <c r="E10" s="8">
        <v>809</v>
      </c>
      <c r="F10" s="8">
        <v>29</v>
      </c>
      <c r="G10" s="8" t="s">
        <v>58</v>
      </c>
      <c r="H10" s="8" t="s">
        <v>106</v>
      </c>
      <c r="I10" s="8" t="s">
        <v>107</v>
      </c>
      <c r="J10" s="8" t="s">
        <v>108</v>
      </c>
      <c r="K10" s="8" t="s">
        <v>109</v>
      </c>
      <c r="L10" s="8" t="s">
        <v>110</v>
      </c>
      <c r="M10" s="8">
        <v>1230</v>
      </c>
      <c r="N10" s="8" t="s">
        <v>63</v>
      </c>
      <c r="O10" s="8" t="s">
        <v>64</v>
      </c>
      <c r="P10" s="8">
        <v>53.4</v>
      </c>
      <c r="Q10" s="8">
        <v>21.92</v>
      </c>
      <c r="R10" s="8">
        <v>37.94</v>
      </c>
      <c r="S10" s="9">
        <v>0.88</v>
      </c>
      <c r="T10" s="9">
        <v>0.19900000000000001</v>
      </c>
      <c r="U10" s="8">
        <v>8.9</v>
      </c>
      <c r="V10" s="9">
        <v>0.879</v>
      </c>
      <c r="W10" s="8">
        <v>13.68</v>
      </c>
      <c r="X10" s="8">
        <v>10.119999999999999</v>
      </c>
      <c r="Y10" s="9">
        <v>0.26700000000000002</v>
      </c>
      <c r="Z10" s="8">
        <v>7.84</v>
      </c>
      <c r="AA10" s="8">
        <v>2.56</v>
      </c>
      <c r="AB10" s="8">
        <v>0.89</v>
      </c>
      <c r="AC10" s="8">
        <v>0.33</v>
      </c>
      <c r="AD10" s="8">
        <v>0.44</v>
      </c>
      <c r="AE10" s="8">
        <v>0.22</v>
      </c>
      <c r="AF10" s="8">
        <v>4.45</v>
      </c>
      <c r="AG10" s="8">
        <v>4.8899999999999997</v>
      </c>
      <c r="AH10" s="8">
        <v>1.94</v>
      </c>
      <c r="AI10" s="8">
        <v>2.56</v>
      </c>
      <c r="AJ10" s="8">
        <v>1</v>
      </c>
      <c r="AK10" s="8">
        <v>9.39</v>
      </c>
      <c r="AL10" s="8">
        <v>0.33</v>
      </c>
      <c r="AM10" s="8">
        <v>0.22</v>
      </c>
      <c r="AN10" s="8">
        <v>0</v>
      </c>
      <c r="AO10" s="8">
        <v>0.33</v>
      </c>
      <c r="AP10" s="8">
        <v>0</v>
      </c>
      <c r="AQ10" s="8">
        <v>0.56000000000000005</v>
      </c>
      <c r="AR10" s="8">
        <v>0.89</v>
      </c>
      <c r="AS10" s="8">
        <v>3.23</v>
      </c>
      <c r="AT10" s="8">
        <v>0.33</v>
      </c>
      <c r="AU10" s="8">
        <v>0.33</v>
      </c>
      <c r="AV10" s="8">
        <v>0.22</v>
      </c>
      <c r="AW10" s="8">
        <v>0.78</v>
      </c>
      <c r="AX10" s="8">
        <v>3.67</v>
      </c>
      <c r="AY10" s="8">
        <v>7.01</v>
      </c>
      <c r="AZ10" s="8">
        <v>65.38</v>
      </c>
      <c r="BA10" s="8">
        <v>0.28999999999999998</v>
      </c>
      <c r="BB10" s="8">
        <v>2.65</v>
      </c>
      <c r="BC10" s="8">
        <v>1.9</v>
      </c>
      <c r="BD10" s="8">
        <v>1.81</v>
      </c>
      <c r="BE10" s="10">
        <v>1.59</v>
      </c>
    </row>
    <row r="11" spans="1:57" x14ac:dyDescent="0.3">
      <c r="A11">
        <v>10</v>
      </c>
      <c r="B11" s="7">
        <v>25</v>
      </c>
      <c r="C11" s="8" t="s">
        <v>111</v>
      </c>
      <c r="D11" s="8">
        <v>19825</v>
      </c>
      <c r="E11" s="8">
        <v>2067</v>
      </c>
      <c r="F11" s="8">
        <v>34</v>
      </c>
      <c r="G11" s="8" t="s">
        <v>112</v>
      </c>
      <c r="H11" s="8" t="s">
        <v>113</v>
      </c>
      <c r="I11" s="8" t="s">
        <v>114</v>
      </c>
      <c r="J11" s="8" t="s">
        <v>113</v>
      </c>
      <c r="K11" s="8" t="s">
        <v>115</v>
      </c>
      <c r="L11" s="8" t="s">
        <v>116</v>
      </c>
      <c r="M11" s="8">
        <v>6977</v>
      </c>
      <c r="N11" s="8" t="s">
        <v>63</v>
      </c>
      <c r="O11" s="8" t="s">
        <v>64</v>
      </c>
      <c r="P11" s="8">
        <v>73.849999999999994</v>
      </c>
      <c r="Q11" s="8">
        <v>15.67</v>
      </c>
      <c r="R11" s="8">
        <v>56.56</v>
      </c>
      <c r="S11" s="9">
        <v>0.81899999999999995</v>
      </c>
      <c r="T11" s="9">
        <v>0.38600000000000001</v>
      </c>
      <c r="U11" s="8">
        <v>6.75</v>
      </c>
      <c r="V11" s="9">
        <v>0.72399999999999998</v>
      </c>
      <c r="W11" s="8">
        <v>19.52</v>
      </c>
      <c r="X11" s="8">
        <v>9.32</v>
      </c>
      <c r="Y11" s="9">
        <v>0.16500000000000001</v>
      </c>
      <c r="Z11" s="8">
        <v>6.25</v>
      </c>
      <c r="AA11" s="8">
        <v>0.74</v>
      </c>
      <c r="AB11" s="8">
        <v>0.35</v>
      </c>
      <c r="AC11" s="8">
        <v>0.17</v>
      </c>
      <c r="AD11" s="8">
        <v>0.13</v>
      </c>
      <c r="AE11" s="8">
        <v>0.13</v>
      </c>
      <c r="AF11" s="8">
        <v>1.52</v>
      </c>
      <c r="AG11" s="8">
        <v>4.18</v>
      </c>
      <c r="AH11" s="8">
        <v>1.5</v>
      </c>
      <c r="AI11" s="8">
        <v>2.2200000000000002</v>
      </c>
      <c r="AJ11" s="8">
        <v>1.43</v>
      </c>
      <c r="AK11" s="8">
        <v>8.6999999999999993</v>
      </c>
      <c r="AL11" s="8">
        <v>2.87</v>
      </c>
      <c r="AM11" s="8">
        <v>1.31</v>
      </c>
      <c r="AN11" s="8">
        <v>0.26</v>
      </c>
      <c r="AO11" s="8">
        <v>1.0900000000000001</v>
      </c>
      <c r="AP11" s="8">
        <v>0.04</v>
      </c>
      <c r="AQ11" s="8">
        <v>1.83</v>
      </c>
      <c r="AR11" s="8">
        <v>3.18</v>
      </c>
      <c r="AS11" s="8">
        <v>7.75</v>
      </c>
      <c r="AT11" s="8">
        <v>1.74</v>
      </c>
      <c r="AU11" s="8">
        <v>0.83</v>
      </c>
      <c r="AV11" s="8">
        <v>0.87</v>
      </c>
      <c r="AW11" s="8">
        <v>1.31</v>
      </c>
      <c r="AX11" s="8">
        <v>6.84</v>
      </c>
      <c r="AY11" s="8">
        <v>11.8</v>
      </c>
      <c r="AZ11" s="8">
        <v>72</v>
      </c>
      <c r="BA11" s="8">
        <v>0.6</v>
      </c>
      <c r="BB11" s="8">
        <v>5.5</v>
      </c>
      <c r="BC11" s="8">
        <v>1.93</v>
      </c>
      <c r="BD11" s="8">
        <v>1.27</v>
      </c>
      <c r="BE11" s="10">
        <v>2.5499999999999998</v>
      </c>
    </row>
    <row r="12" spans="1:57" x14ac:dyDescent="0.3">
      <c r="A12">
        <v>11</v>
      </c>
      <c r="B12" s="7">
        <v>28</v>
      </c>
      <c r="C12" s="8" t="s">
        <v>117</v>
      </c>
      <c r="D12" s="8">
        <v>179384</v>
      </c>
      <c r="E12" s="8">
        <v>2304</v>
      </c>
      <c r="F12" s="8">
        <v>24</v>
      </c>
      <c r="G12" s="8" t="s">
        <v>66</v>
      </c>
      <c r="H12" s="8" t="s">
        <v>118</v>
      </c>
      <c r="I12" s="8" t="s">
        <v>119</v>
      </c>
      <c r="J12" s="8" t="s">
        <v>120</v>
      </c>
      <c r="K12" s="8" t="s">
        <v>121</v>
      </c>
      <c r="L12" s="8" t="s">
        <v>122</v>
      </c>
      <c r="M12" s="8">
        <v>1326</v>
      </c>
      <c r="N12" s="8" t="s">
        <v>63</v>
      </c>
      <c r="O12" s="8" t="s">
        <v>64</v>
      </c>
      <c r="P12" s="8">
        <v>76.84</v>
      </c>
      <c r="Q12" s="8">
        <v>28.16</v>
      </c>
      <c r="R12" s="8">
        <v>54.96</v>
      </c>
      <c r="S12" s="9">
        <v>0.78700000000000003</v>
      </c>
      <c r="T12" s="9">
        <v>0.38700000000000001</v>
      </c>
      <c r="U12" s="8">
        <v>12.38</v>
      </c>
      <c r="V12" s="9">
        <v>0.74399999999999999</v>
      </c>
      <c r="W12" s="8">
        <v>22.39</v>
      </c>
      <c r="X12" s="8">
        <v>16.64</v>
      </c>
      <c r="Y12" s="9">
        <v>0.30299999999999999</v>
      </c>
      <c r="Z12" s="8">
        <v>10.3</v>
      </c>
      <c r="AA12" s="8">
        <v>1.68</v>
      </c>
      <c r="AB12" s="8">
        <v>0.82</v>
      </c>
      <c r="AC12" s="8">
        <v>0.35</v>
      </c>
      <c r="AD12" s="8">
        <v>0.39</v>
      </c>
      <c r="AE12" s="8">
        <v>0.63</v>
      </c>
      <c r="AF12" s="8">
        <v>3.87</v>
      </c>
      <c r="AG12" s="8">
        <v>4.41</v>
      </c>
      <c r="AH12" s="8">
        <v>1.83</v>
      </c>
      <c r="AI12" s="8">
        <v>1.84</v>
      </c>
      <c r="AJ12" s="8">
        <v>2.0699999999999998</v>
      </c>
      <c r="AK12" s="8">
        <v>9.08</v>
      </c>
      <c r="AL12" s="8">
        <v>1.8</v>
      </c>
      <c r="AM12" s="8">
        <v>0.63</v>
      </c>
      <c r="AN12" s="8">
        <v>0.04</v>
      </c>
      <c r="AO12" s="8">
        <v>0.86</v>
      </c>
      <c r="AP12" s="8">
        <v>0</v>
      </c>
      <c r="AQ12" s="8">
        <v>1.6</v>
      </c>
      <c r="AR12" s="8">
        <v>1.02</v>
      </c>
      <c r="AS12" s="8">
        <v>5.86</v>
      </c>
      <c r="AT12" s="8">
        <v>1.25</v>
      </c>
      <c r="AU12" s="8">
        <v>0.43</v>
      </c>
      <c r="AV12" s="8">
        <v>0.12</v>
      </c>
      <c r="AW12" s="8">
        <v>0.55000000000000004</v>
      </c>
      <c r="AX12" s="8">
        <v>6.37</v>
      </c>
      <c r="AY12" s="8">
        <v>14.69</v>
      </c>
      <c r="AZ12" s="8">
        <v>59.14</v>
      </c>
      <c r="BA12" s="8">
        <v>0.62</v>
      </c>
      <c r="BB12" s="8">
        <v>4.97</v>
      </c>
      <c r="BC12" s="8">
        <v>1.66</v>
      </c>
      <c r="BD12" s="8">
        <v>1.76</v>
      </c>
      <c r="BE12" s="10">
        <v>2.2000000000000002</v>
      </c>
    </row>
    <row r="13" spans="1:57" x14ac:dyDescent="0.3">
      <c r="A13">
        <v>12</v>
      </c>
      <c r="B13" s="7">
        <v>31</v>
      </c>
      <c r="C13" s="8" t="s">
        <v>123</v>
      </c>
      <c r="D13" s="8">
        <v>179018</v>
      </c>
      <c r="E13" s="8">
        <v>2730</v>
      </c>
      <c r="F13" s="8">
        <v>24</v>
      </c>
      <c r="G13" s="8" t="s">
        <v>58</v>
      </c>
      <c r="H13" s="8" t="s">
        <v>124</v>
      </c>
      <c r="I13" s="8" t="s">
        <v>125</v>
      </c>
      <c r="J13" s="8" t="s">
        <v>126</v>
      </c>
      <c r="K13" s="8" t="s">
        <v>127</v>
      </c>
      <c r="L13" s="8" t="s">
        <v>128</v>
      </c>
      <c r="M13" s="8">
        <v>11091</v>
      </c>
      <c r="N13" s="8" t="s">
        <v>63</v>
      </c>
      <c r="O13" s="8" t="s">
        <v>64</v>
      </c>
      <c r="P13" s="8">
        <v>72.819999999999993</v>
      </c>
      <c r="Q13" s="8">
        <v>40.090000000000003</v>
      </c>
      <c r="R13" s="8">
        <v>48.43</v>
      </c>
      <c r="S13" s="9">
        <v>0.82099999999999995</v>
      </c>
      <c r="T13" s="9">
        <v>0.27900000000000003</v>
      </c>
      <c r="U13" s="8">
        <v>15.92</v>
      </c>
      <c r="V13" s="9">
        <v>0.76800000000000002</v>
      </c>
      <c r="W13" s="8">
        <v>21.34</v>
      </c>
      <c r="X13" s="8">
        <v>20.74</v>
      </c>
      <c r="Y13" s="9">
        <v>0.42799999999999999</v>
      </c>
      <c r="Z13" s="8">
        <v>13.98</v>
      </c>
      <c r="AA13" s="8">
        <v>2.97</v>
      </c>
      <c r="AB13" s="8">
        <v>1.68</v>
      </c>
      <c r="AC13" s="8">
        <v>0.4</v>
      </c>
      <c r="AD13" s="8">
        <v>0.66</v>
      </c>
      <c r="AE13" s="8">
        <v>0.46</v>
      </c>
      <c r="AF13" s="8">
        <v>6.16</v>
      </c>
      <c r="AG13" s="8">
        <v>6.1</v>
      </c>
      <c r="AH13" s="8">
        <v>2.1</v>
      </c>
      <c r="AI13" s="8">
        <v>3.13</v>
      </c>
      <c r="AJ13" s="8">
        <v>1.94</v>
      </c>
      <c r="AK13" s="8">
        <v>12.33</v>
      </c>
      <c r="AL13" s="8">
        <v>1.88</v>
      </c>
      <c r="AM13" s="8">
        <v>0.82</v>
      </c>
      <c r="AN13" s="8">
        <v>0.03</v>
      </c>
      <c r="AO13" s="8">
        <v>0.59</v>
      </c>
      <c r="AP13" s="8">
        <v>7.0000000000000007E-2</v>
      </c>
      <c r="AQ13" s="8">
        <v>0.73</v>
      </c>
      <c r="AR13" s="8">
        <v>3.3</v>
      </c>
      <c r="AS13" s="8">
        <v>5.47</v>
      </c>
      <c r="AT13" s="8">
        <v>1.42</v>
      </c>
      <c r="AU13" s="8">
        <v>0.69</v>
      </c>
      <c r="AV13" s="8">
        <v>0.23</v>
      </c>
      <c r="AW13" s="8">
        <v>0.76</v>
      </c>
      <c r="AX13" s="8">
        <v>6.49</v>
      </c>
      <c r="AY13" s="8">
        <v>12.26</v>
      </c>
      <c r="AZ13" s="8">
        <v>65.94</v>
      </c>
      <c r="BA13" s="8">
        <v>0.68</v>
      </c>
      <c r="BB13" s="8">
        <v>3.87</v>
      </c>
      <c r="BC13" s="8">
        <v>1.23</v>
      </c>
      <c r="BD13" s="8">
        <v>2.77</v>
      </c>
      <c r="BE13" s="10">
        <v>1.56</v>
      </c>
    </row>
    <row r="14" spans="1:57" x14ac:dyDescent="0.3">
      <c r="A14">
        <v>13</v>
      </c>
      <c r="B14" s="7">
        <v>31</v>
      </c>
      <c r="C14" s="8" t="s">
        <v>131</v>
      </c>
      <c r="D14" s="8">
        <v>55831</v>
      </c>
      <c r="E14" s="8">
        <v>2750</v>
      </c>
      <c r="F14" s="8">
        <v>31</v>
      </c>
      <c r="G14" s="8" t="s">
        <v>58</v>
      </c>
      <c r="H14" s="8" t="s">
        <v>132</v>
      </c>
      <c r="I14" s="8" t="s">
        <v>133</v>
      </c>
      <c r="J14" s="8" t="s">
        <v>134</v>
      </c>
      <c r="K14" s="8" t="s">
        <v>135</v>
      </c>
      <c r="L14" s="8" t="s">
        <v>136</v>
      </c>
      <c r="M14" s="8">
        <v>9668</v>
      </c>
      <c r="N14" s="8" t="s">
        <v>63</v>
      </c>
      <c r="O14" s="8" t="s">
        <v>64</v>
      </c>
      <c r="P14" s="8">
        <v>86.73</v>
      </c>
      <c r="Q14" s="8">
        <v>30.7</v>
      </c>
      <c r="R14" s="8">
        <v>63.59</v>
      </c>
      <c r="S14" s="9">
        <v>0.80300000000000005</v>
      </c>
      <c r="T14" s="9">
        <v>0.30099999999999999</v>
      </c>
      <c r="U14" s="8">
        <v>10.8</v>
      </c>
      <c r="V14" s="9">
        <v>0.69199999999999995</v>
      </c>
      <c r="W14" s="8">
        <v>19.809999999999999</v>
      </c>
      <c r="X14" s="8">
        <v>15.61</v>
      </c>
      <c r="Y14" s="9">
        <v>0.245</v>
      </c>
      <c r="Z14" s="8">
        <v>10.08</v>
      </c>
      <c r="AA14" s="8">
        <v>3.99</v>
      </c>
      <c r="AB14" s="8">
        <v>0.82</v>
      </c>
      <c r="AC14" s="8">
        <v>0.26</v>
      </c>
      <c r="AD14" s="8">
        <v>0.49</v>
      </c>
      <c r="AE14" s="8">
        <v>0.49</v>
      </c>
      <c r="AF14" s="8">
        <v>6.05</v>
      </c>
      <c r="AG14" s="8">
        <v>5.17</v>
      </c>
      <c r="AH14" s="8">
        <v>1.72</v>
      </c>
      <c r="AI14" s="8">
        <v>2.23</v>
      </c>
      <c r="AJ14" s="8">
        <v>1.59</v>
      </c>
      <c r="AK14" s="8">
        <v>9.1199999999999992</v>
      </c>
      <c r="AL14" s="8">
        <v>1.9</v>
      </c>
      <c r="AM14" s="8">
        <v>1.1100000000000001</v>
      </c>
      <c r="AN14" s="8">
        <v>0.1</v>
      </c>
      <c r="AO14" s="8">
        <v>0.56000000000000005</v>
      </c>
      <c r="AP14" s="8">
        <v>0.03</v>
      </c>
      <c r="AQ14" s="8">
        <v>1.41</v>
      </c>
      <c r="AR14" s="8">
        <v>2.19</v>
      </c>
      <c r="AS14" s="8">
        <v>6.94</v>
      </c>
      <c r="AT14" s="8">
        <v>1.24</v>
      </c>
      <c r="AU14" s="8">
        <v>0.65</v>
      </c>
      <c r="AV14" s="8">
        <v>0.26</v>
      </c>
      <c r="AW14" s="8">
        <v>1.18</v>
      </c>
      <c r="AX14" s="8">
        <v>6.15</v>
      </c>
      <c r="AY14" s="8">
        <v>12.6</v>
      </c>
      <c r="AZ14" s="8">
        <v>64.41</v>
      </c>
      <c r="BA14" s="8">
        <v>0.44</v>
      </c>
      <c r="BB14" s="8">
        <v>4.25</v>
      </c>
      <c r="BC14" s="8">
        <v>1.28</v>
      </c>
      <c r="BD14" s="8">
        <v>2.72</v>
      </c>
      <c r="BE14" s="10">
        <v>1.69</v>
      </c>
    </row>
    <row r="15" spans="1:57" x14ac:dyDescent="0.3">
      <c r="A15">
        <v>14</v>
      </c>
      <c r="B15" s="7">
        <v>29</v>
      </c>
      <c r="C15" s="8" t="s">
        <v>137</v>
      </c>
      <c r="D15" s="8">
        <v>97607</v>
      </c>
      <c r="E15" s="8">
        <v>2380</v>
      </c>
      <c r="F15" s="8">
        <v>27</v>
      </c>
      <c r="G15" s="8" t="s">
        <v>138</v>
      </c>
      <c r="H15" s="8" t="s">
        <v>139</v>
      </c>
      <c r="I15" s="8" t="s">
        <v>140</v>
      </c>
      <c r="J15" s="8" t="s">
        <v>141</v>
      </c>
      <c r="K15" s="8" t="s">
        <v>129</v>
      </c>
      <c r="L15" s="8" t="s">
        <v>130</v>
      </c>
      <c r="M15" s="8">
        <v>1903</v>
      </c>
      <c r="N15" s="8" t="s">
        <v>63</v>
      </c>
      <c r="O15" s="8" t="s">
        <v>64</v>
      </c>
      <c r="P15" s="8">
        <v>40.46</v>
      </c>
      <c r="Q15" s="8">
        <v>20.57</v>
      </c>
      <c r="R15" s="8">
        <v>22.39</v>
      </c>
      <c r="S15" s="9">
        <v>0.79200000000000004</v>
      </c>
      <c r="T15" s="9">
        <v>0.307</v>
      </c>
      <c r="U15" s="8">
        <v>6.24</v>
      </c>
      <c r="V15" s="9">
        <v>0.75700000000000001</v>
      </c>
      <c r="W15" s="8">
        <v>9.0399999999999991</v>
      </c>
      <c r="X15" s="8">
        <v>8.24</v>
      </c>
      <c r="Y15" s="9">
        <v>0.36799999999999999</v>
      </c>
      <c r="Z15" s="8">
        <v>5.17</v>
      </c>
      <c r="AA15" s="8">
        <v>1.51</v>
      </c>
      <c r="AB15" s="8">
        <v>1.17</v>
      </c>
      <c r="AC15" s="8">
        <v>0.26</v>
      </c>
      <c r="AD15" s="8">
        <v>0.26</v>
      </c>
      <c r="AE15" s="8">
        <v>0.34</v>
      </c>
      <c r="AF15" s="8">
        <v>3.55</v>
      </c>
      <c r="AG15" s="8">
        <v>4.99</v>
      </c>
      <c r="AH15" s="8">
        <v>1.63</v>
      </c>
      <c r="AI15" s="8">
        <v>2.04</v>
      </c>
      <c r="AJ15" s="8">
        <v>1.5</v>
      </c>
      <c r="AK15" s="8">
        <v>8.67</v>
      </c>
      <c r="AL15" s="8">
        <v>1.66</v>
      </c>
      <c r="AM15" s="8">
        <v>0.56999999999999995</v>
      </c>
      <c r="AN15" s="8">
        <v>0.08</v>
      </c>
      <c r="AO15" s="8">
        <v>1.1299999999999999</v>
      </c>
      <c r="AP15" s="8">
        <v>0</v>
      </c>
      <c r="AQ15" s="8">
        <v>1.1299999999999999</v>
      </c>
      <c r="AR15" s="8">
        <v>2.87</v>
      </c>
      <c r="AS15" s="8">
        <v>3.4</v>
      </c>
      <c r="AT15" s="8">
        <v>1.1299999999999999</v>
      </c>
      <c r="AU15" s="8">
        <v>0.56999999999999995</v>
      </c>
      <c r="AV15" s="8">
        <v>0.38</v>
      </c>
      <c r="AW15" s="8">
        <v>1.51</v>
      </c>
      <c r="AX15" s="8">
        <v>4.8</v>
      </c>
      <c r="AY15" s="8">
        <v>10.47</v>
      </c>
      <c r="AZ15" s="8">
        <v>56.44</v>
      </c>
      <c r="BA15" s="8">
        <v>0.4</v>
      </c>
      <c r="BB15" s="8">
        <v>4.0999999999999996</v>
      </c>
      <c r="BC15" s="8">
        <v>1.27</v>
      </c>
      <c r="BD15" s="8">
        <v>1.17</v>
      </c>
      <c r="BE15" s="10">
        <v>1.79</v>
      </c>
    </row>
    <row r="16" spans="1:57" x14ac:dyDescent="0.3">
      <c r="A16">
        <v>15</v>
      </c>
      <c r="B16" s="7">
        <v>24</v>
      </c>
      <c r="C16" s="8" t="s">
        <v>142</v>
      </c>
      <c r="D16" s="8">
        <v>77992</v>
      </c>
      <c r="E16" s="8">
        <v>2159</v>
      </c>
      <c r="F16" s="8">
        <v>29</v>
      </c>
      <c r="G16" s="8" t="s">
        <v>58</v>
      </c>
      <c r="H16" s="8" t="s">
        <v>143</v>
      </c>
      <c r="I16" s="8" t="s">
        <v>144</v>
      </c>
      <c r="J16" s="8" t="s">
        <v>145</v>
      </c>
      <c r="K16" s="8" t="s">
        <v>78</v>
      </c>
      <c r="L16" s="8" t="s">
        <v>79</v>
      </c>
      <c r="M16" s="8">
        <v>3500</v>
      </c>
      <c r="N16" s="8" t="s">
        <v>63</v>
      </c>
      <c r="O16" s="8" t="s">
        <v>64</v>
      </c>
      <c r="P16" s="8">
        <v>93.84</v>
      </c>
      <c r="Q16" s="8">
        <v>36.31</v>
      </c>
      <c r="R16" s="8">
        <v>66.7</v>
      </c>
      <c r="S16" s="9">
        <v>0.81799999999999995</v>
      </c>
      <c r="T16" s="9">
        <v>0.313</v>
      </c>
      <c r="U16" s="8">
        <v>14.84</v>
      </c>
      <c r="V16" s="9">
        <v>0.79500000000000004</v>
      </c>
      <c r="W16" s="8">
        <v>25.75</v>
      </c>
      <c r="X16" s="8">
        <v>18.68</v>
      </c>
      <c r="Y16" s="9">
        <v>0.28000000000000003</v>
      </c>
      <c r="Z16" s="8">
        <v>12.48</v>
      </c>
      <c r="AA16" s="8">
        <v>5</v>
      </c>
      <c r="AB16" s="8">
        <v>0.67</v>
      </c>
      <c r="AC16" s="8">
        <v>0.33</v>
      </c>
      <c r="AD16" s="8">
        <v>0.79</v>
      </c>
      <c r="AE16" s="8">
        <v>0.46</v>
      </c>
      <c r="AF16" s="8">
        <v>7.25</v>
      </c>
      <c r="AG16" s="8">
        <v>4.34</v>
      </c>
      <c r="AH16" s="8">
        <v>1.37</v>
      </c>
      <c r="AI16" s="8">
        <v>1.96</v>
      </c>
      <c r="AJ16" s="8">
        <v>1.33</v>
      </c>
      <c r="AK16" s="8">
        <v>8.57</v>
      </c>
      <c r="AL16" s="8">
        <v>1.42</v>
      </c>
      <c r="AM16" s="8">
        <v>1.1299999999999999</v>
      </c>
      <c r="AN16" s="8">
        <v>0</v>
      </c>
      <c r="AO16" s="8">
        <v>1.42</v>
      </c>
      <c r="AP16" s="8">
        <v>0.13</v>
      </c>
      <c r="AQ16" s="8">
        <v>1.79</v>
      </c>
      <c r="AR16" s="8">
        <v>2.21</v>
      </c>
      <c r="AS16" s="8">
        <v>7</v>
      </c>
      <c r="AT16" s="8">
        <v>0.83</v>
      </c>
      <c r="AU16" s="8">
        <v>1.1299999999999999</v>
      </c>
      <c r="AV16" s="8">
        <v>0.54</v>
      </c>
      <c r="AW16" s="8">
        <v>1.96</v>
      </c>
      <c r="AX16" s="8">
        <v>6.42</v>
      </c>
      <c r="AY16" s="8">
        <v>14.13</v>
      </c>
      <c r="AZ16" s="8">
        <v>59.35</v>
      </c>
      <c r="BA16" s="8">
        <v>0.3</v>
      </c>
      <c r="BB16" s="8">
        <v>3.6</v>
      </c>
      <c r="BC16" s="8">
        <v>1.07</v>
      </c>
      <c r="BD16" s="8">
        <v>1.23</v>
      </c>
      <c r="BE16" s="10">
        <v>1.52</v>
      </c>
    </row>
    <row r="17" spans="1:57" x14ac:dyDescent="0.3">
      <c r="A17">
        <v>16</v>
      </c>
      <c r="B17" s="7">
        <v>28</v>
      </c>
      <c r="C17" s="8" t="s">
        <v>146</v>
      </c>
      <c r="D17" s="8">
        <v>55820</v>
      </c>
      <c r="E17" s="8">
        <v>2369</v>
      </c>
      <c r="F17" s="8">
        <v>30</v>
      </c>
      <c r="G17" s="8" t="s">
        <v>147</v>
      </c>
      <c r="H17" s="8" t="s">
        <v>148</v>
      </c>
      <c r="I17" s="8" t="s">
        <v>149</v>
      </c>
      <c r="J17" s="8" t="s">
        <v>150</v>
      </c>
      <c r="K17" s="8" t="s">
        <v>91</v>
      </c>
      <c r="L17" s="8" t="s">
        <v>92</v>
      </c>
      <c r="M17" s="8">
        <v>1581</v>
      </c>
      <c r="N17" s="8" t="s">
        <v>63</v>
      </c>
      <c r="O17" s="8" t="s">
        <v>64</v>
      </c>
      <c r="P17" s="8">
        <v>67.7</v>
      </c>
      <c r="Q17" s="8">
        <v>30.35</v>
      </c>
      <c r="R17" s="8">
        <v>47.68</v>
      </c>
      <c r="S17" s="9">
        <v>0.755</v>
      </c>
      <c r="T17" s="9">
        <v>0.32400000000000001</v>
      </c>
      <c r="U17" s="8">
        <v>10.79</v>
      </c>
      <c r="V17" s="9">
        <v>0.69799999999999995</v>
      </c>
      <c r="W17" s="8">
        <v>16.350000000000001</v>
      </c>
      <c r="X17" s="8">
        <v>15.46</v>
      </c>
      <c r="Y17" s="9">
        <v>0.32400000000000001</v>
      </c>
      <c r="Z17" s="8">
        <v>8.82</v>
      </c>
      <c r="AA17" s="8">
        <v>3.12</v>
      </c>
      <c r="AB17" s="8">
        <v>0.91</v>
      </c>
      <c r="AC17" s="8">
        <v>0.27</v>
      </c>
      <c r="AD17" s="8">
        <v>0.49</v>
      </c>
      <c r="AE17" s="8">
        <v>0.34</v>
      </c>
      <c r="AF17" s="8">
        <v>5.13</v>
      </c>
      <c r="AG17" s="8">
        <v>5.09</v>
      </c>
      <c r="AH17" s="8">
        <v>1.48</v>
      </c>
      <c r="AI17" s="8">
        <v>1.52</v>
      </c>
      <c r="AJ17" s="8">
        <v>1.1599999999999999</v>
      </c>
      <c r="AK17" s="8">
        <v>8.43</v>
      </c>
      <c r="AL17" s="8">
        <v>1.03</v>
      </c>
      <c r="AM17" s="8">
        <v>0.49</v>
      </c>
      <c r="AN17" s="8">
        <v>0.08</v>
      </c>
      <c r="AO17" s="8">
        <v>0.8</v>
      </c>
      <c r="AP17" s="8">
        <v>0.08</v>
      </c>
      <c r="AQ17" s="8">
        <v>0.95</v>
      </c>
      <c r="AR17" s="8">
        <v>1.48</v>
      </c>
      <c r="AS17" s="8">
        <v>4.8600000000000003</v>
      </c>
      <c r="AT17" s="8">
        <v>0.61</v>
      </c>
      <c r="AU17" s="8">
        <v>0.46</v>
      </c>
      <c r="AV17" s="8">
        <v>0.68</v>
      </c>
      <c r="AW17" s="8">
        <v>1.37</v>
      </c>
      <c r="AX17" s="8">
        <v>5.39</v>
      </c>
      <c r="AY17" s="8">
        <v>10.9</v>
      </c>
      <c r="AZ17" s="8">
        <v>62.93</v>
      </c>
      <c r="BA17" s="8">
        <v>0.94</v>
      </c>
      <c r="BB17" s="8">
        <v>4.3499999999999996</v>
      </c>
      <c r="BC17" s="8">
        <v>1.45</v>
      </c>
      <c r="BD17" s="8">
        <v>1.9</v>
      </c>
      <c r="BE17" s="10">
        <v>1.94</v>
      </c>
    </row>
    <row r="18" spans="1:57" x14ac:dyDescent="0.3">
      <c r="A18">
        <v>17</v>
      </c>
      <c r="B18" s="7">
        <v>25</v>
      </c>
      <c r="C18" s="8" t="s">
        <v>151</v>
      </c>
      <c r="D18" s="8">
        <v>41703</v>
      </c>
      <c r="E18" s="8">
        <v>2149</v>
      </c>
      <c r="F18" s="8">
        <v>33</v>
      </c>
      <c r="G18" s="8" t="s">
        <v>58</v>
      </c>
      <c r="H18" s="8" t="s">
        <v>152</v>
      </c>
      <c r="I18" s="8" t="s">
        <v>153</v>
      </c>
      <c r="J18" s="8" t="s">
        <v>154</v>
      </c>
      <c r="K18" s="8" t="s">
        <v>155</v>
      </c>
      <c r="L18" s="8" t="s">
        <v>156</v>
      </c>
      <c r="M18" s="8">
        <v>6900</v>
      </c>
      <c r="N18" s="8" t="s">
        <v>63</v>
      </c>
      <c r="O18" s="8" t="s">
        <v>64</v>
      </c>
      <c r="P18" s="8">
        <v>66.55</v>
      </c>
      <c r="Q18" s="8">
        <v>29.02</v>
      </c>
      <c r="R18" s="8">
        <v>53.02</v>
      </c>
      <c r="S18" s="9">
        <v>0.83299999999999996</v>
      </c>
      <c r="T18" s="9">
        <v>0.24399999999999999</v>
      </c>
      <c r="U18" s="8">
        <v>14.83</v>
      </c>
      <c r="V18" s="9">
        <v>0.81</v>
      </c>
      <c r="W18" s="8">
        <v>21</v>
      </c>
      <c r="X18" s="8">
        <v>18.3</v>
      </c>
      <c r="Y18" s="9">
        <v>0.34499999999999997</v>
      </c>
      <c r="Z18" s="8">
        <v>12.71</v>
      </c>
      <c r="AA18" s="8">
        <v>2.64</v>
      </c>
      <c r="AB18" s="8">
        <v>0.63</v>
      </c>
      <c r="AC18" s="8">
        <v>0.21</v>
      </c>
      <c r="AD18" s="8">
        <v>0.42</v>
      </c>
      <c r="AE18" s="8">
        <v>0.25</v>
      </c>
      <c r="AF18" s="8">
        <v>4.1500000000000004</v>
      </c>
      <c r="AG18" s="8">
        <v>4.7300000000000004</v>
      </c>
      <c r="AH18" s="8">
        <v>1.38</v>
      </c>
      <c r="AI18" s="8">
        <v>1.88</v>
      </c>
      <c r="AJ18" s="8">
        <v>1.28</v>
      </c>
      <c r="AK18" s="8">
        <v>8.57</v>
      </c>
      <c r="AL18" s="8">
        <v>1.01</v>
      </c>
      <c r="AM18" s="8">
        <v>0.34</v>
      </c>
      <c r="AN18" s="8">
        <v>0</v>
      </c>
      <c r="AO18" s="8">
        <v>0.34</v>
      </c>
      <c r="AP18" s="8">
        <v>0</v>
      </c>
      <c r="AQ18" s="8">
        <v>0.92</v>
      </c>
      <c r="AR18" s="8">
        <v>1.0900000000000001</v>
      </c>
      <c r="AS18" s="8">
        <v>3.69</v>
      </c>
      <c r="AT18" s="8">
        <v>0.67</v>
      </c>
      <c r="AU18" s="8">
        <v>0.28999999999999998</v>
      </c>
      <c r="AV18" s="8">
        <v>0.67</v>
      </c>
      <c r="AW18" s="8">
        <v>1.59</v>
      </c>
      <c r="AX18" s="8">
        <v>3.06</v>
      </c>
      <c r="AY18" s="8">
        <v>7.12</v>
      </c>
      <c r="AZ18" s="8">
        <v>60.37</v>
      </c>
      <c r="BA18" s="8">
        <v>0.72</v>
      </c>
      <c r="BB18" s="8">
        <v>4.93</v>
      </c>
      <c r="BC18" s="8">
        <v>2.2799999999999998</v>
      </c>
      <c r="BD18" s="8">
        <v>2</v>
      </c>
      <c r="BE18" s="10">
        <v>2.4900000000000002</v>
      </c>
    </row>
    <row r="19" spans="1:57" x14ac:dyDescent="0.3">
      <c r="A19">
        <v>18</v>
      </c>
      <c r="B19" s="7">
        <v>25</v>
      </c>
      <c r="C19" s="8" t="s">
        <v>157</v>
      </c>
      <c r="D19" s="8">
        <v>88534</v>
      </c>
      <c r="E19" s="8">
        <v>1615</v>
      </c>
      <c r="F19" s="8">
        <v>26</v>
      </c>
      <c r="G19" s="8" t="s">
        <v>58</v>
      </c>
      <c r="H19" s="8" t="s">
        <v>158</v>
      </c>
      <c r="I19" s="8" t="s">
        <v>159</v>
      </c>
      <c r="J19" s="8" t="s">
        <v>160</v>
      </c>
      <c r="K19" s="8" t="s">
        <v>109</v>
      </c>
      <c r="L19" s="8" t="s">
        <v>110</v>
      </c>
      <c r="M19" s="8">
        <v>1230</v>
      </c>
      <c r="N19" s="8" t="s">
        <v>63</v>
      </c>
      <c r="O19" s="8" t="s">
        <v>64</v>
      </c>
      <c r="P19" s="8">
        <v>78.02</v>
      </c>
      <c r="Q19" s="8">
        <v>27.53</v>
      </c>
      <c r="R19" s="8">
        <v>56.9</v>
      </c>
      <c r="S19" s="9">
        <v>0.88100000000000001</v>
      </c>
      <c r="T19" s="9">
        <v>0.245</v>
      </c>
      <c r="U19" s="8">
        <v>10.92</v>
      </c>
      <c r="V19" s="9">
        <v>0.82399999999999995</v>
      </c>
      <c r="W19" s="8">
        <v>19.8</v>
      </c>
      <c r="X19" s="8">
        <v>13.26</v>
      </c>
      <c r="Y19" s="9">
        <v>0.23300000000000001</v>
      </c>
      <c r="Z19" s="8">
        <v>10.28</v>
      </c>
      <c r="AA19" s="8">
        <v>2.9</v>
      </c>
      <c r="AB19" s="8">
        <v>0.5</v>
      </c>
      <c r="AC19" s="8">
        <v>0.17</v>
      </c>
      <c r="AD19" s="8">
        <v>0.22</v>
      </c>
      <c r="AE19" s="8">
        <v>0.06</v>
      </c>
      <c r="AF19" s="8">
        <v>3.85</v>
      </c>
      <c r="AG19" s="8">
        <v>3.9</v>
      </c>
      <c r="AH19" s="8">
        <v>1.94</v>
      </c>
      <c r="AI19" s="8">
        <v>1.67</v>
      </c>
      <c r="AJ19" s="8">
        <v>1.39</v>
      </c>
      <c r="AK19" s="8">
        <v>7.84</v>
      </c>
      <c r="AL19" s="8">
        <v>2.2799999999999998</v>
      </c>
      <c r="AM19" s="8">
        <v>1.39</v>
      </c>
      <c r="AN19" s="8">
        <v>0.11</v>
      </c>
      <c r="AO19" s="8">
        <v>0.72</v>
      </c>
      <c r="AP19" s="8">
        <v>0.06</v>
      </c>
      <c r="AQ19" s="8">
        <v>0.84</v>
      </c>
      <c r="AR19" s="8">
        <v>4.46</v>
      </c>
      <c r="AS19" s="8">
        <v>5.68</v>
      </c>
      <c r="AT19" s="8">
        <v>1.34</v>
      </c>
      <c r="AU19" s="8">
        <v>0.78</v>
      </c>
      <c r="AV19" s="8">
        <v>0.84</v>
      </c>
      <c r="AW19" s="8">
        <v>1.73</v>
      </c>
      <c r="AX19" s="8">
        <v>5.29</v>
      </c>
      <c r="AY19" s="8">
        <v>10.98</v>
      </c>
      <c r="AZ19" s="8">
        <v>61.36</v>
      </c>
      <c r="BA19" s="8">
        <v>0.45</v>
      </c>
      <c r="BB19" s="8">
        <v>4.32</v>
      </c>
      <c r="BC19" s="8">
        <v>1.9</v>
      </c>
      <c r="BD19" s="8">
        <v>1.81</v>
      </c>
      <c r="BE19" s="10">
        <v>2.11</v>
      </c>
    </row>
    <row r="20" spans="1:57" x14ac:dyDescent="0.3">
      <c r="A20">
        <v>19</v>
      </c>
      <c r="B20" s="7">
        <v>30</v>
      </c>
      <c r="C20" s="8" t="s">
        <v>161</v>
      </c>
      <c r="D20" s="8">
        <v>82752</v>
      </c>
      <c r="E20" s="8">
        <v>2582</v>
      </c>
      <c r="F20" s="8">
        <v>26</v>
      </c>
      <c r="G20" s="8" t="s">
        <v>66</v>
      </c>
      <c r="H20" s="8" t="s">
        <v>162</v>
      </c>
      <c r="I20" s="8" t="s">
        <v>163</v>
      </c>
      <c r="J20" s="8" t="s">
        <v>164</v>
      </c>
      <c r="K20" s="8" t="s">
        <v>165</v>
      </c>
      <c r="L20" s="8" t="s">
        <v>166</v>
      </c>
      <c r="M20" s="8">
        <v>1616</v>
      </c>
      <c r="N20" s="8" t="s">
        <v>63</v>
      </c>
      <c r="O20" s="8" t="s">
        <v>64</v>
      </c>
      <c r="P20" s="8">
        <v>78.010000000000005</v>
      </c>
      <c r="Q20" s="8">
        <v>26.94</v>
      </c>
      <c r="R20" s="8">
        <v>59.05</v>
      </c>
      <c r="S20" s="9">
        <v>0.88</v>
      </c>
      <c r="T20" s="9">
        <v>0.24199999999999999</v>
      </c>
      <c r="U20" s="8">
        <v>11.29</v>
      </c>
      <c r="V20" s="9">
        <v>0.83699999999999997</v>
      </c>
      <c r="W20" s="8">
        <v>20.51</v>
      </c>
      <c r="X20" s="8">
        <v>13.49</v>
      </c>
      <c r="Y20" s="9">
        <v>0.22800000000000001</v>
      </c>
      <c r="Z20" s="8">
        <v>10.44</v>
      </c>
      <c r="AA20" s="8">
        <v>2.27</v>
      </c>
      <c r="AB20" s="8">
        <v>0.8</v>
      </c>
      <c r="AC20" s="8">
        <v>0.21</v>
      </c>
      <c r="AD20" s="8">
        <v>0.17</v>
      </c>
      <c r="AE20" s="8">
        <v>0.21</v>
      </c>
      <c r="AF20" s="8">
        <v>3.66</v>
      </c>
      <c r="AG20" s="8">
        <v>3.87</v>
      </c>
      <c r="AH20" s="8">
        <v>1.35</v>
      </c>
      <c r="AI20" s="8">
        <v>1.57</v>
      </c>
      <c r="AJ20" s="8">
        <v>1.32</v>
      </c>
      <c r="AK20" s="8">
        <v>6.79</v>
      </c>
      <c r="AL20" s="8">
        <v>1.29</v>
      </c>
      <c r="AM20" s="8">
        <v>0.59</v>
      </c>
      <c r="AN20" s="8">
        <v>7.0000000000000007E-2</v>
      </c>
      <c r="AO20" s="8">
        <v>0.63</v>
      </c>
      <c r="AP20" s="8">
        <v>7.0000000000000007E-2</v>
      </c>
      <c r="AQ20" s="8">
        <v>0.73</v>
      </c>
      <c r="AR20" s="8">
        <v>2.27</v>
      </c>
      <c r="AS20" s="8">
        <v>7.08</v>
      </c>
      <c r="AT20" s="8">
        <v>0.84</v>
      </c>
      <c r="AU20" s="8">
        <v>0.73</v>
      </c>
      <c r="AV20" s="8">
        <v>0.31</v>
      </c>
      <c r="AW20" s="8">
        <v>0.87</v>
      </c>
      <c r="AX20" s="8">
        <v>4.22</v>
      </c>
      <c r="AY20" s="8">
        <v>9.1300000000000008</v>
      </c>
      <c r="AZ20" s="8">
        <v>66.91</v>
      </c>
      <c r="BA20" s="8">
        <v>0.35</v>
      </c>
      <c r="BB20" s="8">
        <v>5.0599999999999996</v>
      </c>
      <c r="BC20" s="8">
        <v>1.68</v>
      </c>
      <c r="BD20" s="8">
        <v>1.97</v>
      </c>
      <c r="BE20" s="10">
        <v>2.2000000000000002</v>
      </c>
    </row>
    <row r="21" spans="1:57" x14ac:dyDescent="0.3">
      <c r="A21">
        <v>20</v>
      </c>
      <c r="B21" s="7">
        <v>28</v>
      </c>
      <c r="C21" s="8" t="s">
        <v>167</v>
      </c>
      <c r="D21" s="8">
        <v>153399</v>
      </c>
      <c r="E21" s="8">
        <v>2100</v>
      </c>
      <c r="F21" s="8">
        <v>23</v>
      </c>
      <c r="G21" s="8" t="s">
        <v>58</v>
      </c>
      <c r="H21" s="8" t="s">
        <v>168</v>
      </c>
      <c r="I21" s="8" t="s">
        <v>169</v>
      </c>
      <c r="J21" s="8" t="s">
        <v>170</v>
      </c>
      <c r="K21" s="8" t="s">
        <v>171</v>
      </c>
      <c r="L21" s="8" t="s">
        <v>172</v>
      </c>
      <c r="M21" s="8">
        <v>1897</v>
      </c>
      <c r="N21" s="8" t="s">
        <v>63</v>
      </c>
      <c r="O21" s="8" t="s">
        <v>64</v>
      </c>
      <c r="P21" s="8">
        <v>62.31</v>
      </c>
      <c r="Q21" s="8">
        <v>25.8</v>
      </c>
      <c r="R21" s="8">
        <v>43.24</v>
      </c>
      <c r="S21" s="9">
        <v>0.84299999999999997</v>
      </c>
      <c r="T21" s="9">
        <v>0.31</v>
      </c>
      <c r="U21" s="8">
        <v>10.199999999999999</v>
      </c>
      <c r="V21" s="9">
        <v>0.82099999999999995</v>
      </c>
      <c r="W21" s="8">
        <v>17.91</v>
      </c>
      <c r="X21" s="8">
        <v>12.43</v>
      </c>
      <c r="Y21" s="9">
        <v>0.28699999999999998</v>
      </c>
      <c r="Z21" s="8">
        <v>8.84</v>
      </c>
      <c r="AA21" s="8">
        <v>2.14</v>
      </c>
      <c r="AB21" s="8">
        <v>0.73</v>
      </c>
      <c r="AC21" s="8">
        <v>0.21</v>
      </c>
      <c r="AD21" s="8">
        <v>0.43</v>
      </c>
      <c r="AE21" s="8">
        <v>0.39</v>
      </c>
      <c r="AF21" s="8">
        <v>3.9</v>
      </c>
      <c r="AG21" s="8">
        <v>5.53</v>
      </c>
      <c r="AH21" s="8">
        <v>1.67</v>
      </c>
      <c r="AI21" s="8">
        <v>1.97</v>
      </c>
      <c r="AJ21" s="8">
        <v>1.2</v>
      </c>
      <c r="AK21" s="8">
        <v>9.17</v>
      </c>
      <c r="AL21" s="8">
        <v>1.67</v>
      </c>
      <c r="AM21" s="8">
        <v>0.17</v>
      </c>
      <c r="AN21" s="8">
        <v>0.04</v>
      </c>
      <c r="AO21" s="8">
        <v>0.56000000000000005</v>
      </c>
      <c r="AP21" s="8">
        <v>0.04</v>
      </c>
      <c r="AQ21" s="8">
        <v>1.8</v>
      </c>
      <c r="AR21" s="8">
        <v>0.09</v>
      </c>
      <c r="AS21" s="8">
        <v>4.97</v>
      </c>
      <c r="AT21" s="8">
        <v>1.1100000000000001</v>
      </c>
      <c r="AU21" s="8">
        <v>0.64</v>
      </c>
      <c r="AV21" s="8">
        <v>0.34</v>
      </c>
      <c r="AW21" s="8">
        <v>1.37</v>
      </c>
      <c r="AX21" s="8">
        <v>5.4</v>
      </c>
      <c r="AY21" s="8">
        <v>12.81</v>
      </c>
      <c r="AZ21" s="8">
        <v>56.94</v>
      </c>
      <c r="BA21" s="8">
        <v>0.67</v>
      </c>
      <c r="BB21" s="8">
        <v>4.33</v>
      </c>
      <c r="BC21" s="8">
        <v>1.5</v>
      </c>
      <c r="BD21" s="8">
        <v>2.87</v>
      </c>
      <c r="BE21" s="10">
        <v>1.83</v>
      </c>
    </row>
    <row r="22" spans="1:57" x14ac:dyDescent="0.3">
      <c r="A22">
        <v>21</v>
      </c>
      <c r="B22" s="7">
        <v>20</v>
      </c>
      <c r="C22" s="8" t="s">
        <v>173</v>
      </c>
      <c r="D22" s="8">
        <v>49841</v>
      </c>
      <c r="E22" s="8">
        <v>1370</v>
      </c>
      <c r="F22" s="8">
        <v>31</v>
      </c>
      <c r="G22" s="8" t="s">
        <v>66</v>
      </c>
      <c r="H22" s="8" t="s">
        <v>174</v>
      </c>
      <c r="I22" s="8" t="s">
        <v>175</v>
      </c>
      <c r="J22" s="8" t="s">
        <v>176</v>
      </c>
      <c r="K22" s="8" t="s">
        <v>177</v>
      </c>
      <c r="L22" s="8" t="s">
        <v>178</v>
      </c>
      <c r="M22" s="8">
        <v>2077</v>
      </c>
      <c r="N22" s="8" t="s">
        <v>63</v>
      </c>
      <c r="O22" s="8" t="s">
        <v>64</v>
      </c>
      <c r="P22" s="8">
        <v>70.42</v>
      </c>
      <c r="Q22" s="8">
        <v>28.05</v>
      </c>
      <c r="R22" s="8">
        <v>55.97</v>
      </c>
      <c r="S22" s="9">
        <v>0.81899999999999995</v>
      </c>
      <c r="T22" s="9">
        <v>0.27500000000000002</v>
      </c>
      <c r="U22" s="8">
        <v>12.61</v>
      </c>
      <c r="V22" s="9">
        <v>0.76800000000000002</v>
      </c>
      <c r="W22" s="8">
        <v>20</v>
      </c>
      <c r="X22" s="8">
        <v>16.420000000000002</v>
      </c>
      <c r="Y22" s="9">
        <v>0.29299999999999998</v>
      </c>
      <c r="Z22" s="8">
        <v>11.02</v>
      </c>
      <c r="AA22" s="8">
        <v>2.5</v>
      </c>
      <c r="AB22" s="8">
        <v>0.92</v>
      </c>
      <c r="AC22" s="8">
        <v>0.53</v>
      </c>
      <c r="AD22" s="8">
        <v>0.59</v>
      </c>
      <c r="AE22" s="8">
        <v>0.59</v>
      </c>
      <c r="AF22" s="8">
        <v>5.12</v>
      </c>
      <c r="AG22" s="8">
        <v>5.45</v>
      </c>
      <c r="AH22" s="8">
        <v>1.8</v>
      </c>
      <c r="AI22" s="8">
        <v>2.4300000000000002</v>
      </c>
      <c r="AJ22" s="8">
        <v>1.5</v>
      </c>
      <c r="AK22" s="8">
        <v>10.4</v>
      </c>
      <c r="AL22" s="8">
        <v>0.99</v>
      </c>
      <c r="AM22" s="8">
        <v>0.85</v>
      </c>
      <c r="AN22" s="8">
        <v>7.0000000000000007E-2</v>
      </c>
      <c r="AO22" s="8">
        <v>0.26</v>
      </c>
      <c r="AP22" s="8">
        <v>0</v>
      </c>
      <c r="AQ22" s="8">
        <v>0.46</v>
      </c>
      <c r="AR22" s="8">
        <v>2.76</v>
      </c>
      <c r="AS22" s="8">
        <v>5.39</v>
      </c>
      <c r="AT22" s="8">
        <v>0.66</v>
      </c>
      <c r="AU22" s="8">
        <v>0.66</v>
      </c>
      <c r="AV22" s="8">
        <v>0.66</v>
      </c>
      <c r="AW22" s="8">
        <v>1.45</v>
      </c>
      <c r="AX22" s="8">
        <v>3.42</v>
      </c>
      <c r="AY22" s="8">
        <v>7.03</v>
      </c>
      <c r="AZ22" s="8">
        <v>66.53</v>
      </c>
      <c r="BA22" s="8">
        <v>0.53</v>
      </c>
      <c r="BB22" s="8">
        <v>3.7</v>
      </c>
      <c r="BC22" s="8">
        <v>1.93</v>
      </c>
      <c r="BD22" s="8">
        <v>3.17</v>
      </c>
      <c r="BE22" s="10">
        <v>1.81</v>
      </c>
    </row>
    <row r="23" spans="1:57" x14ac:dyDescent="0.3">
      <c r="A23">
        <v>22</v>
      </c>
      <c r="B23" s="11">
        <v>28</v>
      </c>
      <c r="C23" s="12" t="s">
        <v>179</v>
      </c>
      <c r="D23" s="12">
        <v>104369</v>
      </c>
      <c r="E23" s="12">
        <v>1476</v>
      </c>
      <c r="F23" s="12">
        <v>26</v>
      </c>
      <c r="G23" s="12" t="s">
        <v>66</v>
      </c>
      <c r="H23" s="12" t="s">
        <v>180</v>
      </c>
      <c r="I23" s="12" t="s">
        <v>181</v>
      </c>
      <c r="J23" s="12" t="s">
        <v>182</v>
      </c>
      <c r="K23" s="12" t="s">
        <v>97</v>
      </c>
      <c r="L23" s="12" t="s">
        <v>98</v>
      </c>
      <c r="M23" s="12">
        <v>421</v>
      </c>
      <c r="N23" s="12" t="s">
        <v>63</v>
      </c>
      <c r="O23" s="12" t="s">
        <v>64</v>
      </c>
      <c r="P23" s="12">
        <v>57.99</v>
      </c>
      <c r="Q23" s="12">
        <v>28.23</v>
      </c>
      <c r="R23" s="12">
        <v>38.049999999999997</v>
      </c>
      <c r="S23" s="13">
        <v>0.81299999999999994</v>
      </c>
      <c r="T23" s="13">
        <v>0.20399999999999999</v>
      </c>
      <c r="U23" s="12">
        <v>9.51</v>
      </c>
      <c r="V23" s="13">
        <v>0.73599999999999999</v>
      </c>
      <c r="W23" s="12">
        <v>12.11</v>
      </c>
      <c r="X23" s="12">
        <v>12.93</v>
      </c>
      <c r="Y23" s="13">
        <v>0.34</v>
      </c>
      <c r="Z23" s="12">
        <v>8.5299999999999994</v>
      </c>
      <c r="AA23" s="12">
        <v>1.65</v>
      </c>
      <c r="AB23" s="12">
        <v>0.79</v>
      </c>
      <c r="AC23" s="12">
        <v>0.12</v>
      </c>
      <c r="AD23" s="12">
        <v>0.37</v>
      </c>
      <c r="AE23" s="12">
        <v>0.18</v>
      </c>
      <c r="AF23" s="12">
        <v>3.11</v>
      </c>
      <c r="AG23" s="12">
        <v>5.98</v>
      </c>
      <c r="AH23" s="12">
        <v>1.86</v>
      </c>
      <c r="AI23" s="12">
        <v>2.74</v>
      </c>
      <c r="AJ23" s="12">
        <v>2</v>
      </c>
      <c r="AK23" s="12">
        <v>12.41</v>
      </c>
      <c r="AL23" s="12">
        <v>1.77</v>
      </c>
      <c r="AM23" s="12">
        <v>0.43</v>
      </c>
      <c r="AN23" s="12">
        <v>0</v>
      </c>
      <c r="AO23" s="12">
        <v>0.49</v>
      </c>
      <c r="AP23" s="12">
        <v>0.06</v>
      </c>
      <c r="AQ23" s="12">
        <v>1.1000000000000001</v>
      </c>
      <c r="AR23" s="12">
        <v>1.59</v>
      </c>
      <c r="AS23" s="12">
        <v>6.28</v>
      </c>
      <c r="AT23" s="12">
        <v>1.34</v>
      </c>
      <c r="AU23" s="12">
        <v>0.61</v>
      </c>
      <c r="AV23" s="12">
        <v>1.4</v>
      </c>
      <c r="AW23" s="12">
        <v>2.13</v>
      </c>
      <c r="AX23" s="12">
        <v>6.28</v>
      </c>
      <c r="AY23" s="12">
        <v>12.99</v>
      </c>
      <c r="AZ23" s="12">
        <v>65.89</v>
      </c>
      <c r="BA23" s="12">
        <v>0.83</v>
      </c>
      <c r="BB23" s="12">
        <v>4.38</v>
      </c>
      <c r="BC23" s="12">
        <v>1.24</v>
      </c>
      <c r="BD23" s="12">
        <v>2.4500000000000002</v>
      </c>
      <c r="BE23" s="14">
        <v>1.77</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6B9E7D-30AB-43E7-8C7D-4A6CFE9145ED}">
  <dimension ref="B2:S30"/>
  <sheetViews>
    <sheetView zoomScale="85" zoomScaleNormal="85" workbookViewId="0">
      <selection activeCell="B38" sqref="B38"/>
    </sheetView>
  </sheetViews>
  <sheetFormatPr defaultRowHeight="14.4" x14ac:dyDescent="0.3"/>
  <cols>
    <col min="1" max="1" width="16" customWidth="1"/>
    <col min="2" max="2" width="23" customWidth="1"/>
    <col min="3" max="3" width="19" customWidth="1"/>
    <col min="4" max="4" width="19" style="17" customWidth="1"/>
  </cols>
  <sheetData>
    <row r="2" spans="2:19" x14ac:dyDescent="0.3">
      <c r="B2" t="s">
        <v>235</v>
      </c>
    </row>
    <row r="3" spans="2:19" x14ac:dyDescent="0.3">
      <c r="B3" t="s">
        <v>236</v>
      </c>
    </row>
    <row r="4" spans="2:19" x14ac:dyDescent="0.3">
      <c r="B4" t="s">
        <v>261</v>
      </c>
    </row>
    <row r="6" spans="2:19" ht="15" thickBot="1" x14ac:dyDescent="0.35"/>
    <row r="7" spans="2:19" ht="15" thickBot="1" x14ac:dyDescent="0.35">
      <c r="B7" s="18" t="s">
        <v>264</v>
      </c>
      <c r="C7" s="19"/>
      <c r="D7" s="20" t="s">
        <v>265</v>
      </c>
      <c r="E7" s="19" t="s">
        <v>266</v>
      </c>
      <c r="F7" s="21"/>
      <c r="G7" s="21"/>
      <c r="H7" s="21"/>
      <c r="I7" s="21"/>
      <c r="J7" s="21"/>
      <c r="K7" s="21"/>
      <c r="L7" s="21"/>
      <c r="M7" s="21"/>
      <c r="N7" s="21"/>
      <c r="O7" s="21"/>
      <c r="P7" s="21"/>
      <c r="Q7" s="21"/>
      <c r="R7" s="21"/>
      <c r="S7" s="22"/>
    </row>
    <row r="8" spans="2:19" x14ac:dyDescent="0.3">
      <c r="B8" s="23"/>
      <c r="C8" s="24" t="s">
        <v>191</v>
      </c>
      <c r="D8" s="25">
        <v>7.4999999999999997E-2</v>
      </c>
      <c r="E8" s="24" t="s">
        <v>186</v>
      </c>
      <c r="F8" s="24"/>
      <c r="G8" s="24"/>
      <c r="H8" s="24"/>
      <c r="I8" s="24"/>
      <c r="J8" s="24"/>
      <c r="K8" s="24"/>
      <c r="L8" s="24"/>
      <c r="M8" s="24"/>
      <c r="N8" s="24"/>
      <c r="O8" s="24"/>
      <c r="P8" s="24"/>
      <c r="Q8" s="24"/>
      <c r="R8" s="24"/>
      <c r="S8" s="26"/>
    </row>
    <row r="9" spans="2:19" x14ac:dyDescent="0.3">
      <c r="B9" s="23"/>
      <c r="C9" s="24" t="s">
        <v>187</v>
      </c>
      <c r="D9" s="25">
        <v>0.22500000000000001</v>
      </c>
      <c r="E9" s="27" t="s">
        <v>267</v>
      </c>
      <c r="F9" s="24"/>
      <c r="G9" s="24"/>
      <c r="H9" s="24"/>
      <c r="I9" s="24"/>
      <c r="J9" s="24"/>
      <c r="K9" s="24"/>
      <c r="L9" s="24"/>
      <c r="M9" s="24"/>
      <c r="N9" s="24"/>
      <c r="O9" s="24"/>
      <c r="P9" s="24"/>
      <c r="Q9" s="24"/>
      <c r="R9" s="24"/>
      <c r="S9" s="26"/>
    </row>
    <row r="10" spans="2:19" x14ac:dyDescent="0.3">
      <c r="B10" s="23"/>
      <c r="C10" s="24"/>
      <c r="D10" s="25"/>
      <c r="E10" s="24"/>
      <c r="F10" s="28" t="s">
        <v>237</v>
      </c>
      <c r="G10" s="24"/>
      <c r="H10" s="24"/>
      <c r="I10" s="24"/>
      <c r="J10" s="24"/>
      <c r="K10" s="24"/>
      <c r="L10" s="24"/>
      <c r="M10" s="24"/>
      <c r="N10" s="24"/>
      <c r="O10" s="24"/>
      <c r="P10" s="24"/>
      <c r="Q10" s="24"/>
      <c r="R10" s="24"/>
      <c r="S10" s="26"/>
    </row>
    <row r="11" spans="2:19" x14ac:dyDescent="0.3">
      <c r="B11" s="23"/>
      <c r="C11" s="24"/>
      <c r="D11" s="25"/>
      <c r="E11" s="24"/>
      <c r="F11" s="27" t="s">
        <v>245</v>
      </c>
      <c r="G11" s="24"/>
      <c r="H11" s="24"/>
      <c r="I11" s="24"/>
      <c r="J11" s="24"/>
      <c r="K11" s="24"/>
      <c r="L11" s="24"/>
      <c r="M11" s="24"/>
      <c r="N11" s="24"/>
      <c r="O11" s="24"/>
      <c r="P11" s="24"/>
      <c r="Q11" s="24"/>
      <c r="R11" s="24"/>
      <c r="S11" s="26"/>
    </row>
    <row r="12" spans="2:19" x14ac:dyDescent="0.3">
      <c r="B12" s="23"/>
      <c r="C12" s="24" t="s">
        <v>196</v>
      </c>
      <c r="D12" s="25">
        <v>0.22500000000000001</v>
      </c>
      <c r="E12" s="24" t="s">
        <v>260</v>
      </c>
      <c r="F12" s="24"/>
      <c r="G12" s="24"/>
      <c r="H12" s="24"/>
      <c r="I12" s="24"/>
      <c r="J12" s="24"/>
      <c r="K12" s="24"/>
      <c r="L12" s="24"/>
      <c r="M12" s="24"/>
      <c r="N12" s="24"/>
      <c r="O12" s="24"/>
      <c r="P12" s="24"/>
      <c r="Q12" s="24"/>
      <c r="R12" s="24"/>
      <c r="S12" s="26"/>
    </row>
    <row r="13" spans="2:19" x14ac:dyDescent="0.3">
      <c r="B13" s="23"/>
      <c r="C13" s="24"/>
      <c r="D13" s="25"/>
      <c r="E13" s="24"/>
      <c r="F13" s="24"/>
      <c r="G13" s="24"/>
      <c r="H13" s="24"/>
      <c r="I13" s="24"/>
      <c r="J13" s="24"/>
      <c r="K13" s="24"/>
      <c r="L13" s="24"/>
      <c r="M13" s="24"/>
      <c r="N13" s="24"/>
      <c r="O13" s="24"/>
      <c r="P13" s="24"/>
      <c r="Q13" s="24"/>
      <c r="R13" s="24"/>
      <c r="S13" s="26"/>
    </row>
    <row r="14" spans="2:19" ht="15" thickBot="1" x14ac:dyDescent="0.35">
      <c r="B14" s="29" t="s">
        <v>268</v>
      </c>
      <c r="C14" s="30"/>
      <c r="D14" s="31" t="s">
        <v>265</v>
      </c>
      <c r="E14" s="30" t="s">
        <v>266</v>
      </c>
      <c r="F14" s="24"/>
      <c r="G14" s="24"/>
      <c r="H14" s="24"/>
      <c r="I14" s="24"/>
      <c r="J14" s="24"/>
      <c r="K14" s="24"/>
      <c r="L14" s="24"/>
      <c r="M14" s="24"/>
      <c r="N14" s="24"/>
      <c r="O14" s="24"/>
      <c r="P14" s="24"/>
      <c r="Q14" s="24"/>
      <c r="R14" s="24"/>
      <c r="S14" s="26"/>
    </row>
    <row r="15" spans="2:19" x14ac:dyDescent="0.3">
      <c r="B15" s="23"/>
      <c r="C15" s="24"/>
      <c r="D15" s="25">
        <v>0.15</v>
      </c>
      <c r="E15" s="24" t="s">
        <v>259</v>
      </c>
      <c r="F15" s="24"/>
      <c r="G15" s="24"/>
      <c r="H15" s="24"/>
      <c r="I15" s="24"/>
      <c r="J15" s="24"/>
      <c r="K15" s="24"/>
      <c r="L15" s="24"/>
      <c r="M15" s="24"/>
      <c r="N15" s="24"/>
      <c r="O15" s="24"/>
      <c r="P15" s="24"/>
      <c r="Q15" s="24"/>
      <c r="R15" s="24"/>
      <c r="S15" s="26"/>
    </row>
    <row r="16" spans="2:19" x14ac:dyDescent="0.3">
      <c r="B16" s="23"/>
      <c r="C16" s="24"/>
      <c r="D16" s="25"/>
      <c r="E16" s="24"/>
      <c r="F16" s="24"/>
      <c r="G16" s="24"/>
      <c r="H16" s="24"/>
      <c r="I16" s="24"/>
      <c r="J16" s="24"/>
      <c r="K16" s="24"/>
      <c r="L16" s="24"/>
      <c r="M16" s="24"/>
      <c r="N16" s="24"/>
      <c r="O16" s="24"/>
      <c r="P16" s="24"/>
      <c r="Q16" s="24"/>
      <c r="R16" s="24"/>
      <c r="S16" s="26"/>
    </row>
    <row r="17" spans="2:19" ht="15" thickBot="1" x14ac:dyDescent="0.35">
      <c r="B17" s="29" t="s">
        <v>269</v>
      </c>
      <c r="C17" s="30"/>
      <c r="D17" s="31" t="s">
        <v>265</v>
      </c>
      <c r="E17" s="30" t="s">
        <v>266</v>
      </c>
      <c r="F17" s="24"/>
      <c r="G17" s="24"/>
      <c r="H17" s="24"/>
      <c r="I17" s="24"/>
      <c r="J17" s="24"/>
      <c r="K17" s="24"/>
      <c r="L17" s="24"/>
      <c r="M17" s="24"/>
      <c r="N17" s="24"/>
      <c r="O17" s="24"/>
      <c r="P17" s="24"/>
      <c r="Q17" s="24"/>
      <c r="R17" s="24"/>
      <c r="S17" s="26"/>
    </row>
    <row r="18" spans="2:19" x14ac:dyDescent="0.3">
      <c r="B18" s="23"/>
      <c r="C18" s="24" t="s">
        <v>189</v>
      </c>
      <c r="D18" s="25">
        <v>8.7499999999999994E-2</v>
      </c>
      <c r="E18" s="32" t="s">
        <v>238</v>
      </c>
      <c r="F18" s="24"/>
      <c r="G18" s="24"/>
      <c r="H18" s="24"/>
      <c r="I18" s="24"/>
      <c r="J18" s="24"/>
      <c r="K18" s="24"/>
      <c r="L18" s="24"/>
      <c r="M18" s="24"/>
      <c r="N18" s="24"/>
      <c r="O18" s="24"/>
      <c r="P18" s="24"/>
      <c r="Q18" s="24"/>
      <c r="R18" s="24"/>
      <c r="S18" s="26"/>
    </row>
    <row r="19" spans="2:19" x14ac:dyDescent="0.3">
      <c r="B19" s="23"/>
      <c r="C19" s="24" t="s">
        <v>209</v>
      </c>
      <c r="D19" s="25">
        <v>8.7499999999999994E-2</v>
      </c>
      <c r="E19" s="32" t="s">
        <v>239</v>
      </c>
      <c r="F19" s="24"/>
      <c r="G19" s="24"/>
      <c r="H19" s="24"/>
      <c r="I19" s="24"/>
      <c r="J19" s="24"/>
      <c r="K19" s="24"/>
      <c r="L19" s="24"/>
      <c r="M19" s="24"/>
      <c r="N19" s="24"/>
      <c r="O19" s="24"/>
      <c r="P19" s="24"/>
      <c r="Q19" s="24"/>
      <c r="R19" s="24"/>
      <c r="S19" s="26"/>
    </row>
    <row r="20" spans="2:19" x14ac:dyDescent="0.3">
      <c r="B20" s="23"/>
      <c r="C20" s="24"/>
      <c r="D20" s="25"/>
      <c r="E20" s="24"/>
      <c r="F20" s="24" t="s">
        <v>240</v>
      </c>
      <c r="G20" s="24"/>
      <c r="H20" s="24"/>
      <c r="I20" s="24"/>
      <c r="J20" s="24"/>
      <c r="K20" s="24"/>
      <c r="L20" s="24"/>
      <c r="M20" s="24"/>
      <c r="N20" s="24"/>
      <c r="O20" s="24"/>
      <c r="P20" s="24"/>
      <c r="Q20" s="24"/>
      <c r="R20" s="24"/>
      <c r="S20" s="26"/>
    </row>
    <row r="21" spans="2:19" x14ac:dyDescent="0.3">
      <c r="B21" s="23"/>
      <c r="C21" s="24"/>
      <c r="D21" s="25"/>
      <c r="E21" s="24"/>
      <c r="F21" s="24"/>
      <c r="G21" s="24"/>
      <c r="H21" s="24"/>
      <c r="I21" s="24"/>
      <c r="J21" s="24"/>
      <c r="K21" s="24"/>
      <c r="L21" s="24"/>
      <c r="M21" s="24"/>
      <c r="N21" s="24"/>
      <c r="O21" s="24"/>
      <c r="P21" s="24"/>
      <c r="Q21" s="24"/>
      <c r="R21" s="24"/>
      <c r="S21" s="26"/>
    </row>
    <row r="22" spans="2:19" ht="15" thickBot="1" x14ac:dyDescent="0.35">
      <c r="B22" s="29" t="s">
        <v>270</v>
      </c>
      <c r="C22" s="30"/>
      <c r="D22" s="31" t="s">
        <v>265</v>
      </c>
      <c r="E22" s="30" t="s">
        <v>266</v>
      </c>
      <c r="F22" s="24"/>
      <c r="G22" s="24"/>
      <c r="H22" s="24"/>
      <c r="I22" s="24"/>
      <c r="J22" s="24"/>
      <c r="K22" s="24"/>
      <c r="L22" s="24"/>
      <c r="M22" s="24"/>
      <c r="N22" s="24"/>
      <c r="O22" s="24"/>
      <c r="P22" s="24"/>
      <c r="Q22" s="24"/>
      <c r="R22" s="24"/>
      <c r="S22" s="26"/>
    </row>
    <row r="23" spans="2:19" x14ac:dyDescent="0.3">
      <c r="B23" s="23"/>
      <c r="C23" s="24"/>
      <c r="D23" s="25">
        <v>0.05</v>
      </c>
      <c r="E23" s="24" t="s">
        <v>241</v>
      </c>
      <c r="F23" s="24"/>
      <c r="G23" s="24"/>
      <c r="H23" s="24"/>
      <c r="I23" s="24"/>
      <c r="J23" s="24"/>
      <c r="K23" s="24"/>
      <c r="L23" s="24"/>
      <c r="M23" s="24"/>
      <c r="N23" s="24"/>
      <c r="O23" s="24"/>
      <c r="P23" s="24"/>
      <c r="Q23" s="24"/>
      <c r="R23" s="24"/>
      <c r="S23" s="26"/>
    </row>
    <row r="24" spans="2:19" x14ac:dyDescent="0.3">
      <c r="B24" s="23"/>
      <c r="C24" s="24"/>
      <c r="D24" s="25"/>
      <c r="E24" s="24"/>
      <c r="F24" s="24"/>
      <c r="G24" s="24"/>
      <c r="H24" s="24"/>
      <c r="I24" s="24"/>
      <c r="J24" s="24"/>
      <c r="K24" s="24"/>
      <c r="L24" s="24"/>
      <c r="M24" s="24"/>
      <c r="N24" s="24"/>
      <c r="O24" s="24"/>
      <c r="P24" s="24"/>
      <c r="Q24" s="24"/>
      <c r="R24" s="24"/>
      <c r="S24" s="26"/>
    </row>
    <row r="25" spans="2:19" x14ac:dyDescent="0.3">
      <c r="B25" s="33" t="s">
        <v>271</v>
      </c>
      <c r="C25" s="34"/>
      <c r="D25" s="35" t="s">
        <v>265</v>
      </c>
      <c r="E25" s="34" t="s">
        <v>272</v>
      </c>
      <c r="F25" s="24"/>
      <c r="G25" s="24"/>
      <c r="H25" s="24"/>
      <c r="I25" s="24"/>
      <c r="J25" s="24"/>
      <c r="K25" s="24"/>
      <c r="L25" s="24"/>
      <c r="M25" s="24"/>
      <c r="N25" s="24"/>
      <c r="O25" s="24"/>
      <c r="P25" s="24"/>
      <c r="Q25" s="24"/>
      <c r="R25" s="24"/>
      <c r="S25" s="26"/>
    </row>
    <row r="26" spans="2:19" ht="15" thickBot="1" x14ac:dyDescent="0.35">
      <c r="B26" s="23"/>
      <c r="C26" s="24"/>
      <c r="D26" s="36"/>
      <c r="E26" s="24"/>
      <c r="F26" s="24"/>
      <c r="G26" s="24"/>
      <c r="H26" s="24"/>
      <c r="I26" s="24"/>
      <c r="J26" s="24"/>
      <c r="K26" s="24"/>
      <c r="L26" s="24"/>
      <c r="M26" s="24"/>
      <c r="N26" s="24"/>
      <c r="O26" s="24"/>
      <c r="P26" s="24"/>
      <c r="Q26" s="24"/>
      <c r="R26" s="24"/>
      <c r="S26" s="26"/>
    </row>
    <row r="27" spans="2:19" ht="15" thickBot="1" x14ac:dyDescent="0.35">
      <c r="B27" s="18" t="s">
        <v>273</v>
      </c>
      <c r="C27" s="37"/>
      <c r="D27" s="37"/>
      <c r="E27" s="37"/>
      <c r="F27" s="21"/>
      <c r="G27" s="21"/>
      <c r="H27" s="22"/>
      <c r="I27" s="24"/>
      <c r="J27" s="24"/>
      <c r="K27" s="24"/>
      <c r="L27" s="24"/>
      <c r="M27" s="24"/>
      <c r="N27" s="24"/>
      <c r="O27" s="24"/>
      <c r="P27" s="24"/>
      <c r="Q27" s="24"/>
      <c r="R27" s="24"/>
      <c r="S27" s="26"/>
    </row>
    <row r="28" spans="2:19" x14ac:dyDescent="0.3">
      <c r="B28" s="23" t="s">
        <v>192</v>
      </c>
      <c r="C28" s="24"/>
      <c r="D28" s="24"/>
      <c r="E28" s="24" t="s">
        <v>242</v>
      </c>
      <c r="F28" s="24"/>
      <c r="G28" s="24"/>
      <c r="H28" s="26"/>
      <c r="I28" s="24"/>
      <c r="J28" s="24"/>
      <c r="K28" s="24"/>
      <c r="L28" s="24"/>
      <c r="M28" s="24"/>
      <c r="N28" s="24"/>
      <c r="O28" s="24"/>
      <c r="P28" s="24"/>
      <c r="Q28" s="24"/>
      <c r="R28" s="24"/>
      <c r="S28" s="26"/>
    </row>
    <row r="29" spans="2:19" x14ac:dyDescent="0.3">
      <c r="B29" s="23" t="s">
        <v>193</v>
      </c>
      <c r="C29" s="24"/>
      <c r="D29" s="24"/>
      <c r="E29" s="24" t="s">
        <v>243</v>
      </c>
      <c r="F29" s="24"/>
      <c r="G29" s="24"/>
      <c r="H29" s="26"/>
      <c r="I29" s="24"/>
      <c r="J29" s="24"/>
      <c r="K29" s="24"/>
      <c r="L29" s="24"/>
      <c r="M29" s="24"/>
      <c r="N29" s="24"/>
      <c r="O29" s="24"/>
      <c r="P29" s="24"/>
      <c r="Q29" s="24"/>
      <c r="R29" s="24"/>
      <c r="S29" s="26"/>
    </row>
    <row r="30" spans="2:19" ht="15" thickBot="1" x14ac:dyDescent="0.35">
      <c r="B30" s="38" t="s">
        <v>274</v>
      </c>
      <c r="C30" s="39"/>
      <c r="D30" s="39"/>
      <c r="E30" s="39" t="s">
        <v>244</v>
      </c>
      <c r="F30" s="39"/>
      <c r="G30" s="39"/>
      <c r="H30" s="40"/>
      <c r="I30" s="39"/>
      <c r="J30" s="39"/>
      <c r="K30" s="39"/>
      <c r="L30" s="39"/>
      <c r="M30" s="39"/>
      <c r="N30" s="39"/>
      <c r="O30" s="39"/>
      <c r="P30" s="39"/>
      <c r="Q30" s="39"/>
      <c r="R30" s="39"/>
      <c r="S30" s="40"/>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612C85-D0F4-4EA1-A01C-19AECB3457AE}">
  <dimension ref="A1:F8"/>
  <sheetViews>
    <sheetView zoomScale="85" zoomScaleNormal="85" workbookViewId="0">
      <selection activeCell="AH19" sqref="AH19"/>
    </sheetView>
  </sheetViews>
  <sheetFormatPr defaultRowHeight="14.4" x14ac:dyDescent="0.3"/>
  <cols>
    <col min="3" max="3" width="14.88671875" customWidth="1"/>
    <col min="5" max="5" width="20.21875" customWidth="1"/>
    <col min="6" max="6" width="19.21875" customWidth="1"/>
  </cols>
  <sheetData>
    <row r="1" spans="1:6" x14ac:dyDescent="0.3">
      <c r="A1" t="s">
        <v>0</v>
      </c>
      <c r="B1" t="s">
        <v>227</v>
      </c>
      <c r="C1" t="s">
        <v>228</v>
      </c>
      <c r="E1" t="s">
        <v>229</v>
      </c>
      <c r="F1" t="s">
        <v>230</v>
      </c>
    </row>
    <row r="2" spans="1:6" x14ac:dyDescent="0.3">
      <c r="B2" t="s">
        <v>1</v>
      </c>
      <c r="C2">
        <v>52.5</v>
      </c>
      <c r="E2" t="s">
        <v>186</v>
      </c>
      <c r="F2">
        <f>(1/7)*52.5</f>
        <v>7.5</v>
      </c>
    </row>
    <row r="3" spans="1:6" x14ac:dyDescent="0.3">
      <c r="B3" t="s">
        <v>2</v>
      </c>
      <c r="C3">
        <v>17.5</v>
      </c>
      <c r="E3" t="s">
        <v>232</v>
      </c>
      <c r="F3">
        <f>(3/7)*52.5</f>
        <v>22.5</v>
      </c>
    </row>
    <row r="4" spans="1:6" x14ac:dyDescent="0.3">
      <c r="B4" t="s">
        <v>3</v>
      </c>
      <c r="C4">
        <v>15</v>
      </c>
      <c r="E4" t="s">
        <v>231</v>
      </c>
      <c r="F4">
        <f>(3/7)*52.5</f>
        <v>22.5</v>
      </c>
    </row>
    <row r="5" spans="1:6" x14ac:dyDescent="0.3">
      <c r="B5" t="s">
        <v>4</v>
      </c>
      <c r="C5">
        <v>5</v>
      </c>
      <c r="E5" t="s">
        <v>233</v>
      </c>
      <c r="F5">
        <v>15</v>
      </c>
    </row>
    <row r="6" spans="1:6" x14ac:dyDescent="0.3">
      <c r="B6" t="s">
        <v>5</v>
      </c>
      <c r="C6">
        <v>10</v>
      </c>
      <c r="E6" t="s">
        <v>234</v>
      </c>
      <c r="F6">
        <v>8.75</v>
      </c>
    </row>
    <row r="7" spans="1:6" x14ac:dyDescent="0.3">
      <c r="E7" t="s">
        <v>209</v>
      </c>
      <c r="F7">
        <v>8.75</v>
      </c>
    </row>
    <row r="8" spans="1:6" x14ac:dyDescent="0.3">
      <c r="E8" t="s">
        <v>210</v>
      </c>
      <c r="F8">
        <v>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C93155-A20A-40EE-A056-9F8F3E27349C}">
  <dimension ref="A2:C25"/>
  <sheetViews>
    <sheetView zoomScale="85" zoomScaleNormal="85" workbookViewId="0">
      <selection activeCell="G34" sqref="G34"/>
    </sheetView>
  </sheetViews>
  <sheetFormatPr defaultRowHeight="14.4" x14ac:dyDescent="0.3"/>
  <cols>
    <col min="1" max="1" width="6" customWidth="1"/>
    <col min="2" max="2" width="16" customWidth="1"/>
    <col min="3" max="3" width="18" bestFit="1" customWidth="1"/>
  </cols>
  <sheetData>
    <row r="2" spans="1:3" x14ac:dyDescent="0.3">
      <c r="B2" s="41" t="s">
        <v>183</v>
      </c>
    </row>
    <row r="3" spans="1:3" x14ac:dyDescent="0.3">
      <c r="A3" t="s">
        <v>6</v>
      </c>
      <c r="B3" t="s">
        <v>204</v>
      </c>
      <c r="C3" t="s">
        <v>283</v>
      </c>
    </row>
    <row r="4" spans="1:3" x14ac:dyDescent="0.3">
      <c r="A4">
        <v>1</v>
      </c>
      <c r="B4" t="str">
        <f>'Points Calc'!A15</f>
        <v>M. AlmirÃ³n</v>
      </c>
      <c r="C4" s="16">
        <f>'Points Calc'!AD15</f>
        <v>17.203749999999999</v>
      </c>
    </row>
    <row r="5" spans="1:3" x14ac:dyDescent="0.3">
      <c r="A5">
        <v>2</v>
      </c>
      <c r="B5" t="str">
        <f>'Points Calc'!A18</f>
        <v>N. Lodeiro</v>
      </c>
      <c r="C5" s="16">
        <f>'Points Calc'!AD18</f>
        <v>14.5725</v>
      </c>
    </row>
    <row r="6" spans="1:3" x14ac:dyDescent="0.3">
      <c r="A6">
        <v>3</v>
      </c>
      <c r="B6" t="str">
        <f>'Points Calc'!A16</f>
        <v>M. Moralez</v>
      </c>
      <c r="C6" s="16">
        <f>'Points Calc'!AD16</f>
        <v>12.711249999999998</v>
      </c>
    </row>
    <row r="7" spans="1:3" x14ac:dyDescent="0.3">
      <c r="A7">
        <v>4</v>
      </c>
      <c r="B7" t="str">
        <f>'Points Calc'!A6</f>
        <v>B. Dockal</v>
      </c>
      <c r="C7" s="16">
        <f>'Points Calc'!AD6</f>
        <v>12.543749999999999</v>
      </c>
    </row>
    <row r="8" spans="1:3" x14ac:dyDescent="0.3">
      <c r="A8">
        <v>5</v>
      </c>
      <c r="B8" t="str">
        <f>'Points Calc'!A11</f>
        <v>F. HiguaÃ­n</v>
      </c>
      <c r="C8" s="16">
        <f>'Points Calc'!AD11</f>
        <v>12.154375000000002</v>
      </c>
    </row>
    <row r="9" spans="1:3" x14ac:dyDescent="0.3">
      <c r="A9">
        <v>6</v>
      </c>
      <c r="B9" t="str">
        <f>'Points Calc'!A10</f>
        <v>F. GutiÃ©rrez</v>
      </c>
      <c r="C9" s="16">
        <f>'Points Calc'!AD10</f>
        <v>11.403124999999999</v>
      </c>
    </row>
    <row r="10" spans="1:3" x14ac:dyDescent="0.3">
      <c r="A10">
        <v>7</v>
      </c>
      <c r="B10" t="str">
        <f>'Points Calc'!A5</f>
        <v>A. RusnÃ¡k</v>
      </c>
      <c r="C10" s="16">
        <f>'Points Calc'!AD5</f>
        <v>10.481874999999999</v>
      </c>
    </row>
    <row r="11" spans="1:3" x14ac:dyDescent="0.3">
      <c r="A11">
        <v>8</v>
      </c>
      <c r="B11" t="str">
        <f>'Points Calc'!A7</f>
        <v>C. Quintero</v>
      </c>
      <c r="C11" s="16">
        <f>'Points Calc'!AD7</f>
        <v>9.7962500000000006</v>
      </c>
    </row>
    <row r="12" spans="1:3" x14ac:dyDescent="0.3">
      <c r="A12">
        <v>9</v>
      </c>
      <c r="B12" t="str">
        <f>'Points Calc'!A9</f>
        <v>D. VÃ¡leri</v>
      </c>
      <c r="C12" s="16">
        <f>'Points Calc'!AD9</f>
        <v>9.7006249999999987</v>
      </c>
    </row>
    <row r="13" spans="1:3" x14ac:dyDescent="0.3">
      <c r="A13">
        <v>10</v>
      </c>
      <c r="B13" t="str">
        <f>'Points Calc'!A19</f>
        <v>S. Blanco</v>
      </c>
      <c r="C13" s="16">
        <f>'Points Calc'!AD19</f>
        <v>9.5400000000000009</v>
      </c>
    </row>
    <row r="14" spans="1:3" x14ac:dyDescent="0.3">
      <c r="A14">
        <v>11</v>
      </c>
      <c r="B14" t="str">
        <f>'Points Calc'!A20</f>
        <v>S. KljeÅ¡tan</v>
      </c>
      <c r="C14" s="16">
        <f>'Points Calc'!AD20</f>
        <v>9.2268749999999997</v>
      </c>
    </row>
    <row r="15" spans="1:3" x14ac:dyDescent="0.3">
      <c r="A15">
        <v>12</v>
      </c>
      <c r="B15" t="str">
        <f>'Points Calc'!A4</f>
        <v>A. Romero</v>
      </c>
      <c r="C15" s="16">
        <f>'Points Calc'!AD4</f>
        <v>8.5262499999999992</v>
      </c>
    </row>
    <row r="16" spans="1:3" x14ac:dyDescent="0.3">
      <c r="A16">
        <v>13</v>
      </c>
      <c r="B16" t="str">
        <f>'Points Calc'!A24</f>
        <v>VÃ­ctor VÃ¡zquez</v>
      </c>
      <c r="C16" s="16">
        <f>'Points Calc'!AD24</f>
        <v>8.4368750000000006</v>
      </c>
    </row>
    <row r="17" spans="1:3" x14ac:dyDescent="0.3">
      <c r="A17">
        <v>14</v>
      </c>
      <c r="B17" t="str">
        <f>'Points Calc'!A25</f>
        <v>Y. Croizet</v>
      </c>
      <c r="C17" s="16">
        <f>'Points Calc'!AD25</f>
        <v>8.4368750000000006</v>
      </c>
    </row>
    <row r="18" spans="1:3" x14ac:dyDescent="0.3">
      <c r="A18">
        <v>15</v>
      </c>
      <c r="B18" t="str">
        <f>'Points Calc'!A12</f>
        <v>G. dos Santos</v>
      </c>
      <c r="C18" s="16">
        <f>'Points Calc'!AD12</f>
        <v>8.2575000000000003</v>
      </c>
    </row>
    <row r="19" spans="1:3" x14ac:dyDescent="0.3">
      <c r="A19">
        <v>16</v>
      </c>
      <c r="B19" t="str">
        <f>'Points Calc'!A8</f>
        <v>D. FagÃºndez</v>
      </c>
      <c r="C19" s="16">
        <f>'Points Calc'!AD8</f>
        <v>8.2043749999999989</v>
      </c>
    </row>
    <row r="20" spans="1:3" x14ac:dyDescent="0.3">
      <c r="A20">
        <v>17</v>
      </c>
      <c r="B20" t="str">
        <f>'Points Calc'!A14</f>
        <v>L. Acosta</v>
      </c>
      <c r="C20" s="16">
        <f>'Points Calc'!AD14</f>
        <v>7.7556249999999993</v>
      </c>
    </row>
    <row r="21" spans="1:3" x14ac:dyDescent="0.3">
      <c r="A21">
        <v>18</v>
      </c>
      <c r="B21" t="str">
        <f>'Points Calc'!A21</f>
        <v>S. Lletget</v>
      </c>
      <c r="C21" s="16">
        <f>'Points Calc'!AD21</f>
        <v>7.5731250000000001</v>
      </c>
    </row>
    <row r="22" spans="1:3" x14ac:dyDescent="0.3">
      <c r="A22">
        <v>19</v>
      </c>
      <c r="B22" t="str">
        <f>'Points Calc'!A22</f>
        <v>S. TaÃ¯der</v>
      </c>
      <c r="C22" s="16">
        <f>'Points Calc'!AD22</f>
        <v>7.4375</v>
      </c>
    </row>
    <row r="23" spans="1:3" x14ac:dyDescent="0.3">
      <c r="A23">
        <v>20</v>
      </c>
      <c r="B23" t="str">
        <f>'Points Calc'!A23</f>
        <v>T. MartÃ­nez</v>
      </c>
      <c r="C23" s="16">
        <f>'Points Calc'!AD23</f>
        <v>6.6968750000000004</v>
      </c>
    </row>
    <row r="24" spans="1:3" x14ac:dyDescent="0.3">
      <c r="A24">
        <v>21</v>
      </c>
      <c r="B24" t="str">
        <f>'Points Calc'!A13</f>
        <v>Ibson</v>
      </c>
      <c r="C24" s="16">
        <f>'Points Calc'!AD13</f>
        <v>6.00875</v>
      </c>
    </row>
    <row r="25" spans="1:3" x14ac:dyDescent="0.3">
      <c r="A25">
        <v>22</v>
      </c>
      <c r="B25" t="str">
        <f>'Points Calc'!A17</f>
        <v>M. Urruti</v>
      </c>
      <c r="C25" s="16">
        <f>'Points Calc'!AD17</f>
        <v>4.6425000000000001</v>
      </c>
    </row>
  </sheetData>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DB598D-F5DC-4013-8A1A-9022B7B1CE97}">
  <dimension ref="A1:AG25"/>
  <sheetViews>
    <sheetView topLeftCell="M1" zoomScale="70" zoomScaleNormal="70" workbookViewId="0">
      <selection activeCell="AE37" sqref="AE37"/>
    </sheetView>
  </sheetViews>
  <sheetFormatPr defaultRowHeight="14.4" x14ac:dyDescent="0.3"/>
  <cols>
    <col min="1" max="1" width="5" customWidth="1"/>
    <col min="2" max="2" width="14.88671875" bestFit="1" customWidth="1"/>
    <col min="3" max="3" width="10.44140625" customWidth="1"/>
    <col min="4" max="4" width="8.33203125" customWidth="1"/>
    <col min="5" max="5" width="3.109375" customWidth="1"/>
    <col min="6" max="6" width="5.109375" customWidth="1"/>
    <col min="7" max="7" width="15" customWidth="1"/>
    <col min="10" max="10" width="10.5546875" customWidth="1"/>
    <col min="11" max="11" width="14.5546875" bestFit="1" customWidth="1"/>
    <col min="12" max="12" width="15.88671875" bestFit="1" customWidth="1"/>
    <col min="13" max="13" width="16.21875" bestFit="1" customWidth="1"/>
    <col min="14" max="14" width="13.88671875" customWidth="1"/>
    <col min="15" max="15" width="15" customWidth="1"/>
    <col min="16" max="16" width="17.21875" customWidth="1"/>
    <col min="17" max="17" width="4.21875" customWidth="1"/>
    <col min="18" max="18" width="4.77734375" bestFit="1" customWidth="1"/>
    <col min="19" max="19" width="16.21875" customWidth="1"/>
    <col min="20" max="20" width="22.21875" bestFit="1" customWidth="1"/>
    <col min="22" max="22" width="7.77734375" bestFit="1" customWidth="1"/>
    <col min="23" max="23" width="7.21875" bestFit="1" customWidth="1"/>
    <col min="24" max="24" width="6.5546875" bestFit="1" customWidth="1"/>
    <col min="25" max="25" width="19.88671875" customWidth="1"/>
    <col min="28" max="28" width="16" customWidth="1"/>
    <col min="29" max="29" width="13.109375" customWidth="1"/>
    <col min="30" max="30" width="12.88671875" customWidth="1"/>
    <col min="31" max="31" width="20.21875" customWidth="1"/>
    <col min="32" max="32" width="15.88671875" customWidth="1"/>
    <col min="33" max="33" width="19.21875" bestFit="1" customWidth="1"/>
  </cols>
  <sheetData>
    <row r="1" spans="1:33" x14ac:dyDescent="0.3">
      <c r="A1" t="s">
        <v>205</v>
      </c>
    </row>
    <row r="2" spans="1:33" x14ac:dyDescent="0.3">
      <c r="B2" s="41" t="s">
        <v>21</v>
      </c>
      <c r="G2" s="41" t="s">
        <v>206</v>
      </c>
      <c r="S2" s="41" t="s">
        <v>207</v>
      </c>
      <c r="AB2" s="41" t="s">
        <v>280</v>
      </c>
    </row>
    <row r="3" spans="1:33" x14ac:dyDescent="0.3">
      <c r="A3" t="s">
        <v>6</v>
      </c>
      <c r="B3" t="s">
        <v>15</v>
      </c>
      <c r="C3" t="s">
        <v>21</v>
      </c>
      <c r="D3" t="s">
        <v>22</v>
      </c>
      <c r="F3" t="s">
        <v>6</v>
      </c>
      <c r="G3" t="s">
        <v>15</v>
      </c>
      <c r="H3" t="s">
        <v>23</v>
      </c>
      <c r="I3" t="s">
        <v>24</v>
      </c>
      <c r="J3" t="s">
        <v>25</v>
      </c>
      <c r="K3" t="s">
        <v>275</v>
      </c>
      <c r="L3" t="s">
        <v>276</v>
      </c>
      <c r="M3" t="s">
        <v>28</v>
      </c>
      <c r="N3" t="s">
        <v>277</v>
      </c>
      <c r="O3" t="s">
        <v>30</v>
      </c>
      <c r="P3" t="s">
        <v>31</v>
      </c>
      <c r="R3" t="s">
        <v>6</v>
      </c>
      <c r="S3" t="s">
        <v>15</v>
      </c>
      <c r="T3" t="s">
        <v>279</v>
      </c>
      <c r="U3" t="s">
        <v>33</v>
      </c>
      <c r="V3" t="s">
        <v>34</v>
      </c>
      <c r="W3" t="s">
        <v>278</v>
      </c>
      <c r="X3" t="s">
        <v>35</v>
      </c>
      <c r="Y3" t="s">
        <v>36</v>
      </c>
      <c r="AA3" t="s">
        <v>6</v>
      </c>
      <c r="AB3" t="s">
        <v>15</v>
      </c>
      <c r="AC3" t="s">
        <v>248</v>
      </c>
      <c r="AD3" t="s">
        <v>249</v>
      </c>
      <c r="AE3" t="s">
        <v>257</v>
      </c>
      <c r="AF3" t="s">
        <v>233</v>
      </c>
      <c r="AG3" t="s">
        <v>258</v>
      </c>
    </row>
    <row r="4" spans="1:33" x14ac:dyDescent="0.3">
      <c r="A4">
        <v>1</v>
      </c>
      <c r="B4" t="str">
        <f>'Attacking Workspace'!A15</f>
        <v>M. AlmirÃ³n</v>
      </c>
      <c r="C4">
        <f>'Attacking Workspace'!B15</f>
        <v>72.819999999999993</v>
      </c>
      <c r="D4" s="15">
        <f>'Attacking Workspace'!C15</f>
        <v>40.090000000000003</v>
      </c>
      <c r="F4">
        <v>1</v>
      </c>
      <c r="G4" t="str">
        <f>'Attacking Workspace'!A15</f>
        <v>M. AlmirÃ³n</v>
      </c>
      <c r="H4">
        <f>'Attacking Workspace'!F15</f>
        <v>48.43</v>
      </c>
      <c r="I4">
        <f>'Attacking Workspace'!G15</f>
        <v>0.82099999999999995</v>
      </c>
      <c r="J4">
        <f>'Attacking Workspace'!H15</f>
        <v>0.27900000000000003</v>
      </c>
      <c r="K4">
        <f>'Attacking Workspace'!I15</f>
        <v>15.92</v>
      </c>
      <c r="L4">
        <f>'Attacking Workspace'!J15</f>
        <v>0.76800000000000002</v>
      </c>
      <c r="M4">
        <f>'Attacking Workspace'!K15</f>
        <v>21.34</v>
      </c>
      <c r="N4">
        <f>'Attacking Workspace'!L15</f>
        <v>20.74</v>
      </c>
      <c r="O4">
        <f>'Attacking Workspace'!M15</f>
        <v>0.42799999999999999</v>
      </c>
      <c r="P4" s="15">
        <f>'Attacking Workspace'!N15</f>
        <v>13.98</v>
      </c>
      <c r="R4">
        <v>1</v>
      </c>
      <c r="S4" t="str">
        <f>'Attacking Workspace'!A18</f>
        <v>N. Lodeiro</v>
      </c>
      <c r="T4" s="1">
        <f>'Attacking Workspace'!Q18</f>
        <v>5</v>
      </c>
      <c r="U4">
        <f>'Attacking Workspace'!R18</f>
        <v>0.67</v>
      </c>
      <c r="V4">
        <f>'Attacking Workspace'!S18</f>
        <v>0.33</v>
      </c>
      <c r="W4">
        <f>'Attacking Workspace'!T18</f>
        <v>0.79</v>
      </c>
      <c r="X4">
        <f>'Attacking Workspace'!U18</f>
        <v>0.46</v>
      </c>
      <c r="Y4" s="15">
        <f>'Attacking Workspace'!V18</f>
        <v>7.25</v>
      </c>
      <c r="AA4">
        <v>1</v>
      </c>
      <c r="AB4" t="str">
        <f>'Attacking Workspace'!A25</f>
        <v>Y. Croizet</v>
      </c>
      <c r="AC4">
        <f>'Attacking Workspace'!Y25</f>
        <v>5.98</v>
      </c>
      <c r="AD4">
        <f>'Attacking Workspace'!Z25</f>
        <v>1.86</v>
      </c>
      <c r="AE4">
        <f>'Attacking Workspace'!AA25</f>
        <v>2.74</v>
      </c>
      <c r="AF4">
        <f>'Attacking Workspace'!AB25</f>
        <v>2</v>
      </c>
      <c r="AG4" s="15">
        <f>'Attacking Workspace'!AC25</f>
        <v>12.41</v>
      </c>
    </row>
    <row r="5" spans="1:33" x14ac:dyDescent="0.3">
      <c r="A5">
        <v>2</v>
      </c>
      <c r="B5" t="str">
        <f>'Attacking Workspace'!A18</f>
        <v>N. Lodeiro</v>
      </c>
      <c r="C5">
        <f>'Attacking Workspace'!B18</f>
        <v>93.84</v>
      </c>
      <c r="D5" s="15">
        <f>'Attacking Workspace'!C18</f>
        <v>36.31</v>
      </c>
      <c r="F5">
        <v>2</v>
      </c>
      <c r="G5" t="str">
        <f>'Attacking Workspace'!A20</f>
        <v>S. KljeÅ¡tan</v>
      </c>
      <c r="H5">
        <f>'Attacking Workspace'!F20</f>
        <v>53.02</v>
      </c>
      <c r="I5">
        <f>'Attacking Workspace'!G20</f>
        <v>0.83299999999999996</v>
      </c>
      <c r="J5">
        <f>'Attacking Workspace'!H20</f>
        <v>0.24399999999999999</v>
      </c>
      <c r="K5">
        <f>'Attacking Workspace'!I20</f>
        <v>14.83</v>
      </c>
      <c r="L5">
        <f>'Attacking Workspace'!J20</f>
        <v>0.81</v>
      </c>
      <c r="M5">
        <f>'Attacking Workspace'!K20</f>
        <v>21</v>
      </c>
      <c r="N5">
        <f>'Attacking Workspace'!L20</f>
        <v>18.3</v>
      </c>
      <c r="O5">
        <f>'Attacking Workspace'!M20</f>
        <v>0.34499999999999997</v>
      </c>
      <c r="P5" s="15">
        <f>'Attacking Workspace'!N20</f>
        <v>12.71</v>
      </c>
      <c r="R5">
        <v>2</v>
      </c>
      <c r="S5" t="str">
        <f>'Attacking Workspace'!A7</f>
        <v>C. Quintero</v>
      </c>
      <c r="T5" s="1">
        <f>'Attacking Workspace'!Q7</f>
        <v>3.76</v>
      </c>
      <c r="U5">
        <f>'Attacking Workspace'!R7</f>
        <v>1.28</v>
      </c>
      <c r="V5">
        <f>'Attacking Workspace'!S7</f>
        <v>0.44</v>
      </c>
      <c r="W5">
        <f>'Attacking Workspace'!T7</f>
        <v>0.84</v>
      </c>
      <c r="X5">
        <f>'Attacking Workspace'!U7</f>
        <v>0.56999999999999995</v>
      </c>
      <c r="Y5" s="15">
        <f>'Attacking Workspace'!V7</f>
        <v>6.9</v>
      </c>
      <c r="AA5">
        <v>2</v>
      </c>
      <c r="AB5" t="str">
        <f>'Attacking Workspace'!A15</f>
        <v>M. AlmirÃ³n</v>
      </c>
      <c r="AC5">
        <f>'Attacking Workspace'!Y15</f>
        <v>6.1</v>
      </c>
      <c r="AD5">
        <f>'Attacking Workspace'!Z15</f>
        <v>2.1</v>
      </c>
      <c r="AE5">
        <f>'Attacking Workspace'!AA15</f>
        <v>3.13</v>
      </c>
      <c r="AF5">
        <f>'Attacking Workspace'!AB15</f>
        <v>1.94</v>
      </c>
      <c r="AG5" s="15">
        <f>'Attacking Workspace'!AC15</f>
        <v>12.33</v>
      </c>
    </row>
    <row r="6" spans="1:33" x14ac:dyDescent="0.3">
      <c r="A6">
        <v>3</v>
      </c>
      <c r="B6" t="str">
        <f>'Attacking Workspace'!A7</f>
        <v>C. Quintero</v>
      </c>
      <c r="C6">
        <f>'Attacking Workspace'!B7</f>
        <v>70.59</v>
      </c>
      <c r="D6" s="15">
        <f>'Attacking Workspace'!C7</f>
        <v>34.700000000000003</v>
      </c>
      <c r="F6">
        <v>3</v>
      </c>
      <c r="G6" t="str">
        <f>'Attacking Workspace'!A18</f>
        <v>N. Lodeiro</v>
      </c>
      <c r="H6">
        <f>'Attacking Workspace'!F18</f>
        <v>66.7</v>
      </c>
      <c r="I6">
        <f>'Attacking Workspace'!G18</f>
        <v>0.81799999999999995</v>
      </c>
      <c r="J6">
        <f>'Attacking Workspace'!H18</f>
        <v>0.313</v>
      </c>
      <c r="K6">
        <f>'Attacking Workspace'!I18</f>
        <v>14.84</v>
      </c>
      <c r="L6">
        <f>'Attacking Workspace'!J18</f>
        <v>0.79500000000000004</v>
      </c>
      <c r="M6">
        <f>'Attacking Workspace'!K18</f>
        <v>25.75</v>
      </c>
      <c r="N6">
        <f>'Attacking Workspace'!L18</f>
        <v>18.68</v>
      </c>
      <c r="O6">
        <f>'Attacking Workspace'!M18</f>
        <v>0.28000000000000003</v>
      </c>
      <c r="P6" s="15">
        <f>'Attacking Workspace'!N18</f>
        <v>12.48</v>
      </c>
      <c r="R6">
        <v>3</v>
      </c>
      <c r="S6" t="str">
        <f>'Attacking Workspace'!A11</f>
        <v>F. HiguaÃ­n</v>
      </c>
      <c r="T6" s="1">
        <f>'Attacking Workspace'!Q11</f>
        <v>4.57</v>
      </c>
      <c r="U6">
        <f>'Attacking Workspace'!R11</f>
        <v>0.59</v>
      </c>
      <c r="V6">
        <f>'Attacking Workspace'!S11</f>
        <v>0.21</v>
      </c>
      <c r="W6">
        <f>'Attacking Workspace'!T11</f>
        <v>0.68</v>
      </c>
      <c r="X6">
        <f>'Attacking Workspace'!U11</f>
        <v>0.34</v>
      </c>
      <c r="Y6" s="15">
        <f>'Attacking Workspace'!V11</f>
        <v>6.4</v>
      </c>
      <c r="AA6">
        <v>3</v>
      </c>
      <c r="AB6" t="str">
        <f>'Attacking Workspace'!A24</f>
        <v>VÃ­ctor VÃ¡zquez</v>
      </c>
      <c r="AC6">
        <f>'Attacking Workspace'!Y24</f>
        <v>5.45</v>
      </c>
      <c r="AD6">
        <f>'Attacking Workspace'!Z24</f>
        <v>1.8</v>
      </c>
      <c r="AE6">
        <f>'Attacking Workspace'!AA24</f>
        <v>2.4300000000000002</v>
      </c>
      <c r="AF6">
        <f>'Attacking Workspace'!AB24</f>
        <v>1.5</v>
      </c>
      <c r="AG6" s="15">
        <f>'Attacking Workspace'!AC24</f>
        <v>10.4</v>
      </c>
    </row>
    <row r="7" spans="1:33" x14ac:dyDescent="0.3">
      <c r="A7">
        <v>4</v>
      </c>
      <c r="B7" t="str">
        <f>'Attacking Workspace'!A6</f>
        <v>B. Dockal</v>
      </c>
      <c r="C7">
        <f>'Attacking Workspace'!B6</f>
        <v>75.7</v>
      </c>
      <c r="D7" s="15">
        <f>'Attacking Workspace'!C6</f>
        <v>32.799999999999997</v>
      </c>
      <c r="F7">
        <v>4</v>
      </c>
      <c r="G7" t="str">
        <f>'Attacking Workspace'!A6</f>
        <v>B. Dockal</v>
      </c>
      <c r="H7">
        <f>'Attacking Workspace'!F6</f>
        <v>58.79</v>
      </c>
      <c r="I7">
        <f>'Attacking Workspace'!G6</f>
        <v>0.81</v>
      </c>
      <c r="J7">
        <f>'Attacking Workspace'!H6</f>
        <v>0.30299999999999999</v>
      </c>
      <c r="K7">
        <f>'Attacking Workspace'!I6</f>
        <v>14.21</v>
      </c>
      <c r="L7">
        <f>'Attacking Workspace'!J6</f>
        <v>0.77300000000000002</v>
      </c>
      <c r="M7">
        <f>'Attacking Workspace'!K6</f>
        <v>22.66</v>
      </c>
      <c r="N7">
        <f>'Attacking Workspace'!L6</f>
        <v>18.38</v>
      </c>
      <c r="O7">
        <f>'Attacking Workspace'!M6</f>
        <v>0.313</v>
      </c>
      <c r="P7" s="15">
        <f>'Attacking Workspace'!N6</f>
        <v>12.05</v>
      </c>
      <c r="R7">
        <v>4</v>
      </c>
      <c r="S7" t="str">
        <f>'Attacking Workspace'!A15</f>
        <v>M. AlmirÃ³n</v>
      </c>
      <c r="T7" s="1">
        <f>'Attacking Workspace'!Q15</f>
        <v>2.97</v>
      </c>
      <c r="U7">
        <f>'Attacking Workspace'!R15</f>
        <v>1.68</v>
      </c>
      <c r="V7">
        <f>'Attacking Workspace'!S15</f>
        <v>0.4</v>
      </c>
      <c r="W7">
        <f>'Attacking Workspace'!T15</f>
        <v>0.66</v>
      </c>
      <c r="X7">
        <f>'Attacking Workspace'!U15</f>
        <v>0.46</v>
      </c>
      <c r="Y7" s="15">
        <f>'Attacking Workspace'!V15</f>
        <v>6.16</v>
      </c>
      <c r="AA7">
        <v>4</v>
      </c>
      <c r="AB7" t="str">
        <f>'Attacking Workspace'!A10</f>
        <v>F. GutiÃ©rrez</v>
      </c>
      <c r="AC7">
        <f>'Attacking Workspace'!Y10</f>
        <v>5.8</v>
      </c>
      <c r="AD7">
        <f>'Attacking Workspace'!Z10</f>
        <v>1.86</v>
      </c>
      <c r="AE7">
        <f>'Attacking Workspace'!AA10</f>
        <v>2.48</v>
      </c>
      <c r="AF7">
        <f>'Attacking Workspace'!AB10</f>
        <v>1.38</v>
      </c>
      <c r="AG7" s="15">
        <f>'Attacking Workspace'!AC10</f>
        <v>10.14</v>
      </c>
    </row>
    <row r="8" spans="1:33" x14ac:dyDescent="0.3">
      <c r="A8">
        <v>5</v>
      </c>
      <c r="B8" t="str">
        <f>'Attacking Workspace'!A16</f>
        <v>M. Moralez</v>
      </c>
      <c r="C8">
        <f>'Attacking Workspace'!B16</f>
        <v>86.73</v>
      </c>
      <c r="D8" s="15">
        <f>'Attacking Workspace'!C16</f>
        <v>30.7</v>
      </c>
      <c r="F8">
        <v>5</v>
      </c>
      <c r="G8" t="str">
        <f>'Attacking Workspace'!A24</f>
        <v>VÃ­ctor VÃ¡zquez</v>
      </c>
      <c r="H8">
        <f>'Attacking Workspace'!F24</f>
        <v>55.97</v>
      </c>
      <c r="I8">
        <f>'Attacking Workspace'!G24</f>
        <v>0.81899999999999995</v>
      </c>
      <c r="J8">
        <f>'Attacking Workspace'!H24</f>
        <v>0.27500000000000002</v>
      </c>
      <c r="K8">
        <f>'Attacking Workspace'!I24</f>
        <v>12.61</v>
      </c>
      <c r="L8">
        <f>'Attacking Workspace'!J24</f>
        <v>0.76800000000000002</v>
      </c>
      <c r="M8">
        <f>'Attacking Workspace'!K24</f>
        <v>20</v>
      </c>
      <c r="N8">
        <f>'Attacking Workspace'!L24</f>
        <v>16.420000000000002</v>
      </c>
      <c r="O8">
        <f>'Attacking Workspace'!M24</f>
        <v>0.29299999999999998</v>
      </c>
      <c r="P8" s="15">
        <f>'Attacking Workspace'!N24</f>
        <v>11.02</v>
      </c>
      <c r="R8">
        <v>5</v>
      </c>
      <c r="S8" t="str">
        <f>'Attacking Workspace'!A6</f>
        <v>B. Dockal</v>
      </c>
      <c r="T8" s="1">
        <f>'Attacking Workspace'!Q6</f>
        <v>3.87</v>
      </c>
      <c r="U8">
        <f>'Attacking Workspace'!R6</f>
        <v>0.76</v>
      </c>
      <c r="V8">
        <f>'Attacking Workspace'!S6</f>
        <v>0.21</v>
      </c>
      <c r="W8">
        <f>'Attacking Workspace'!T6</f>
        <v>0.63</v>
      </c>
      <c r="X8">
        <f>'Attacking Workspace'!U6</f>
        <v>0.63</v>
      </c>
      <c r="Y8" s="15">
        <f>'Attacking Workspace'!V6</f>
        <v>6.1</v>
      </c>
      <c r="AA8">
        <v>5</v>
      </c>
      <c r="AB8" t="str">
        <f>'Attacking Workspace'!A5</f>
        <v>A. RusnÃ¡k</v>
      </c>
      <c r="AC8">
        <f>'Attacking Workspace'!Y5</f>
        <v>6.04</v>
      </c>
      <c r="AD8">
        <f>'Attacking Workspace'!Z5</f>
        <v>1.63</v>
      </c>
      <c r="AE8">
        <f>'Attacking Workspace'!AA5</f>
        <v>2.08</v>
      </c>
      <c r="AF8">
        <f>'Attacking Workspace'!AB5</f>
        <v>1.43</v>
      </c>
      <c r="AG8" s="15">
        <f>'Attacking Workspace'!AC5</f>
        <v>9.75</v>
      </c>
    </row>
    <row r="9" spans="1:33" x14ac:dyDescent="0.3">
      <c r="A9">
        <v>6</v>
      </c>
      <c r="B9" t="str">
        <f>'Attacking Workspace'!A8</f>
        <v>D. FagÃºndez</v>
      </c>
      <c r="C9">
        <f>'Attacking Workspace'!B8</f>
        <v>51.57</v>
      </c>
      <c r="D9" s="15">
        <f>'Attacking Workspace'!C8</f>
        <v>30.62</v>
      </c>
      <c r="F9">
        <v>6</v>
      </c>
      <c r="G9" t="str">
        <f>'Attacking Workspace'!A11</f>
        <v>F. HiguaÃ­n</v>
      </c>
      <c r="H9">
        <f>'Attacking Workspace'!F11</f>
        <v>55.48</v>
      </c>
      <c r="I9">
        <f>'Attacking Workspace'!G11</f>
        <v>0.79700000000000004</v>
      </c>
      <c r="J9">
        <f>'Attacking Workspace'!H11</f>
        <v>0.32800000000000001</v>
      </c>
      <c r="K9">
        <f>'Attacking Workspace'!I11</f>
        <v>12.41</v>
      </c>
      <c r="L9">
        <f>'Attacking Workspace'!J11</f>
        <v>0.74</v>
      </c>
      <c r="M9">
        <f>'Attacking Workspace'!K11</f>
        <v>20.75</v>
      </c>
      <c r="N9">
        <f>'Attacking Workspace'!L11</f>
        <v>16.77</v>
      </c>
      <c r="O9">
        <f>'Attacking Workspace'!M11</f>
        <v>0.30199999999999999</v>
      </c>
      <c r="P9" s="15">
        <f>'Attacking Workspace'!N11</f>
        <v>10.65</v>
      </c>
      <c r="R9">
        <v>6</v>
      </c>
      <c r="S9" t="str">
        <f>'Attacking Workspace'!A16</f>
        <v>M. Moralez</v>
      </c>
      <c r="T9" s="1">
        <f>'Attacking Workspace'!Q16</f>
        <v>3.99</v>
      </c>
      <c r="U9">
        <f>'Attacking Workspace'!R16</f>
        <v>0.82</v>
      </c>
      <c r="V9">
        <f>'Attacking Workspace'!S16</f>
        <v>0.26</v>
      </c>
      <c r="W9">
        <f>'Attacking Workspace'!T16</f>
        <v>0.49</v>
      </c>
      <c r="X9">
        <f>'Attacking Workspace'!U16</f>
        <v>0.49</v>
      </c>
      <c r="Y9" s="15">
        <f>'Attacking Workspace'!V16</f>
        <v>6.05</v>
      </c>
      <c r="AA9">
        <v>6</v>
      </c>
      <c r="AB9" t="str">
        <f>'Attacking Workspace'!A12</f>
        <v>G. dos Santos</v>
      </c>
      <c r="AC9">
        <f>'Attacking Workspace'!Y12</f>
        <v>4.8899999999999997</v>
      </c>
      <c r="AD9">
        <f>'Attacking Workspace'!Z12</f>
        <v>1.94</v>
      </c>
      <c r="AE9">
        <f>'Attacking Workspace'!AA12</f>
        <v>2.56</v>
      </c>
      <c r="AF9">
        <f>'Attacking Workspace'!AB12</f>
        <v>1</v>
      </c>
      <c r="AG9" s="15">
        <f>'Attacking Workspace'!AC12</f>
        <v>9.39</v>
      </c>
    </row>
    <row r="10" spans="1:33" x14ac:dyDescent="0.3">
      <c r="A10">
        <v>7</v>
      </c>
      <c r="B10" t="str">
        <f>'Attacking Workspace'!A11</f>
        <v>F. HiguaÃ­n</v>
      </c>
      <c r="C10">
        <f>'Attacking Workspace'!B11</f>
        <v>71.319999999999993</v>
      </c>
      <c r="D10" s="15">
        <f>'Attacking Workspace'!C11</f>
        <v>30.37</v>
      </c>
      <c r="F10">
        <v>7</v>
      </c>
      <c r="G10" t="str">
        <f>'Attacking Workspace'!A22</f>
        <v>S. TaÃ¯der</v>
      </c>
      <c r="H10">
        <f>'Attacking Workspace'!F22</f>
        <v>59.05</v>
      </c>
      <c r="I10">
        <f>'Attacking Workspace'!G22</f>
        <v>0.88</v>
      </c>
      <c r="J10">
        <f>'Attacking Workspace'!H22</f>
        <v>0.24199999999999999</v>
      </c>
      <c r="K10">
        <f>'Attacking Workspace'!I22</f>
        <v>11.29</v>
      </c>
      <c r="L10">
        <f>'Attacking Workspace'!J22</f>
        <v>0.83699999999999997</v>
      </c>
      <c r="M10">
        <f>'Attacking Workspace'!K22</f>
        <v>20.51</v>
      </c>
      <c r="N10">
        <f>'Attacking Workspace'!L22</f>
        <v>13.49</v>
      </c>
      <c r="O10">
        <f>'Attacking Workspace'!M22</f>
        <v>0.22800000000000001</v>
      </c>
      <c r="P10" s="15">
        <f>'Attacking Workspace'!N22</f>
        <v>10.44</v>
      </c>
      <c r="R10">
        <v>7</v>
      </c>
      <c r="S10" t="str">
        <f>'Attacking Workspace'!A9</f>
        <v>D. VÃ¡leri</v>
      </c>
      <c r="T10" s="1">
        <f>'Attacking Workspace'!Q9</f>
        <v>3.72</v>
      </c>
      <c r="U10">
        <f>'Attacking Workspace'!R9</f>
        <v>0.95</v>
      </c>
      <c r="V10">
        <f>'Attacking Workspace'!S9</f>
        <v>0.35</v>
      </c>
      <c r="W10">
        <f>'Attacking Workspace'!T9</f>
        <v>0.42</v>
      </c>
      <c r="X10">
        <f>'Attacking Workspace'!U9</f>
        <v>0.35</v>
      </c>
      <c r="Y10" s="15">
        <f>'Attacking Workspace'!V9</f>
        <v>5.78</v>
      </c>
      <c r="AA10">
        <v>7</v>
      </c>
      <c r="AB10" t="str">
        <f>'Attacking Workspace'!A4</f>
        <v>A. Romero</v>
      </c>
      <c r="AC10">
        <f>'Attacking Workspace'!Y4</f>
        <v>4.97</v>
      </c>
      <c r="AD10">
        <f>'Attacking Workspace'!Z4</f>
        <v>1.84</v>
      </c>
      <c r="AE10">
        <f>'Attacking Workspace'!AA4</f>
        <v>2.38</v>
      </c>
      <c r="AF10">
        <f>'Attacking Workspace'!AB4</f>
        <v>1.94</v>
      </c>
      <c r="AG10" s="15">
        <f>'Attacking Workspace'!AC4</f>
        <v>9.19</v>
      </c>
    </row>
    <row r="11" spans="1:33" x14ac:dyDescent="0.3">
      <c r="A11">
        <v>8</v>
      </c>
      <c r="B11" t="str">
        <f>'Attacking Workspace'!A9</f>
        <v>D. VÃ¡leri</v>
      </c>
      <c r="C11">
        <f>'Attacking Workspace'!B9</f>
        <v>64.83</v>
      </c>
      <c r="D11" s="15">
        <f>'Attacking Workspace'!C9</f>
        <v>30.36</v>
      </c>
      <c r="F11">
        <v>8</v>
      </c>
      <c r="G11" t="str">
        <f>'Attacking Workspace'!A14</f>
        <v>L. Acosta</v>
      </c>
      <c r="H11">
        <f>'Attacking Workspace'!F14</f>
        <v>54.96</v>
      </c>
      <c r="I11">
        <f>'Attacking Workspace'!G14</f>
        <v>0.78700000000000003</v>
      </c>
      <c r="J11">
        <f>'Attacking Workspace'!H14</f>
        <v>0.38700000000000001</v>
      </c>
      <c r="K11">
        <f>'Attacking Workspace'!I14</f>
        <v>12.38</v>
      </c>
      <c r="L11">
        <f>'Attacking Workspace'!J14</f>
        <v>0.74399999999999999</v>
      </c>
      <c r="M11">
        <f>'Attacking Workspace'!K14</f>
        <v>22.39</v>
      </c>
      <c r="N11">
        <f>'Attacking Workspace'!L14</f>
        <v>16.64</v>
      </c>
      <c r="O11">
        <f>'Attacking Workspace'!M14</f>
        <v>0.30299999999999999</v>
      </c>
      <c r="P11" s="15">
        <f>'Attacking Workspace'!N14</f>
        <v>10.3</v>
      </c>
      <c r="R11">
        <v>8</v>
      </c>
      <c r="S11" t="str">
        <f>'Attacking Workspace'!A8</f>
        <v>D. FagÃºndez</v>
      </c>
      <c r="T11" s="1">
        <f>'Attacking Workspace'!Q8</f>
        <v>3.9</v>
      </c>
      <c r="U11">
        <f>'Attacking Workspace'!R8</f>
        <v>0.91</v>
      </c>
      <c r="V11">
        <f>'Attacking Workspace'!S8</f>
        <v>0.27</v>
      </c>
      <c r="W11">
        <f>'Attacking Workspace'!T8</f>
        <v>0.38</v>
      </c>
      <c r="X11">
        <f>'Attacking Workspace'!U8</f>
        <v>0.3</v>
      </c>
      <c r="Y11" s="15">
        <f>'Attacking Workspace'!V8</f>
        <v>5.76</v>
      </c>
      <c r="AA11">
        <v>8</v>
      </c>
      <c r="AB11" t="str">
        <f>'Attacking Workspace'!A23</f>
        <v>T. MartÃ­nez</v>
      </c>
      <c r="AC11">
        <f>'Attacking Workspace'!Y23</f>
        <v>5.53</v>
      </c>
      <c r="AD11">
        <f>'Attacking Workspace'!Z23</f>
        <v>1.67</v>
      </c>
      <c r="AE11">
        <f>'Attacking Workspace'!AA23</f>
        <v>1.97</v>
      </c>
      <c r="AF11">
        <f>'Attacking Workspace'!AB23</f>
        <v>1.2</v>
      </c>
      <c r="AG11" s="15">
        <f>'Attacking Workspace'!AC23</f>
        <v>9.17</v>
      </c>
    </row>
    <row r="12" spans="1:33" x14ac:dyDescent="0.3">
      <c r="A12">
        <v>9</v>
      </c>
      <c r="B12" t="str">
        <f>'Attacking Workspace'!A19</f>
        <v>S. Blanco</v>
      </c>
      <c r="C12">
        <f>'Attacking Workspace'!B19</f>
        <v>67.7</v>
      </c>
      <c r="D12" s="15">
        <f>'Attacking Workspace'!C19</f>
        <v>30.35</v>
      </c>
      <c r="F12">
        <v>9</v>
      </c>
      <c r="G12" t="str">
        <f>'Attacking Workspace'!A21</f>
        <v>S. Lletget</v>
      </c>
      <c r="H12">
        <f>'Attacking Workspace'!F21</f>
        <v>56.9</v>
      </c>
      <c r="I12">
        <f>'Attacking Workspace'!G21</f>
        <v>0.88100000000000001</v>
      </c>
      <c r="J12">
        <f>'Attacking Workspace'!H21</f>
        <v>0.245</v>
      </c>
      <c r="K12">
        <f>'Attacking Workspace'!I21</f>
        <v>10.92</v>
      </c>
      <c r="L12">
        <f>'Attacking Workspace'!J21</f>
        <v>0.82399999999999995</v>
      </c>
      <c r="M12">
        <f>'Attacking Workspace'!K21</f>
        <v>19.8</v>
      </c>
      <c r="N12">
        <f>'Attacking Workspace'!L21</f>
        <v>13.26</v>
      </c>
      <c r="O12">
        <f>'Attacking Workspace'!M21</f>
        <v>0.23300000000000001</v>
      </c>
      <c r="P12" s="15">
        <f>'Attacking Workspace'!N21</f>
        <v>10.28</v>
      </c>
      <c r="R12">
        <v>9</v>
      </c>
      <c r="S12" t="str">
        <f>'Attacking Workspace'!A19</f>
        <v>S. Blanco</v>
      </c>
      <c r="T12" s="1">
        <f>'Attacking Workspace'!Q19</f>
        <v>3.12</v>
      </c>
      <c r="U12">
        <f>'Attacking Workspace'!R19</f>
        <v>0.91</v>
      </c>
      <c r="V12">
        <f>'Attacking Workspace'!S19</f>
        <v>0.27</v>
      </c>
      <c r="W12">
        <f>'Attacking Workspace'!T19</f>
        <v>0.49</v>
      </c>
      <c r="X12">
        <f>'Attacking Workspace'!U19</f>
        <v>0.34</v>
      </c>
      <c r="Y12" s="15">
        <f>'Attacking Workspace'!V19</f>
        <v>5.13</v>
      </c>
      <c r="AA12">
        <v>9</v>
      </c>
      <c r="AB12" t="str">
        <f>'Attacking Workspace'!A9</f>
        <v>D. VÃ¡leri</v>
      </c>
      <c r="AC12">
        <f>'Attacking Workspace'!Y9</f>
        <v>5.01</v>
      </c>
      <c r="AD12">
        <f>'Attacking Workspace'!Z9</f>
        <v>1.48</v>
      </c>
      <c r="AE12">
        <f>'Attacking Workspace'!AA9</f>
        <v>1.44</v>
      </c>
      <c r="AF12">
        <f>'Attacking Workspace'!AB9</f>
        <v>1.1299999999999999</v>
      </c>
      <c r="AG12" s="15">
        <f>'Attacking Workspace'!AC9</f>
        <v>9.16</v>
      </c>
    </row>
    <row r="13" spans="1:33" x14ac:dyDescent="0.3">
      <c r="A13">
        <v>10</v>
      </c>
      <c r="B13" t="str">
        <f>'Attacking Workspace'!A20</f>
        <v>S. KljeÅ¡tan</v>
      </c>
      <c r="C13">
        <f>'Attacking Workspace'!B20</f>
        <v>66.55</v>
      </c>
      <c r="D13" s="15">
        <f>'Attacking Workspace'!C20</f>
        <v>29.02</v>
      </c>
      <c r="F13">
        <v>10</v>
      </c>
      <c r="G13" t="str">
        <f>'Attacking Workspace'!A10</f>
        <v>F. GutiÃ©rrez</v>
      </c>
      <c r="H13">
        <f>'Attacking Workspace'!F10</f>
        <v>52.47</v>
      </c>
      <c r="I13">
        <f>'Attacking Workspace'!G10</f>
        <v>0.81599999999999995</v>
      </c>
      <c r="J13">
        <f>'Attacking Workspace'!H10</f>
        <v>0.28799999999999998</v>
      </c>
      <c r="K13">
        <f>'Attacking Workspace'!I10</f>
        <v>10.83</v>
      </c>
      <c r="L13">
        <f>'Attacking Workspace'!J10</f>
        <v>0.71399999999999997</v>
      </c>
      <c r="M13">
        <f>'Attacking Workspace'!K10</f>
        <v>17.78</v>
      </c>
      <c r="N13">
        <f>'Attacking Workspace'!L10</f>
        <v>15.17</v>
      </c>
      <c r="O13">
        <f>'Attacking Workspace'!M10</f>
        <v>0.28899999999999998</v>
      </c>
      <c r="P13" s="15">
        <f>'Attacking Workspace'!N10</f>
        <v>10.09</v>
      </c>
      <c r="R13">
        <v>10</v>
      </c>
      <c r="S13" t="str">
        <f>'Attacking Workspace'!A24</f>
        <v>VÃ­ctor VÃ¡zquez</v>
      </c>
      <c r="T13" s="1">
        <f>'Attacking Workspace'!Q24</f>
        <v>2.5</v>
      </c>
      <c r="U13">
        <f>'Attacking Workspace'!R24</f>
        <v>0.92</v>
      </c>
      <c r="V13">
        <f>'Attacking Workspace'!S24</f>
        <v>0.53</v>
      </c>
      <c r="W13">
        <f>'Attacking Workspace'!T24</f>
        <v>0.59</v>
      </c>
      <c r="X13">
        <f>'Attacking Workspace'!U24</f>
        <v>0.59</v>
      </c>
      <c r="Y13" s="15">
        <f>'Attacking Workspace'!V24</f>
        <v>5.12</v>
      </c>
      <c r="AA13">
        <v>10</v>
      </c>
      <c r="AB13" t="str">
        <f>'Attacking Workspace'!A16</f>
        <v>M. Moralez</v>
      </c>
      <c r="AC13">
        <f>'Attacking Workspace'!Y16</f>
        <v>5.17</v>
      </c>
      <c r="AD13">
        <f>'Attacking Workspace'!Z16</f>
        <v>1.72</v>
      </c>
      <c r="AE13">
        <f>'Attacking Workspace'!AA16</f>
        <v>2.23</v>
      </c>
      <c r="AF13">
        <f>'Attacking Workspace'!AB16</f>
        <v>1.59</v>
      </c>
      <c r="AG13" s="15">
        <f>'Attacking Workspace'!AC16</f>
        <v>9.1199999999999992</v>
      </c>
    </row>
    <row r="14" spans="1:33" x14ac:dyDescent="0.3">
      <c r="A14">
        <v>11</v>
      </c>
      <c r="B14" t="str">
        <f>'Attacking Workspace'!A25</f>
        <v>Y. Croizet</v>
      </c>
      <c r="C14">
        <f>'Attacking Workspace'!B25</f>
        <v>57.99</v>
      </c>
      <c r="D14" s="15">
        <f>'Attacking Workspace'!C25</f>
        <v>28.23</v>
      </c>
      <c r="F14">
        <v>11</v>
      </c>
      <c r="G14" t="str">
        <f>'Attacking Workspace'!A16</f>
        <v>M. Moralez</v>
      </c>
      <c r="H14">
        <f>'Attacking Workspace'!F16</f>
        <v>63.59</v>
      </c>
      <c r="I14">
        <f>'Attacking Workspace'!G16</f>
        <v>0.80300000000000005</v>
      </c>
      <c r="J14">
        <f>'Attacking Workspace'!H16</f>
        <v>0.30099999999999999</v>
      </c>
      <c r="K14">
        <f>'Attacking Workspace'!I16</f>
        <v>10.8</v>
      </c>
      <c r="L14">
        <f>'Attacking Workspace'!J16</f>
        <v>0.69199999999999995</v>
      </c>
      <c r="M14">
        <f>'Attacking Workspace'!K16</f>
        <v>19.809999999999999</v>
      </c>
      <c r="N14">
        <f>'Attacking Workspace'!L16</f>
        <v>15.61</v>
      </c>
      <c r="O14">
        <f>'Attacking Workspace'!M16</f>
        <v>0.245</v>
      </c>
      <c r="P14" s="15">
        <f>'Attacking Workspace'!N16</f>
        <v>10.08</v>
      </c>
      <c r="R14">
        <v>11</v>
      </c>
      <c r="S14" t="str">
        <f>'Attacking Workspace'!A5</f>
        <v>A. RusnÃ¡k</v>
      </c>
      <c r="T14" s="1">
        <f>'Attacking Workspace'!Q5</f>
        <v>2.79</v>
      </c>
      <c r="U14">
        <f>'Attacking Workspace'!R5</f>
        <v>1.06</v>
      </c>
      <c r="V14">
        <f>'Attacking Workspace'!S5</f>
        <v>0.38</v>
      </c>
      <c r="W14">
        <f>'Attacking Workspace'!T5</f>
        <v>0.56999999999999995</v>
      </c>
      <c r="X14">
        <f>'Attacking Workspace'!U5</f>
        <v>0.26</v>
      </c>
      <c r="Y14" s="15">
        <f>'Attacking Workspace'!V5</f>
        <v>5.0599999999999996</v>
      </c>
      <c r="AA14">
        <v>11</v>
      </c>
      <c r="AB14" t="str">
        <f>'Attacking Workspace'!A14</f>
        <v>L. Acosta</v>
      </c>
      <c r="AC14">
        <f>'Attacking Workspace'!Y14</f>
        <v>4.41</v>
      </c>
      <c r="AD14">
        <f>'Attacking Workspace'!Z14</f>
        <v>1.83</v>
      </c>
      <c r="AE14">
        <f>'Attacking Workspace'!AA14</f>
        <v>1.84</v>
      </c>
      <c r="AF14">
        <f>'Attacking Workspace'!AB14</f>
        <v>2.0699999999999998</v>
      </c>
      <c r="AG14" s="15">
        <f>'Attacking Workspace'!AC14</f>
        <v>9.08</v>
      </c>
    </row>
    <row r="15" spans="1:33" x14ac:dyDescent="0.3">
      <c r="A15">
        <v>12</v>
      </c>
      <c r="B15" t="str">
        <f>'Attacking Workspace'!A14</f>
        <v>L. Acosta</v>
      </c>
      <c r="C15">
        <f>'Attacking Workspace'!B14</f>
        <v>76.84</v>
      </c>
      <c r="D15" s="15">
        <f>'Attacking Workspace'!C14</f>
        <v>28.16</v>
      </c>
      <c r="F15">
        <v>12</v>
      </c>
      <c r="G15" t="str">
        <f>'Attacking Workspace'!A5</f>
        <v>A. RusnÃ¡k</v>
      </c>
      <c r="H15">
        <f>'Attacking Workspace'!F5</f>
        <v>43.32</v>
      </c>
      <c r="I15">
        <f>'Attacking Workspace'!G5</f>
        <v>0.86799999999999999</v>
      </c>
      <c r="J15">
        <f>'Attacking Workspace'!H5</f>
        <v>0.22600000000000001</v>
      </c>
      <c r="K15">
        <f>'Attacking Workspace'!I5</f>
        <v>10.31</v>
      </c>
      <c r="L15">
        <f>'Attacking Workspace'!J5</f>
        <v>0.81699999999999995</v>
      </c>
      <c r="M15">
        <f>'Attacking Workspace'!K5</f>
        <v>15.8</v>
      </c>
      <c r="N15">
        <f>'Attacking Workspace'!L5</f>
        <v>12.61</v>
      </c>
      <c r="O15">
        <f>'Attacking Workspace'!M5</f>
        <v>0.29099999999999998</v>
      </c>
      <c r="P15" s="15">
        <f>'Attacking Workspace'!N5</f>
        <v>9.51</v>
      </c>
      <c r="R15">
        <v>12</v>
      </c>
      <c r="S15" t="str">
        <f>'Attacking Workspace'!A4</f>
        <v>A. Romero</v>
      </c>
      <c r="T15" s="1">
        <f>'Attacking Workspace'!Q4</f>
        <v>2.76</v>
      </c>
      <c r="U15">
        <f>'Attacking Workspace'!R4</f>
        <v>0.88</v>
      </c>
      <c r="V15">
        <f>'Attacking Workspace'!S4</f>
        <v>0.21</v>
      </c>
      <c r="W15">
        <f>'Attacking Workspace'!T4</f>
        <v>0.63</v>
      </c>
      <c r="X15">
        <f>'Attacking Workspace'!U4</f>
        <v>0.57999999999999996</v>
      </c>
      <c r="Y15" s="15">
        <f>'Attacking Workspace'!V4</f>
        <v>5.05</v>
      </c>
      <c r="AA15">
        <v>12</v>
      </c>
      <c r="AB15" t="str">
        <f>'Attacking Workspace'!A13</f>
        <v>Ibson</v>
      </c>
      <c r="AC15">
        <f>'Attacking Workspace'!Y13</f>
        <v>4.18</v>
      </c>
      <c r="AD15">
        <f>'Attacking Workspace'!Z13</f>
        <v>1.5</v>
      </c>
      <c r="AE15">
        <f>'Attacking Workspace'!AA13</f>
        <v>2.2200000000000002</v>
      </c>
      <c r="AF15">
        <f>'Attacking Workspace'!AB13</f>
        <v>1.43</v>
      </c>
      <c r="AG15" s="15">
        <f>'Attacking Workspace'!AC13</f>
        <v>8.6999999999999993</v>
      </c>
    </row>
    <row r="16" spans="1:33" x14ac:dyDescent="0.3">
      <c r="A16">
        <v>13</v>
      </c>
      <c r="B16" t="str">
        <f>'Attacking Workspace'!A24</f>
        <v>VÃ­ctor VÃ¡zquez</v>
      </c>
      <c r="C16">
        <f>'Attacking Workspace'!B24</f>
        <v>70.42</v>
      </c>
      <c r="D16" s="15">
        <f>'Attacking Workspace'!C24</f>
        <v>28.05</v>
      </c>
      <c r="F16">
        <v>13</v>
      </c>
      <c r="G16" t="str">
        <f>'Attacking Workspace'!A23</f>
        <v>T. MartÃ­nez</v>
      </c>
      <c r="H16">
        <f>'Attacking Workspace'!F23</f>
        <v>43.24</v>
      </c>
      <c r="I16">
        <f>'Attacking Workspace'!G23</f>
        <v>0.84299999999999997</v>
      </c>
      <c r="J16">
        <f>'Attacking Workspace'!H23</f>
        <v>0.31</v>
      </c>
      <c r="K16">
        <f>'Attacking Workspace'!I23</f>
        <v>10.199999999999999</v>
      </c>
      <c r="L16">
        <f>'Attacking Workspace'!J23</f>
        <v>0.82099999999999995</v>
      </c>
      <c r="M16">
        <f>'Attacking Workspace'!K23</f>
        <v>17.91</v>
      </c>
      <c r="N16">
        <f>'Attacking Workspace'!L23</f>
        <v>12.43</v>
      </c>
      <c r="O16">
        <f>'Attacking Workspace'!M23</f>
        <v>0.28699999999999998</v>
      </c>
      <c r="P16" s="15">
        <f>'Attacking Workspace'!N23</f>
        <v>8.84</v>
      </c>
      <c r="R16">
        <v>13</v>
      </c>
      <c r="S16" t="str">
        <f>'Attacking Workspace'!A12</f>
        <v>G. dos Santos</v>
      </c>
      <c r="T16" s="1">
        <f>'Attacking Workspace'!Q12</f>
        <v>2.56</v>
      </c>
      <c r="U16">
        <f>'Attacking Workspace'!R12</f>
        <v>0.89</v>
      </c>
      <c r="V16">
        <f>'Attacking Workspace'!S12</f>
        <v>0.33</v>
      </c>
      <c r="W16">
        <f>'Attacking Workspace'!T12</f>
        <v>0.44</v>
      </c>
      <c r="X16">
        <f>'Attacking Workspace'!U12</f>
        <v>0.22</v>
      </c>
      <c r="Y16" s="15">
        <f>'Attacking Workspace'!V12</f>
        <v>4.45</v>
      </c>
      <c r="AA16">
        <v>13</v>
      </c>
      <c r="AB16" t="str">
        <f>'Attacking Workspace'!A17</f>
        <v>M. Urruti</v>
      </c>
      <c r="AC16">
        <f>'Attacking Workspace'!Y17</f>
        <v>4.99</v>
      </c>
      <c r="AD16">
        <f>'Attacking Workspace'!Z17</f>
        <v>1.63</v>
      </c>
      <c r="AE16">
        <f>'Attacking Workspace'!AA17</f>
        <v>2.04</v>
      </c>
      <c r="AF16">
        <f>'Attacking Workspace'!AB17</f>
        <v>1.5</v>
      </c>
      <c r="AG16" s="15">
        <f>'Attacking Workspace'!AC17</f>
        <v>8.67</v>
      </c>
    </row>
    <row r="17" spans="1:33" x14ac:dyDescent="0.3">
      <c r="A17">
        <v>14</v>
      </c>
      <c r="B17" t="str">
        <f>'Attacking Workspace'!A21</f>
        <v>S. Lletget</v>
      </c>
      <c r="C17">
        <f>'Attacking Workspace'!B21</f>
        <v>78.02</v>
      </c>
      <c r="D17" s="15">
        <f>'Attacking Workspace'!C21</f>
        <v>27.53</v>
      </c>
      <c r="F17">
        <v>14</v>
      </c>
      <c r="G17" t="str">
        <f>'Attacking Workspace'!A19</f>
        <v>S. Blanco</v>
      </c>
      <c r="H17">
        <f>'Attacking Workspace'!F19</f>
        <v>47.68</v>
      </c>
      <c r="I17">
        <f>'Attacking Workspace'!G19</f>
        <v>0.755</v>
      </c>
      <c r="J17">
        <f>'Attacking Workspace'!H19</f>
        <v>0.32400000000000001</v>
      </c>
      <c r="K17">
        <f>'Attacking Workspace'!I19</f>
        <v>10.79</v>
      </c>
      <c r="L17">
        <f>'Attacking Workspace'!J19</f>
        <v>0.69799999999999995</v>
      </c>
      <c r="M17">
        <f>'Attacking Workspace'!K19</f>
        <v>16.350000000000001</v>
      </c>
      <c r="N17">
        <f>'Attacking Workspace'!L19</f>
        <v>15.46</v>
      </c>
      <c r="O17">
        <f>'Attacking Workspace'!M19</f>
        <v>0.32400000000000001</v>
      </c>
      <c r="P17" s="15">
        <f>'Attacking Workspace'!N19</f>
        <v>8.82</v>
      </c>
      <c r="R17">
        <v>14</v>
      </c>
      <c r="S17" t="str">
        <f>'Attacking Workspace'!A10</f>
        <v>F. GutiÃ©rrez</v>
      </c>
      <c r="T17" s="1">
        <f>'Attacking Workspace'!Q10</f>
        <v>1.93</v>
      </c>
      <c r="U17">
        <f>'Attacking Workspace'!R10</f>
        <v>1.24</v>
      </c>
      <c r="V17">
        <f>'Attacking Workspace'!S10</f>
        <v>0.54</v>
      </c>
      <c r="W17">
        <f>'Attacking Workspace'!T10</f>
        <v>0.31</v>
      </c>
      <c r="X17">
        <f>'Attacking Workspace'!U10</f>
        <v>0.15</v>
      </c>
      <c r="Y17" s="15">
        <f>'Attacking Workspace'!V10</f>
        <v>4.18</v>
      </c>
      <c r="AA17">
        <v>14</v>
      </c>
      <c r="AB17" t="str">
        <f>'Attacking Workspace'!A20</f>
        <v>S. KljeÅ¡tan</v>
      </c>
      <c r="AC17">
        <f>'Attacking Workspace'!Y20</f>
        <v>4.7300000000000004</v>
      </c>
      <c r="AD17">
        <f>'Attacking Workspace'!Z20</f>
        <v>1.38</v>
      </c>
      <c r="AE17">
        <f>'Attacking Workspace'!AA20</f>
        <v>1.88</v>
      </c>
      <c r="AF17">
        <f>'Attacking Workspace'!AB20</f>
        <v>1.28</v>
      </c>
      <c r="AG17" s="15">
        <f>'Attacking Workspace'!AC20</f>
        <v>8.57</v>
      </c>
    </row>
    <row r="18" spans="1:33" x14ac:dyDescent="0.3">
      <c r="A18">
        <v>15</v>
      </c>
      <c r="B18" t="str">
        <f>'Attacking Workspace'!A10</f>
        <v>F. GutiÃ©rrez</v>
      </c>
      <c r="C18">
        <f>'Attacking Workspace'!B10</f>
        <v>71.58</v>
      </c>
      <c r="D18" s="15">
        <f>'Attacking Workspace'!C10</f>
        <v>27.39</v>
      </c>
      <c r="F18">
        <v>15</v>
      </c>
      <c r="G18" t="str">
        <f>'Attacking Workspace'!A25</f>
        <v>Y. Croizet</v>
      </c>
      <c r="H18">
        <f>'Attacking Workspace'!F25</f>
        <v>38.049999999999997</v>
      </c>
      <c r="I18">
        <f>'Attacking Workspace'!G25</f>
        <v>0.81299999999999994</v>
      </c>
      <c r="J18">
        <f>'Attacking Workspace'!H25</f>
        <v>0.20399999999999999</v>
      </c>
      <c r="K18">
        <f>'Attacking Workspace'!I25</f>
        <v>9.51</v>
      </c>
      <c r="L18">
        <f>'Attacking Workspace'!J25</f>
        <v>0.73599999999999999</v>
      </c>
      <c r="M18">
        <f>'Attacking Workspace'!K25</f>
        <v>12.11</v>
      </c>
      <c r="N18">
        <f>'Attacking Workspace'!L25</f>
        <v>12.93</v>
      </c>
      <c r="O18">
        <f>'Attacking Workspace'!M25</f>
        <v>0.34</v>
      </c>
      <c r="P18" s="15">
        <f>'Attacking Workspace'!N25</f>
        <v>8.5299999999999994</v>
      </c>
      <c r="R18">
        <v>15</v>
      </c>
      <c r="S18" t="str">
        <f>'Attacking Workspace'!A20</f>
        <v>S. KljeÅ¡tan</v>
      </c>
      <c r="T18" s="1">
        <f>'Attacking Workspace'!Q20</f>
        <v>2.64</v>
      </c>
      <c r="U18">
        <f>'Attacking Workspace'!R20</f>
        <v>0.63</v>
      </c>
      <c r="V18">
        <f>'Attacking Workspace'!S20</f>
        <v>0.21</v>
      </c>
      <c r="W18">
        <f>'Attacking Workspace'!T20</f>
        <v>0.42</v>
      </c>
      <c r="X18">
        <f>'Attacking Workspace'!U20</f>
        <v>0.25</v>
      </c>
      <c r="Y18" s="15">
        <f>'Attacking Workspace'!V20</f>
        <v>4.1500000000000004</v>
      </c>
      <c r="AA18">
        <v>15</v>
      </c>
      <c r="AB18" t="str">
        <f>'Attacking Workspace'!A18</f>
        <v>N. Lodeiro</v>
      </c>
      <c r="AC18">
        <f>'Attacking Workspace'!Y18</f>
        <v>4.34</v>
      </c>
      <c r="AD18">
        <f>'Attacking Workspace'!Z18</f>
        <v>1.37</v>
      </c>
      <c r="AE18">
        <f>'Attacking Workspace'!AA18</f>
        <v>1.96</v>
      </c>
      <c r="AF18">
        <f>'Attacking Workspace'!AB18</f>
        <v>1.33</v>
      </c>
      <c r="AG18" s="15">
        <f>'Attacking Workspace'!AC18</f>
        <v>8.57</v>
      </c>
    </row>
    <row r="19" spans="1:33" x14ac:dyDescent="0.3">
      <c r="A19">
        <v>16</v>
      </c>
      <c r="B19" t="str">
        <f>'Attacking Workspace'!A4</f>
        <v>A. Romero</v>
      </c>
      <c r="C19">
        <f>'Attacking Workspace'!B4</f>
        <v>62.23</v>
      </c>
      <c r="D19" s="15">
        <f>'Attacking Workspace'!C4</f>
        <v>27.02</v>
      </c>
      <c r="F19">
        <v>16</v>
      </c>
      <c r="G19" t="str">
        <f>'Attacking Workspace'!A9</f>
        <v>D. VÃ¡leri</v>
      </c>
      <c r="H19">
        <f>'Attacking Workspace'!F9</f>
        <v>43.19</v>
      </c>
      <c r="I19">
        <f>'Attacking Workspace'!G9</f>
        <v>0.77700000000000002</v>
      </c>
      <c r="J19">
        <f>'Attacking Workspace'!H9</f>
        <v>0.29599999999999999</v>
      </c>
      <c r="K19">
        <f>'Attacking Workspace'!I9</f>
        <v>9.68</v>
      </c>
      <c r="L19">
        <f>'Attacking Workspace'!J9</f>
        <v>0.68700000000000006</v>
      </c>
      <c r="M19">
        <f>'Attacking Workspace'!K9</f>
        <v>14.37</v>
      </c>
      <c r="N19">
        <f>'Attacking Workspace'!L9</f>
        <v>14.09</v>
      </c>
      <c r="O19">
        <f>'Attacking Workspace'!M9</f>
        <v>0.32600000000000001</v>
      </c>
      <c r="P19" s="15">
        <f>'Attacking Workspace'!N9</f>
        <v>8.5</v>
      </c>
      <c r="R19">
        <v>16</v>
      </c>
      <c r="S19" t="str">
        <f>'Attacking Workspace'!A23</f>
        <v>T. MartÃ­nez</v>
      </c>
      <c r="T19" s="1">
        <f>'Attacking Workspace'!Q23</f>
        <v>2.14</v>
      </c>
      <c r="U19">
        <f>'Attacking Workspace'!R23</f>
        <v>0.73</v>
      </c>
      <c r="V19">
        <f>'Attacking Workspace'!S23</f>
        <v>0.21</v>
      </c>
      <c r="W19">
        <f>'Attacking Workspace'!T23</f>
        <v>0.43</v>
      </c>
      <c r="X19">
        <f>'Attacking Workspace'!U23</f>
        <v>0.39</v>
      </c>
      <c r="Y19" s="15">
        <f>'Attacking Workspace'!V23</f>
        <v>3.9</v>
      </c>
      <c r="AA19">
        <v>16</v>
      </c>
      <c r="AB19" t="str">
        <f>'Attacking Workspace'!A19</f>
        <v>S. Blanco</v>
      </c>
      <c r="AC19">
        <f>'Attacking Workspace'!Y19</f>
        <v>5.09</v>
      </c>
      <c r="AD19">
        <f>'Attacking Workspace'!Z19</f>
        <v>1.48</v>
      </c>
      <c r="AE19">
        <f>'Attacking Workspace'!AA19</f>
        <v>1.52</v>
      </c>
      <c r="AF19">
        <f>'Attacking Workspace'!AB19</f>
        <v>1.1599999999999999</v>
      </c>
      <c r="AG19" s="15">
        <f>'Attacking Workspace'!AC19</f>
        <v>8.43</v>
      </c>
    </row>
    <row r="20" spans="1:33" x14ac:dyDescent="0.3">
      <c r="A20">
        <v>17</v>
      </c>
      <c r="B20" t="str">
        <f>'Attacking Workspace'!A22</f>
        <v>S. TaÃ¯der</v>
      </c>
      <c r="C20">
        <f>'Attacking Workspace'!B22</f>
        <v>78.010000000000005</v>
      </c>
      <c r="D20" s="15">
        <f>'Attacking Workspace'!C22</f>
        <v>26.94</v>
      </c>
      <c r="F20">
        <v>17</v>
      </c>
      <c r="G20" t="str">
        <f>'Attacking Workspace'!A4</f>
        <v>A. Romero</v>
      </c>
      <c r="H20">
        <f>'Attacking Workspace'!F4</f>
        <v>46.15</v>
      </c>
      <c r="I20">
        <f>'Attacking Workspace'!G4</f>
        <v>0.73699999999999999</v>
      </c>
      <c r="J20">
        <f>'Attacking Workspace'!H4</f>
        <v>0.433</v>
      </c>
      <c r="K20">
        <f>'Attacking Workspace'!I4</f>
        <v>10.73</v>
      </c>
      <c r="L20">
        <f>'Attacking Workspace'!J4</f>
        <v>0.68500000000000005</v>
      </c>
      <c r="M20">
        <f>'Attacking Workspace'!K4</f>
        <v>18.190000000000001</v>
      </c>
      <c r="N20">
        <f>'Attacking Workspace'!L4</f>
        <v>15.66</v>
      </c>
      <c r="O20">
        <f>'Attacking Workspace'!M4</f>
        <v>0.33900000000000002</v>
      </c>
      <c r="P20" s="15">
        <f>'Attacking Workspace'!N4</f>
        <v>8.5</v>
      </c>
      <c r="R20">
        <v>17</v>
      </c>
      <c r="S20" t="str">
        <f>'Attacking Workspace'!A14</f>
        <v>L. Acosta</v>
      </c>
      <c r="T20" s="1">
        <f>'Attacking Workspace'!Q14</f>
        <v>1.68</v>
      </c>
      <c r="U20">
        <f>'Attacking Workspace'!R14</f>
        <v>0.82</v>
      </c>
      <c r="V20">
        <f>'Attacking Workspace'!S14</f>
        <v>0.35</v>
      </c>
      <c r="W20">
        <f>'Attacking Workspace'!T14</f>
        <v>0.39</v>
      </c>
      <c r="X20">
        <f>'Attacking Workspace'!U14</f>
        <v>0.63</v>
      </c>
      <c r="Y20" s="15">
        <f>'Attacking Workspace'!V14</f>
        <v>3.87</v>
      </c>
      <c r="AA20">
        <v>17</v>
      </c>
      <c r="AB20" t="str">
        <f>'Attacking Workspace'!A6</f>
        <v>B. Dockal</v>
      </c>
      <c r="AC20">
        <f>'Attacking Workspace'!Y6</f>
        <v>5</v>
      </c>
      <c r="AD20">
        <f>'Attacking Workspace'!Z6</f>
        <v>1.39</v>
      </c>
      <c r="AE20">
        <f>'Attacking Workspace'!AA6</f>
        <v>1.98</v>
      </c>
      <c r="AF20">
        <f>'Attacking Workspace'!AB6</f>
        <v>1.26</v>
      </c>
      <c r="AG20" s="15">
        <f>'Attacking Workspace'!AC6</f>
        <v>8.3699999999999992</v>
      </c>
    </row>
    <row r="21" spans="1:33" x14ac:dyDescent="0.3">
      <c r="A21">
        <v>18</v>
      </c>
      <c r="B21" t="str">
        <f>'Attacking Workspace'!A5</f>
        <v>A. RusnÃ¡k</v>
      </c>
      <c r="C21">
        <f>'Attacking Workspace'!B5</f>
        <v>58.88</v>
      </c>
      <c r="D21" s="15">
        <f>'Attacking Workspace'!C5</f>
        <v>25.83</v>
      </c>
      <c r="F21">
        <v>18</v>
      </c>
      <c r="G21" t="str">
        <f>'Attacking Workspace'!A12</f>
        <v>G. dos Santos</v>
      </c>
      <c r="H21">
        <f>'Attacking Workspace'!F12</f>
        <v>37.94</v>
      </c>
      <c r="I21">
        <f>'Attacking Workspace'!G12</f>
        <v>0.88</v>
      </c>
      <c r="J21">
        <f>'Attacking Workspace'!H12</f>
        <v>0.19900000000000001</v>
      </c>
      <c r="K21">
        <f>'Attacking Workspace'!I12</f>
        <v>8.9</v>
      </c>
      <c r="L21">
        <f>'Attacking Workspace'!J12</f>
        <v>0.879</v>
      </c>
      <c r="M21">
        <f>'Attacking Workspace'!K12</f>
        <v>13.68</v>
      </c>
      <c r="N21">
        <f>'Attacking Workspace'!L12</f>
        <v>10.119999999999999</v>
      </c>
      <c r="O21">
        <f>'Attacking Workspace'!M12</f>
        <v>0.26700000000000002</v>
      </c>
      <c r="P21" s="15">
        <f>'Attacking Workspace'!N12</f>
        <v>7.84</v>
      </c>
      <c r="R21">
        <v>18</v>
      </c>
      <c r="S21" t="str">
        <f>'Attacking Workspace'!A21</f>
        <v>S. Lletget</v>
      </c>
      <c r="T21" s="1">
        <f>'Attacking Workspace'!Q21</f>
        <v>2.9</v>
      </c>
      <c r="U21">
        <f>'Attacking Workspace'!R21</f>
        <v>0.5</v>
      </c>
      <c r="V21">
        <f>'Attacking Workspace'!S21</f>
        <v>0.17</v>
      </c>
      <c r="W21">
        <f>'Attacking Workspace'!T21</f>
        <v>0.22</v>
      </c>
      <c r="X21">
        <f>'Attacking Workspace'!U21</f>
        <v>0.06</v>
      </c>
      <c r="Y21" s="15">
        <f>'Attacking Workspace'!V21</f>
        <v>3.85</v>
      </c>
      <c r="AA21">
        <v>18</v>
      </c>
      <c r="AB21" t="str">
        <f>'Attacking Workspace'!A7</f>
        <v>C. Quintero</v>
      </c>
      <c r="AC21">
        <f>'Attacking Workspace'!Y7</f>
        <v>4.42</v>
      </c>
      <c r="AD21">
        <f>'Attacking Workspace'!Z7</f>
        <v>1.5</v>
      </c>
      <c r="AE21">
        <f>'Attacking Workspace'!AA7</f>
        <v>2.34</v>
      </c>
      <c r="AF21">
        <f>'Attacking Workspace'!AB7</f>
        <v>1.17</v>
      </c>
      <c r="AG21" s="15">
        <f>'Attacking Workspace'!AC7</f>
        <v>8.26</v>
      </c>
    </row>
    <row r="22" spans="1:33" x14ac:dyDescent="0.3">
      <c r="A22">
        <v>19</v>
      </c>
      <c r="B22" t="str">
        <f>'Attacking Workspace'!A23</f>
        <v>T. MartÃ­nez</v>
      </c>
      <c r="C22">
        <f>'Attacking Workspace'!B23</f>
        <v>62.31</v>
      </c>
      <c r="D22" s="15">
        <f>'Attacking Workspace'!C23</f>
        <v>25.8</v>
      </c>
      <c r="F22">
        <v>19</v>
      </c>
      <c r="G22" t="str">
        <f>'Attacking Workspace'!A8</f>
        <v>D. FagÃºndez</v>
      </c>
      <c r="H22">
        <f>'Attacking Workspace'!F8</f>
        <v>29.56</v>
      </c>
      <c r="I22">
        <f>'Attacking Workspace'!G8</f>
        <v>0.75600000000000001</v>
      </c>
      <c r="J22">
        <f>'Attacking Workspace'!H8</f>
        <v>0.318</v>
      </c>
      <c r="K22">
        <f>'Attacking Workspace'!I8</f>
        <v>10.31</v>
      </c>
      <c r="L22">
        <f>'Attacking Workspace'!J8</f>
        <v>0.76</v>
      </c>
      <c r="M22">
        <f>'Attacking Workspace'!K8</f>
        <v>13.21</v>
      </c>
      <c r="N22">
        <f>'Attacking Workspace'!L8</f>
        <v>13.57</v>
      </c>
      <c r="O22">
        <f>'Attacking Workspace'!M8</f>
        <v>0.45900000000000002</v>
      </c>
      <c r="P22" s="15">
        <f>'Attacking Workspace'!N8</f>
        <v>7.76</v>
      </c>
      <c r="R22">
        <v>19</v>
      </c>
      <c r="S22" t="str">
        <f>'Attacking Workspace'!A22</f>
        <v>S. TaÃ¯der</v>
      </c>
      <c r="T22" s="1">
        <f>'Attacking Workspace'!Q22</f>
        <v>2.27</v>
      </c>
      <c r="U22">
        <f>'Attacking Workspace'!R22</f>
        <v>0.8</v>
      </c>
      <c r="V22">
        <f>'Attacking Workspace'!S22</f>
        <v>0.21</v>
      </c>
      <c r="W22">
        <f>'Attacking Workspace'!T22</f>
        <v>0.17</v>
      </c>
      <c r="X22">
        <f>'Attacking Workspace'!U22</f>
        <v>0.21</v>
      </c>
      <c r="Y22" s="15">
        <f>'Attacking Workspace'!V22</f>
        <v>3.66</v>
      </c>
      <c r="AA22">
        <v>19</v>
      </c>
      <c r="AB22" t="str">
        <f>'Attacking Workspace'!A8</f>
        <v>D. FagÃºndez</v>
      </c>
      <c r="AC22">
        <f>'Attacking Workspace'!Y8</f>
        <v>5.27</v>
      </c>
      <c r="AD22">
        <f>'Attacking Workspace'!Z8</f>
        <v>1.47</v>
      </c>
      <c r="AE22">
        <f>'Attacking Workspace'!AA8</f>
        <v>1.52</v>
      </c>
      <c r="AF22">
        <f>'Attacking Workspace'!AB8</f>
        <v>1.37</v>
      </c>
      <c r="AG22" s="15">
        <f>'Attacking Workspace'!AC8</f>
        <v>8.25</v>
      </c>
    </row>
    <row r="23" spans="1:33" x14ac:dyDescent="0.3">
      <c r="A23">
        <v>20</v>
      </c>
      <c r="B23" t="str">
        <f>'Attacking Workspace'!A12</f>
        <v>G. dos Santos</v>
      </c>
      <c r="C23">
        <f>'Attacking Workspace'!B12</f>
        <v>53.4</v>
      </c>
      <c r="D23" s="15">
        <f>'Attacking Workspace'!C12</f>
        <v>21.92</v>
      </c>
      <c r="F23">
        <v>20</v>
      </c>
      <c r="G23" t="str">
        <f>'Attacking Workspace'!A7</f>
        <v>C. Quintero</v>
      </c>
      <c r="H23">
        <f>'Attacking Workspace'!F7</f>
        <v>39.08</v>
      </c>
      <c r="I23">
        <f>'Attacking Workspace'!G7</f>
        <v>0.70799999999999996</v>
      </c>
      <c r="J23">
        <f>'Attacking Workspace'!H7</f>
        <v>0.39</v>
      </c>
      <c r="K23">
        <f>'Attacking Workspace'!I7</f>
        <v>9.33</v>
      </c>
      <c r="L23">
        <f>'Attacking Workspace'!J7</f>
        <v>0.65900000000000003</v>
      </c>
      <c r="M23">
        <f>'Attacking Workspace'!K7</f>
        <v>13.8</v>
      </c>
      <c r="N23">
        <f>'Attacking Workspace'!L7</f>
        <v>14.15</v>
      </c>
      <c r="O23">
        <f>'Attacking Workspace'!M7</f>
        <v>0.36199999999999999</v>
      </c>
      <c r="P23" s="15">
        <f>'Attacking Workspace'!N7</f>
        <v>7.09</v>
      </c>
      <c r="R23">
        <v>20</v>
      </c>
      <c r="S23" t="str">
        <f>'Attacking Workspace'!A17</f>
        <v>M. Urruti</v>
      </c>
      <c r="T23" s="1">
        <f>'Attacking Workspace'!Q17</f>
        <v>1.51</v>
      </c>
      <c r="U23">
        <f>'Attacking Workspace'!R17</f>
        <v>1.17</v>
      </c>
      <c r="V23">
        <f>'Attacking Workspace'!S17</f>
        <v>0.26</v>
      </c>
      <c r="W23">
        <f>'Attacking Workspace'!T17</f>
        <v>0.26</v>
      </c>
      <c r="X23">
        <f>'Attacking Workspace'!U17</f>
        <v>0.34</v>
      </c>
      <c r="Y23" s="15">
        <f>'Attacking Workspace'!V17</f>
        <v>3.55</v>
      </c>
      <c r="AA23">
        <v>20</v>
      </c>
      <c r="AB23" t="str">
        <f>'Attacking Workspace'!A21</f>
        <v>S. Lletget</v>
      </c>
      <c r="AC23">
        <f>'Attacking Workspace'!Y21</f>
        <v>3.9</v>
      </c>
      <c r="AD23">
        <f>'Attacking Workspace'!Z21</f>
        <v>1.94</v>
      </c>
      <c r="AE23">
        <f>'Attacking Workspace'!AA21</f>
        <v>1.67</v>
      </c>
      <c r="AF23">
        <f>'Attacking Workspace'!AB21</f>
        <v>1.39</v>
      </c>
      <c r="AG23" s="15">
        <f>'Attacking Workspace'!AC21</f>
        <v>7.84</v>
      </c>
    </row>
    <row r="24" spans="1:33" x14ac:dyDescent="0.3">
      <c r="A24">
        <v>21</v>
      </c>
      <c r="B24" t="str">
        <f>'Attacking Workspace'!A17</f>
        <v>M. Urruti</v>
      </c>
      <c r="C24">
        <f>'Attacking Workspace'!B17</f>
        <v>40.46</v>
      </c>
      <c r="D24" s="15">
        <f>'Attacking Workspace'!C17</f>
        <v>20.57</v>
      </c>
      <c r="F24">
        <v>21</v>
      </c>
      <c r="G24" t="str">
        <f>'Attacking Workspace'!A13</f>
        <v>Ibson</v>
      </c>
      <c r="H24">
        <f>'Attacking Workspace'!F13</f>
        <v>56.56</v>
      </c>
      <c r="I24">
        <f>'Attacking Workspace'!G13</f>
        <v>0.81899999999999995</v>
      </c>
      <c r="J24">
        <f>'Attacking Workspace'!H13</f>
        <v>0.38600000000000001</v>
      </c>
      <c r="K24">
        <f>'Attacking Workspace'!I13</f>
        <v>6.75</v>
      </c>
      <c r="L24">
        <f>'Attacking Workspace'!J13</f>
        <v>0.72399999999999998</v>
      </c>
      <c r="M24">
        <f>'Attacking Workspace'!K13</f>
        <v>19.52</v>
      </c>
      <c r="N24">
        <f>'Attacking Workspace'!L13</f>
        <v>9.32</v>
      </c>
      <c r="O24">
        <f>'Attacking Workspace'!M13</f>
        <v>0.16500000000000001</v>
      </c>
      <c r="P24" s="15">
        <f>'Attacking Workspace'!N13</f>
        <v>6.25</v>
      </c>
      <c r="R24">
        <v>21</v>
      </c>
      <c r="S24" t="str">
        <f>'Attacking Workspace'!A25</f>
        <v>Y. Croizet</v>
      </c>
      <c r="T24" s="1">
        <f>'Attacking Workspace'!Q25</f>
        <v>1.65</v>
      </c>
      <c r="U24">
        <f>'Attacking Workspace'!R25</f>
        <v>0.79</v>
      </c>
      <c r="V24">
        <f>'Attacking Workspace'!S25</f>
        <v>0.12</v>
      </c>
      <c r="W24">
        <f>'Attacking Workspace'!T25</f>
        <v>0.37</v>
      </c>
      <c r="X24">
        <f>'Attacking Workspace'!U25</f>
        <v>0.18</v>
      </c>
      <c r="Y24" s="15">
        <f>'Attacking Workspace'!V25</f>
        <v>3.11</v>
      </c>
      <c r="AA24">
        <v>21</v>
      </c>
      <c r="AB24" t="str">
        <f>'Attacking Workspace'!A11</f>
        <v>F. HiguaÃ­n</v>
      </c>
      <c r="AC24">
        <f>'Attacking Workspace'!Y11</f>
        <v>4.4000000000000004</v>
      </c>
      <c r="AD24">
        <f>'Attacking Workspace'!Z11</f>
        <v>1.26</v>
      </c>
      <c r="AE24">
        <f>'Attacking Workspace'!AA11</f>
        <v>2.08</v>
      </c>
      <c r="AF24">
        <f>'Attacking Workspace'!AB11</f>
        <v>0.97</v>
      </c>
      <c r="AG24" s="15">
        <f>'Attacking Workspace'!AC11</f>
        <v>7.74</v>
      </c>
    </row>
    <row r="25" spans="1:33" x14ac:dyDescent="0.3">
      <c r="A25">
        <v>22</v>
      </c>
      <c r="B25" t="str">
        <f>'Attacking Workspace'!A13</f>
        <v>Ibson</v>
      </c>
      <c r="C25">
        <f>'Attacking Workspace'!B13</f>
        <v>73.849999999999994</v>
      </c>
      <c r="D25" s="15">
        <f>'Attacking Workspace'!C13</f>
        <v>15.67</v>
      </c>
      <c r="F25">
        <v>22</v>
      </c>
      <c r="G25" t="str">
        <f>'Attacking Workspace'!A17</f>
        <v>M. Urruti</v>
      </c>
      <c r="H25">
        <f>'Attacking Workspace'!F17</f>
        <v>22.39</v>
      </c>
      <c r="I25">
        <f>'Attacking Workspace'!G17</f>
        <v>0.79200000000000004</v>
      </c>
      <c r="J25">
        <f>'Attacking Workspace'!H17</f>
        <v>0.307</v>
      </c>
      <c r="K25">
        <f>'Attacking Workspace'!I17</f>
        <v>6.24</v>
      </c>
      <c r="L25">
        <f>'Attacking Workspace'!J17</f>
        <v>0.75700000000000001</v>
      </c>
      <c r="M25">
        <f>'Attacking Workspace'!K17</f>
        <v>9.0399999999999991</v>
      </c>
      <c r="N25">
        <f>'Attacking Workspace'!L17</f>
        <v>8.24</v>
      </c>
      <c r="O25">
        <f>'Attacking Workspace'!M17</f>
        <v>0.36799999999999999</v>
      </c>
      <c r="P25" s="15">
        <f>'Attacking Workspace'!N17</f>
        <v>5.17</v>
      </c>
      <c r="R25">
        <v>22</v>
      </c>
      <c r="S25" t="str">
        <f>'Attacking Workspace'!A13</f>
        <v>Ibson</v>
      </c>
      <c r="T25" s="1">
        <f>'Attacking Workspace'!Q13</f>
        <v>0.74</v>
      </c>
      <c r="U25">
        <f>'Attacking Workspace'!R13</f>
        <v>0.35</v>
      </c>
      <c r="V25">
        <f>'Attacking Workspace'!S13</f>
        <v>0.17</v>
      </c>
      <c r="W25">
        <f>'Attacking Workspace'!T13</f>
        <v>0.13</v>
      </c>
      <c r="X25">
        <f>'Attacking Workspace'!U13</f>
        <v>0.13</v>
      </c>
      <c r="Y25" s="15">
        <f>'Attacking Workspace'!V13</f>
        <v>1.52</v>
      </c>
      <c r="AA25">
        <v>22</v>
      </c>
      <c r="AB25" t="str">
        <f>'Attacking Workspace'!A22</f>
        <v>S. TaÃ¯der</v>
      </c>
      <c r="AC25">
        <f>'Attacking Workspace'!Y22</f>
        <v>3.87</v>
      </c>
      <c r="AD25">
        <f>'Attacking Workspace'!Z22</f>
        <v>1.35</v>
      </c>
      <c r="AE25">
        <f>'Attacking Workspace'!AA22</f>
        <v>1.57</v>
      </c>
      <c r="AF25">
        <f>'Attacking Workspace'!AB22</f>
        <v>1.32</v>
      </c>
      <c r="AG25" s="15">
        <f>'Attacking Workspace'!AC22</f>
        <v>6.79</v>
      </c>
    </row>
  </sheetData>
  <pageMargins left="0.7" right="0.7" top="0.75" bottom="0.75" header="0.3" footer="0.3"/>
  <pageSetup orientation="portrait" r:id="rId1"/>
  <tableParts count="4">
    <tablePart r:id="rId2"/>
    <tablePart r:id="rId3"/>
    <tablePart r:id="rId4"/>
    <tablePart r:id="rId5"/>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6F88AA-1B73-4036-B943-201CF76B8A41}">
  <dimension ref="A1:AB25"/>
  <sheetViews>
    <sheetView zoomScale="80" zoomScaleNormal="80" workbookViewId="0">
      <selection activeCell="T34" sqref="T34"/>
    </sheetView>
  </sheetViews>
  <sheetFormatPr defaultRowHeight="14.4" x14ac:dyDescent="0.3"/>
  <cols>
    <col min="1" max="1" width="5.33203125" customWidth="1"/>
    <col min="2" max="2" width="15.21875" customWidth="1"/>
    <col min="3" max="3" width="9.109375" customWidth="1"/>
    <col min="7" max="7" width="11.6640625" customWidth="1"/>
    <col min="8" max="8" width="12.88671875" customWidth="1"/>
    <col min="9" max="9" width="22" bestFit="1" customWidth="1"/>
    <col min="11" max="11" width="4.5546875" bestFit="1" customWidth="1"/>
    <col min="12" max="12" width="16.44140625" customWidth="1"/>
    <col min="13" max="13" width="11.21875" customWidth="1"/>
    <col min="14" max="14" width="12.5546875" customWidth="1"/>
    <col min="15" max="15" width="9.21875" customWidth="1"/>
    <col min="16" max="16" width="10" customWidth="1"/>
    <col min="17" max="17" width="8.109375" customWidth="1"/>
    <col min="18" max="18" width="9.6640625" bestFit="1" customWidth="1"/>
    <col min="19" max="19" width="8" bestFit="1" customWidth="1"/>
    <col min="20" max="20" width="16.6640625" bestFit="1" customWidth="1"/>
    <col min="21" max="21" width="15.6640625" customWidth="1"/>
    <col min="22" max="22" width="4.5546875" bestFit="1" customWidth="1"/>
    <col min="23" max="23" width="14.5546875" bestFit="1" customWidth="1"/>
    <col min="24" max="24" width="11.6640625" customWidth="1"/>
    <col min="25" max="25" width="10.33203125" bestFit="1" customWidth="1"/>
    <col min="26" max="26" width="11.33203125" bestFit="1" customWidth="1"/>
    <col min="27" max="27" width="15.77734375" bestFit="1" customWidth="1"/>
    <col min="28" max="28" width="21.44140625" customWidth="1"/>
  </cols>
  <sheetData>
    <row r="1" spans="1:28" x14ac:dyDescent="0.3">
      <c r="A1" t="s">
        <v>208</v>
      </c>
    </row>
    <row r="2" spans="1:28" x14ac:dyDescent="0.3">
      <c r="B2" s="41" t="str">
        <f>'Defensive Workspace'!B2</f>
        <v>Total Disruption</v>
      </c>
      <c r="L2" s="41" t="s">
        <v>209</v>
      </c>
      <c r="W2" s="41" t="s">
        <v>210</v>
      </c>
    </row>
    <row r="3" spans="1:28" x14ac:dyDescent="0.3">
      <c r="A3" t="s">
        <v>6</v>
      </c>
      <c r="B3" t="s">
        <v>15</v>
      </c>
      <c r="C3" t="s">
        <v>39</v>
      </c>
      <c r="D3" t="s">
        <v>40</v>
      </c>
      <c r="E3" t="s">
        <v>41</v>
      </c>
      <c r="F3" t="s">
        <v>42</v>
      </c>
      <c r="G3" t="s">
        <v>43</v>
      </c>
      <c r="H3" t="s">
        <v>44</v>
      </c>
      <c r="I3" t="s">
        <v>281</v>
      </c>
      <c r="K3" t="s">
        <v>6</v>
      </c>
      <c r="L3" t="s">
        <v>15</v>
      </c>
      <c r="M3" t="s">
        <v>46</v>
      </c>
      <c r="N3" t="s">
        <v>262</v>
      </c>
      <c r="O3" t="s">
        <v>263</v>
      </c>
      <c r="P3" t="s">
        <v>47</v>
      </c>
      <c r="Q3" t="s">
        <v>48</v>
      </c>
      <c r="R3" t="s">
        <v>49</v>
      </c>
      <c r="S3" t="s">
        <v>50</v>
      </c>
      <c r="T3" t="s">
        <v>282</v>
      </c>
      <c r="V3" t="s">
        <v>6</v>
      </c>
      <c r="W3" t="s">
        <v>15</v>
      </c>
      <c r="X3" t="s">
        <v>52</v>
      </c>
      <c r="Y3" t="s">
        <v>53</v>
      </c>
      <c r="Z3" t="s">
        <v>54</v>
      </c>
      <c r="AA3" t="s">
        <v>55</v>
      </c>
      <c r="AB3" t="s">
        <v>56</v>
      </c>
    </row>
    <row r="4" spans="1:28" x14ac:dyDescent="0.3">
      <c r="A4">
        <v>1</v>
      </c>
      <c r="B4" t="str">
        <f>'Defensive Workspace'!A10</f>
        <v>F. GutiÃ©rrez</v>
      </c>
      <c r="C4">
        <f>'Defensive Workspace'!B10</f>
        <v>3.33</v>
      </c>
      <c r="D4">
        <f>'Defensive Workspace'!C10</f>
        <v>1.08</v>
      </c>
      <c r="E4">
        <f>'Defensive Workspace'!D10</f>
        <v>0.15</v>
      </c>
      <c r="F4">
        <f>'Defensive Workspace'!E10</f>
        <v>1.08</v>
      </c>
      <c r="G4">
        <f>'Defensive Workspace'!F10</f>
        <v>0</v>
      </c>
      <c r="H4">
        <f>'Defensive Workspace'!G10</f>
        <v>0.85</v>
      </c>
      <c r="I4" s="15">
        <f>'Defensive Workspace'!H10</f>
        <v>4.8</v>
      </c>
      <c r="K4">
        <v>1</v>
      </c>
      <c r="L4" t="str">
        <f>'Defensive Workspace'!A13</f>
        <v>Ibson</v>
      </c>
      <c r="M4">
        <f>'Defensive Workspace'!K13</f>
        <v>7.75</v>
      </c>
      <c r="N4">
        <f>'Defensive Workspace'!L13</f>
        <v>0.87</v>
      </c>
      <c r="O4">
        <f>'Defensive Workspace'!M13</f>
        <v>1.31</v>
      </c>
      <c r="P4">
        <f>'Defensive Workspace'!L13</f>
        <v>0.87</v>
      </c>
      <c r="Q4">
        <f>'Defensive Workspace'!M13</f>
        <v>1.31</v>
      </c>
      <c r="R4">
        <f>'Defensive Workspace'!N13</f>
        <v>6.84</v>
      </c>
      <c r="S4">
        <f>'Defensive Workspace'!O13</f>
        <v>11.8</v>
      </c>
      <c r="T4" s="15">
        <f>'Defensive Workspace'!P13</f>
        <v>72</v>
      </c>
      <c r="V4">
        <v>1</v>
      </c>
      <c r="W4" t="str">
        <f>'Defensive Workspace'!A10</f>
        <v>F. GutiÃ©rrez</v>
      </c>
      <c r="X4">
        <f>'Defensive Workspace'!S10</f>
        <v>0.41</v>
      </c>
      <c r="Y4">
        <f>'Defensive Workspace'!T10</f>
        <v>2.31</v>
      </c>
      <c r="Z4">
        <f>'Defensive Workspace'!U10</f>
        <v>1.24</v>
      </c>
      <c r="AA4">
        <f>'Defensive Workspace'!V10</f>
        <v>2.4500000000000002</v>
      </c>
      <c r="AB4" s="15">
        <f>'Defensive Workspace'!W10</f>
        <v>1.1100000000000001</v>
      </c>
    </row>
    <row r="5" spans="1:28" x14ac:dyDescent="0.3">
      <c r="A5">
        <v>2</v>
      </c>
      <c r="B5" t="str">
        <f>'Defensive Workspace'!A21</f>
        <v>S. Lletget</v>
      </c>
      <c r="C5">
        <f>'Defensive Workspace'!B21</f>
        <v>2.2799999999999998</v>
      </c>
      <c r="D5">
        <f>'Defensive Workspace'!C21</f>
        <v>1.39</v>
      </c>
      <c r="E5">
        <f>'Defensive Workspace'!D21</f>
        <v>0.11</v>
      </c>
      <c r="F5">
        <f>'Defensive Workspace'!E21</f>
        <v>0.72</v>
      </c>
      <c r="G5">
        <f>'Defensive Workspace'!F21</f>
        <v>0.06</v>
      </c>
      <c r="H5">
        <f>'Defensive Workspace'!G21</f>
        <v>0.84</v>
      </c>
      <c r="I5" s="15">
        <f>'Defensive Workspace'!H21</f>
        <v>4.46</v>
      </c>
      <c r="K5">
        <v>2</v>
      </c>
      <c r="L5" t="str">
        <f>'Defensive Workspace'!A11</f>
        <v>F. HiguaÃ­n</v>
      </c>
      <c r="M5">
        <f>'Defensive Workspace'!K11</f>
        <v>4.28</v>
      </c>
      <c r="N5">
        <f>'Defensive Workspace'!L11</f>
        <v>0.25</v>
      </c>
      <c r="O5">
        <f>'Defensive Workspace'!M11</f>
        <v>0.42</v>
      </c>
      <c r="P5">
        <f>'Defensive Workspace'!L11</f>
        <v>0.25</v>
      </c>
      <c r="Q5">
        <f>'Defensive Workspace'!M11</f>
        <v>0.42</v>
      </c>
      <c r="R5">
        <f>'Defensive Workspace'!N11</f>
        <v>2.58</v>
      </c>
      <c r="S5">
        <f>'Defensive Workspace'!O11</f>
        <v>5.84</v>
      </c>
      <c r="T5" s="15">
        <f>'Defensive Workspace'!P11</f>
        <v>68.59</v>
      </c>
      <c r="V5">
        <v>2</v>
      </c>
      <c r="W5" t="str">
        <f>'Defensive Workspace'!A4</f>
        <v>A. Romero</v>
      </c>
      <c r="X5">
        <f>'Defensive Workspace'!S4</f>
        <v>0.57999999999999996</v>
      </c>
      <c r="Y5">
        <f>'Defensive Workspace'!T4</f>
        <v>3.52</v>
      </c>
      <c r="Z5">
        <f>'Defensive Workspace'!U4</f>
        <v>1.03</v>
      </c>
      <c r="AA5">
        <f>'Defensive Workspace'!V4</f>
        <v>3.32</v>
      </c>
      <c r="AB5" s="15">
        <f>'Defensive Workspace'!W4</f>
        <v>1.3</v>
      </c>
    </row>
    <row r="6" spans="1:28" x14ac:dyDescent="0.3">
      <c r="A6">
        <v>3</v>
      </c>
      <c r="B6" t="str">
        <f>'Defensive Workspace'!A15</f>
        <v>M. AlmirÃ³n</v>
      </c>
      <c r="C6">
        <f>'Defensive Workspace'!B15</f>
        <v>1.88</v>
      </c>
      <c r="D6">
        <f>'Defensive Workspace'!C15</f>
        <v>0.82</v>
      </c>
      <c r="E6">
        <f>'Defensive Workspace'!D15</f>
        <v>0.03</v>
      </c>
      <c r="F6">
        <f>'Defensive Workspace'!E15</f>
        <v>0.59</v>
      </c>
      <c r="G6">
        <f>'Defensive Workspace'!F15</f>
        <v>7.0000000000000007E-2</v>
      </c>
      <c r="H6">
        <f>'Defensive Workspace'!G15</f>
        <v>0.73</v>
      </c>
      <c r="I6" s="15">
        <f>'Defensive Workspace'!H15</f>
        <v>3.3</v>
      </c>
      <c r="K6">
        <v>3</v>
      </c>
      <c r="L6" t="str">
        <f>'Defensive Workspace'!A22</f>
        <v>S. TaÃ¯der</v>
      </c>
      <c r="M6">
        <f>'Defensive Workspace'!K22</f>
        <v>7.08</v>
      </c>
      <c r="N6">
        <f>'Defensive Workspace'!L22</f>
        <v>0.31</v>
      </c>
      <c r="O6">
        <f>'Defensive Workspace'!M22</f>
        <v>0.87</v>
      </c>
      <c r="P6">
        <f>'Defensive Workspace'!L22</f>
        <v>0.31</v>
      </c>
      <c r="Q6">
        <f>'Defensive Workspace'!M22</f>
        <v>0.87</v>
      </c>
      <c r="R6">
        <f>'Defensive Workspace'!N22</f>
        <v>4.22</v>
      </c>
      <c r="S6">
        <f>'Defensive Workspace'!O22</f>
        <v>9.1300000000000008</v>
      </c>
      <c r="T6" s="15">
        <f>'Defensive Workspace'!P22</f>
        <v>66.91</v>
      </c>
      <c r="V6">
        <v>3</v>
      </c>
      <c r="W6" t="str">
        <f>'Defensive Workspace'!A11</f>
        <v>F. HiguaÃ­n</v>
      </c>
      <c r="X6">
        <f>'Defensive Workspace'!S11</f>
        <v>0.16</v>
      </c>
      <c r="Y6">
        <f>'Defensive Workspace'!T11</f>
        <v>3</v>
      </c>
      <c r="Z6">
        <f>'Defensive Workspace'!U11</f>
        <v>1.23</v>
      </c>
      <c r="AA6">
        <f>'Defensive Workspace'!V11</f>
        <v>1.1000000000000001</v>
      </c>
      <c r="AB6" s="15">
        <f>'Defensive Workspace'!W11</f>
        <v>1.42</v>
      </c>
    </row>
    <row r="7" spans="1:28" x14ac:dyDescent="0.3">
      <c r="A7">
        <v>4</v>
      </c>
      <c r="B7" t="str">
        <f>'Defensive Workspace'!A13</f>
        <v>Ibson</v>
      </c>
      <c r="C7">
        <f>'Defensive Workspace'!B13</f>
        <v>2.87</v>
      </c>
      <c r="D7">
        <f>'Defensive Workspace'!C13</f>
        <v>1.31</v>
      </c>
      <c r="E7">
        <f>'Defensive Workspace'!D13</f>
        <v>0.26</v>
      </c>
      <c r="F7">
        <f>'Defensive Workspace'!E13</f>
        <v>1.0900000000000001</v>
      </c>
      <c r="G7">
        <f>'Defensive Workspace'!F13</f>
        <v>0.04</v>
      </c>
      <c r="H7">
        <f>'Defensive Workspace'!G13</f>
        <v>1.83</v>
      </c>
      <c r="I7" s="15">
        <f>'Defensive Workspace'!H13</f>
        <v>3.18</v>
      </c>
      <c r="K7">
        <v>4</v>
      </c>
      <c r="L7" t="str">
        <f>'Defensive Workspace'!A24</f>
        <v>VÃ­ctor VÃ¡zquez</v>
      </c>
      <c r="M7">
        <f>'Defensive Workspace'!K24</f>
        <v>5.39</v>
      </c>
      <c r="N7">
        <f>'Defensive Workspace'!L24</f>
        <v>0.66</v>
      </c>
      <c r="O7">
        <f>'Defensive Workspace'!M24</f>
        <v>1.45</v>
      </c>
      <c r="P7">
        <f>'Defensive Workspace'!L24</f>
        <v>0.66</v>
      </c>
      <c r="Q7">
        <f>'Defensive Workspace'!M24</f>
        <v>1.45</v>
      </c>
      <c r="R7">
        <f>'Defensive Workspace'!N24</f>
        <v>3.42</v>
      </c>
      <c r="S7">
        <f>'Defensive Workspace'!O24</f>
        <v>7.03</v>
      </c>
      <c r="T7" s="15">
        <f>'Defensive Workspace'!P24</f>
        <v>66.53</v>
      </c>
      <c r="V7">
        <v>4</v>
      </c>
      <c r="W7" t="str">
        <f>'Defensive Workspace'!A18</f>
        <v>N. Lodeiro</v>
      </c>
      <c r="X7">
        <f>'Defensive Workspace'!S18</f>
        <v>0.3</v>
      </c>
      <c r="Y7">
        <f>'Defensive Workspace'!T18</f>
        <v>3.6</v>
      </c>
      <c r="Z7">
        <f>'Defensive Workspace'!U18</f>
        <v>1.07</v>
      </c>
      <c r="AA7">
        <f>'Defensive Workspace'!V18</f>
        <v>1.23</v>
      </c>
      <c r="AB7" s="15">
        <f>'Defensive Workspace'!W18</f>
        <v>1.52</v>
      </c>
    </row>
    <row r="8" spans="1:28" x14ac:dyDescent="0.3">
      <c r="A8">
        <v>5</v>
      </c>
      <c r="B8" t="str">
        <f>'Defensive Workspace'!A17</f>
        <v>M. Urruti</v>
      </c>
      <c r="C8">
        <f>'Defensive Workspace'!B17</f>
        <v>1.66</v>
      </c>
      <c r="D8">
        <f>'Defensive Workspace'!C17</f>
        <v>0.56999999999999995</v>
      </c>
      <c r="E8">
        <f>'Defensive Workspace'!D17</f>
        <v>0.08</v>
      </c>
      <c r="F8">
        <f>'Defensive Workspace'!E17</f>
        <v>1.1299999999999999</v>
      </c>
      <c r="G8">
        <f>'Defensive Workspace'!F17</f>
        <v>0</v>
      </c>
      <c r="H8">
        <f>'Defensive Workspace'!G17</f>
        <v>1.1299999999999999</v>
      </c>
      <c r="I8" s="15">
        <f>'Defensive Workspace'!H17</f>
        <v>2.87</v>
      </c>
      <c r="K8">
        <v>5</v>
      </c>
      <c r="L8" t="str">
        <f>'Defensive Workspace'!A15</f>
        <v>M. AlmirÃ³n</v>
      </c>
      <c r="M8">
        <f>'Defensive Workspace'!K15</f>
        <v>5.47</v>
      </c>
      <c r="N8">
        <f>'Defensive Workspace'!L15</f>
        <v>0.23</v>
      </c>
      <c r="O8">
        <f>'Defensive Workspace'!M15</f>
        <v>0.76</v>
      </c>
      <c r="P8">
        <f>'Defensive Workspace'!L15</f>
        <v>0.23</v>
      </c>
      <c r="Q8">
        <f>'Defensive Workspace'!M15</f>
        <v>0.76</v>
      </c>
      <c r="R8">
        <f>'Defensive Workspace'!N15</f>
        <v>6.49</v>
      </c>
      <c r="S8">
        <f>'Defensive Workspace'!O15</f>
        <v>12.26</v>
      </c>
      <c r="T8" s="15">
        <f>'Defensive Workspace'!P15</f>
        <v>65.94</v>
      </c>
      <c r="V8">
        <v>5</v>
      </c>
      <c r="W8" t="str">
        <f>'Defensive Workspace'!A15</f>
        <v>M. AlmirÃ³n</v>
      </c>
      <c r="X8">
        <f>'Defensive Workspace'!S15</f>
        <v>0.68</v>
      </c>
      <c r="Y8">
        <f>'Defensive Workspace'!T15</f>
        <v>3.87</v>
      </c>
      <c r="Z8">
        <f>'Defensive Workspace'!U15</f>
        <v>1.23</v>
      </c>
      <c r="AA8">
        <f>'Defensive Workspace'!V15</f>
        <v>2.77</v>
      </c>
      <c r="AB8" s="15">
        <f>'Defensive Workspace'!W15</f>
        <v>1.56</v>
      </c>
    </row>
    <row r="9" spans="1:28" x14ac:dyDescent="0.3">
      <c r="A9">
        <v>6</v>
      </c>
      <c r="B9" t="str">
        <f>'Defensive Workspace'!A24</f>
        <v>VÃ­ctor VÃ¡zquez</v>
      </c>
      <c r="C9">
        <f>'Defensive Workspace'!B24</f>
        <v>0.99</v>
      </c>
      <c r="D9">
        <f>'Defensive Workspace'!C24</f>
        <v>0.85</v>
      </c>
      <c r="E9">
        <f>'Defensive Workspace'!D24</f>
        <v>7.0000000000000007E-2</v>
      </c>
      <c r="F9">
        <f>'Defensive Workspace'!E24</f>
        <v>0.26</v>
      </c>
      <c r="G9">
        <f>'Defensive Workspace'!F24</f>
        <v>0</v>
      </c>
      <c r="H9">
        <f>'Defensive Workspace'!G24</f>
        <v>0.46</v>
      </c>
      <c r="I9" s="15">
        <f>'Defensive Workspace'!H24</f>
        <v>2.76</v>
      </c>
      <c r="K9">
        <v>6</v>
      </c>
      <c r="L9" t="str">
        <f>'Defensive Workspace'!A25</f>
        <v>Y. Croizet</v>
      </c>
      <c r="M9">
        <f>'Defensive Workspace'!K25</f>
        <v>6.28</v>
      </c>
      <c r="N9">
        <f>'Defensive Workspace'!L25</f>
        <v>1.4</v>
      </c>
      <c r="O9">
        <f>'Defensive Workspace'!M25</f>
        <v>2.13</v>
      </c>
      <c r="P9">
        <f>'Defensive Workspace'!L25</f>
        <v>1.4</v>
      </c>
      <c r="Q9">
        <f>'Defensive Workspace'!M25</f>
        <v>2.13</v>
      </c>
      <c r="R9">
        <f>'Defensive Workspace'!N25</f>
        <v>6.28</v>
      </c>
      <c r="S9">
        <f>'Defensive Workspace'!O25</f>
        <v>12.99</v>
      </c>
      <c r="T9" s="15">
        <f>'Defensive Workspace'!P25</f>
        <v>65.89</v>
      </c>
      <c r="V9">
        <v>6</v>
      </c>
      <c r="W9" t="str">
        <f>'Defensive Workspace'!A12</f>
        <v>G. dos Santos</v>
      </c>
      <c r="X9">
        <f>'Defensive Workspace'!S12</f>
        <v>0.28999999999999998</v>
      </c>
      <c r="Y9">
        <f>'Defensive Workspace'!T12</f>
        <v>2.65</v>
      </c>
      <c r="Z9">
        <f>'Defensive Workspace'!U12</f>
        <v>1.9</v>
      </c>
      <c r="AA9">
        <f>'Defensive Workspace'!V12</f>
        <v>1.81</v>
      </c>
      <c r="AB9" s="15">
        <f>'Defensive Workspace'!W12</f>
        <v>1.59</v>
      </c>
    </row>
    <row r="10" spans="1:28" x14ac:dyDescent="0.3">
      <c r="A10">
        <v>7</v>
      </c>
      <c r="B10" t="str">
        <f>'Defensive Workspace'!A22</f>
        <v>S. TaÃ¯der</v>
      </c>
      <c r="C10">
        <f>'Defensive Workspace'!B22</f>
        <v>1.29</v>
      </c>
      <c r="D10">
        <f>'Defensive Workspace'!C22</f>
        <v>0.59</v>
      </c>
      <c r="E10">
        <f>'Defensive Workspace'!D22</f>
        <v>7.0000000000000007E-2</v>
      </c>
      <c r="F10">
        <f>'Defensive Workspace'!E22</f>
        <v>0.63</v>
      </c>
      <c r="G10">
        <f>'Defensive Workspace'!F22</f>
        <v>7.0000000000000007E-2</v>
      </c>
      <c r="H10">
        <f>'Defensive Workspace'!G22</f>
        <v>0.73</v>
      </c>
      <c r="I10" s="15">
        <f>'Defensive Workspace'!H22</f>
        <v>2.27</v>
      </c>
      <c r="K10">
        <v>7</v>
      </c>
      <c r="L10" t="str">
        <f>'Defensive Workspace'!A12</f>
        <v>G. dos Santos</v>
      </c>
      <c r="M10">
        <f>'Defensive Workspace'!K12</f>
        <v>3.23</v>
      </c>
      <c r="N10">
        <f>'Defensive Workspace'!L12</f>
        <v>0.22</v>
      </c>
      <c r="O10">
        <f>'Defensive Workspace'!M12</f>
        <v>0.78</v>
      </c>
      <c r="P10">
        <f>'Defensive Workspace'!L12</f>
        <v>0.22</v>
      </c>
      <c r="Q10">
        <f>'Defensive Workspace'!M12</f>
        <v>0.78</v>
      </c>
      <c r="R10">
        <f>'Defensive Workspace'!N12</f>
        <v>3.67</v>
      </c>
      <c r="S10">
        <f>'Defensive Workspace'!O12</f>
        <v>7.01</v>
      </c>
      <c r="T10" s="15">
        <f>'Defensive Workspace'!P12</f>
        <v>65.38</v>
      </c>
      <c r="V10">
        <v>7</v>
      </c>
      <c r="W10" t="str">
        <f>'Defensive Workspace'!A16</f>
        <v>M. Moralez</v>
      </c>
      <c r="X10">
        <f>'Defensive Workspace'!S16</f>
        <v>0.44</v>
      </c>
      <c r="Y10">
        <f>'Defensive Workspace'!T16</f>
        <v>4.25</v>
      </c>
      <c r="Z10">
        <f>'Defensive Workspace'!U16</f>
        <v>1.28</v>
      </c>
      <c r="AA10">
        <f>'Defensive Workspace'!V16</f>
        <v>2.72</v>
      </c>
      <c r="AB10" s="15">
        <f>'Defensive Workspace'!W16</f>
        <v>1.69</v>
      </c>
    </row>
    <row r="11" spans="1:28" x14ac:dyDescent="0.3">
      <c r="A11">
        <v>8</v>
      </c>
      <c r="B11" t="str">
        <f>'Defensive Workspace'!A18</f>
        <v>N. Lodeiro</v>
      </c>
      <c r="C11">
        <f>'Defensive Workspace'!B18</f>
        <v>1.42</v>
      </c>
      <c r="D11">
        <f>'Defensive Workspace'!C18</f>
        <v>1.1299999999999999</v>
      </c>
      <c r="E11">
        <f>'Defensive Workspace'!D18</f>
        <v>0</v>
      </c>
      <c r="F11">
        <f>'Defensive Workspace'!E18</f>
        <v>1.42</v>
      </c>
      <c r="G11">
        <f>'Defensive Workspace'!F18</f>
        <v>0.13</v>
      </c>
      <c r="H11">
        <f>'Defensive Workspace'!G18</f>
        <v>1.79</v>
      </c>
      <c r="I11" s="15">
        <f>'Defensive Workspace'!H18</f>
        <v>2.21</v>
      </c>
      <c r="K11">
        <v>8</v>
      </c>
      <c r="L11" t="str">
        <f>'Defensive Workspace'!A10</f>
        <v>F. GutiÃ©rrez</v>
      </c>
      <c r="M11">
        <f>'Defensive Workspace'!K10</f>
        <v>6.58</v>
      </c>
      <c r="N11">
        <f>'Defensive Workspace'!L10</f>
        <v>0.77</v>
      </c>
      <c r="O11">
        <f>'Defensive Workspace'!M10</f>
        <v>1.7</v>
      </c>
      <c r="P11">
        <f>'Defensive Workspace'!L10</f>
        <v>0.77</v>
      </c>
      <c r="Q11">
        <f>'Defensive Workspace'!M10</f>
        <v>1.7</v>
      </c>
      <c r="R11">
        <f>'Defensive Workspace'!N10</f>
        <v>5.96</v>
      </c>
      <c r="S11">
        <f>'Defensive Workspace'!O10</f>
        <v>12.54</v>
      </c>
      <c r="T11" s="15">
        <f>'Defensive Workspace'!P10</f>
        <v>65.03</v>
      </c>
      <c r="V11">
        <v>8</v>
      </c>
      <c r="W11" t="str">
        <f>'Defensive Workspace'!A25</f>
        <v>Y. Croizet</v>
      </c>
      <c r="X11">
        <f>'Defensive Workspace'!S25</f>
        <v>0.83</v>
      </c>
      <c r="Y11">
        <f>'Defensive Workspace'!T25</f>
        <v>4.38</v>
      </c>
      <c r="Z11">
        <f>'Defensive Workspace'!U25</f>
        <v>1.24</v>
      </c>
      <c r="AA11">
        <f>'Defensive Workspace'!V25</f>
        <v>2.4500000000000002</v>
      </c>
      <c r="AB11" s="15">
        <f>'Defensive Workspace'!W25</f>
        <v>1.77</v>
      </c>
    </row>
    <row r="12" spans="1:28" x14ac:dyDescent="0.3">
      <c r="A12">
        <v>9</v>
      </c>
      <c r="B12" t="str">
        <f>'Defensive Workspace'!A16</f>
        <v>M. Moralez</v>
      </c>
      <c r="C12">
        <f>'Defensive Workspace'!B16</f>
        <v>1.9</v>
      </c>
      <c r="D12">
        <f>'Defensive Workspace'!C16</f>
        <v>1.1100000000000001</v>
      </c>
      <c r="E12">
        <f>'Defensive Workspace'!D16</f>
        <v>0.1</v>
      </c>
      <c r="F12">
        <f>'Defensive Workspace'!E16</f>
        <v>0.56000000000000005</v>
      </c>
      <c r="G12">
        <f>'Defensive Workspace'!F16</f>
        <v>0.03</v>
      </c>
      <c r="H12">
        <f>'Defensive Workspace'!G16</f>
        <v>1.41</v>
      </c>
      <c r="I12" s="15">
        <f>'Defensive Workspace'!H16</f>
        <v>2.19</v>
      </c>
      <c r="K12">
        <v>9</v>
      </c>
      <c r="L12" t="str">
        <f>'Defensive Workspace'!A16</f>
        <v>M. Moralez</v>
      </c>
      <c r="M12">
        <f>'Defensive Workspace'!K16</f>
        <v>6.94</v>
      </c>
      <c r="N12">
        <f>'Defensive Workspace'!L16</f>
        <v>0.26</v>
      </c>
      <c r="O12">
        <f>'Defensive Workspace'!M16</f>
        <v>1.18</v>
      </c>
      <c r="P12">
        <f>'Defensive Workspace'!L16</f>
        <v>0.26</v>
      </c>
      <c r="Q12">
        <f>'Defensive Workspace'!M16</f>
        <v>1.18</v>
      </c>
      <c r="R12">
        <f>'Defensive Workspace'!N16</f>
        <v>6.15</v>
      </c>
      <c r="S12">
        <f>'Defensive Workspace'!O16</f>
        <v>12.6</v>
      </c>
      <c r="T12" s="15">
        <f>'Defensive Workspace'!P16</f>
        <v>64.41</v>
      </c>
      <c r="V12">
        <v>9</v>
      </c>
      <c r="W12" t="str">
        <f>'Defensive Workspace'!A17</f>
        <v>M. Urruti</v>
      </c>
      <c r="X12">
        <f>'Defensive Workspace'!S17</f>
        <v>0.4</v>
      </c>
      <c r="Y12">
        <f>'Defensive Workspace'!T17</f>
        <v>4.0999999999999996</v>
      </c>
      <c r="Z12">
        <f>'Defensive Workspace'!U17</f>
        <v>1.27</v>
      </c>
      <c r="AA12">
        <f>'Defensive Workspace'!V17</f>
        <v>1.17</v>
      </c>
      <c r="AB12" s="15">
        <f>'Defensive Workspace'!W17</f>
        <v>1.79</v>
      </c>
    </row>
    <row r="13" spans="1:28" x14ac:dyDescent="0.3">
      <c r="A13">
        <v>10</v>
      </c>
      <c r="B13" t="str">
        <f>'Defensive Workspace'!A8</f>
        <v>D. FagÃºndez</v>
      </c>
      <c r="C13">
        <f>'Defensive Workspace'!B8</f>
        <v>0.56999999999999995</v>
      </c>
      <c r="D13">
        <f>'Defensive Workspace'!C8</f>
        <v>0.61</v>
      </c>
      <c r="E13">
        <f>'Defensive Workspace'!D8</f>
        <v>0</v>
      </c>
      <c r="F13">
        <f>'Defensive Workspace'!E8</f>
        <v>0.76</v>
      </c>
      <c r="G13">
        <f>'Defensive Workspace'!F8</f>
        <v>0.04</v>
      </c>
      <c r="H13">
        <f>'Defensive Workspace'!G8</f>
        <v>0.76</v>
      </c>
      <c r="I13" s="15">
        <f>'Defensive Workspace'!H8</f>
        <v>2.12</v>
      </c>
      <c r="K13">
        <v>10</v>
      </c>
      <c r="L13" t="str">
        <f>'Defensive Workspace'!A5</f>
        <v>A. RusnÃ¡k</v>
      </c>
      <c r="M13">
        <f>'Defensive Workspace'!K5</f>
        <v>3.7</v>
      </c>
      <c r="N13">
        <f>'Defensive Workspace'!L5</f>
        <v>0.08</v>
      </c>
      <c r="O13">
        <f>'Defensive Workspace'!M5</f>
        <v>0.53</v>
      </c>
      <c r="P13">
        <f>'Defensive Workspace'!L5</f>
        <v>0.08</v>
      </c>
      <c r="Q13">
        <f>'Defensive Workspace'!M5</f>
        <v>0.53</v>
      </c>
      <c r="R13">
        <f>'Defensive Workspace'!N5</f>
        <v>2.61</v>
      </c>
      <c r="S13">
        <f>'Defensive Workspace'!O5</f>
        <v>5.7</v>
      </c>
      <c r="T13" s="15">
        <f>'Defensive Workspace'!P5</f>
        <v>63.23</v>
      </c>
      <c r="V13">
        <v>10</v>
      </c>
      <c r="W13" t="str">
        <f>'Defensive Workspace'!A24</f>
        <v>VÃ­ctor VÃ¡zquez</v>
      </c>
      <c r="X13">
        <f>'Defensive Workspace'!S24</f>
        <v>0.53</v>
      </c>
      <c r="Y13">
        <f>'Defensive Workspace'!T24</f>
        <v>3.7</v>
      </c>
      <c r="Z13">
        <f>'Defensive Workspace'!U24</f>
        <v>1.93</v>
      </c>
      <c r="AA13">
        <f>'Defensive Workspace'!V24</f>
        <v>3.17</v>
      </c>
      <c r="AB13" s="15">
        <f>'Defensive Workspace'!W24</f>
        <v>1.81</v>
      </c>
    </row>
    <row r="14" spans="1:28" x14ac:dyDescent="0.3">
      <c r="A14">
        <v>11</v>
      </c>
      <c r="B14" t="str">
        <f>'Defensive Workspace'!A6</f>
        <v>B. Dockal</v>
      </c>
      <c r="C14">
        <f>'Defensive Workspace'!B6</f>
        <v>0.84</v>
      </c>
      <c r="D14">
        <f>'Defensive Workspace'!C6</f>
        <v>0.55000000000000004</v>
      </c>
      <c r="E14">
        <f>'Defensive Workspace'!D6</f>
        <v>0.04</v>
      </c>
      <c r="F14">
        <f>'Defensive Workspace'!E6</f>
        <v>0.67</v>
      </c>
      <c r="G14">
        <f>'Defensive Workspace'!F6</f>
        <v>0.04</v>
      </c>
      <c r="H14">
        <f>'Defensive Workspace'!G6</f>
        <v>0.88</v>
      </c>
      <c r="I14" s="15">
        <f>'Defensive Workspace'!H6</f>
        <v>2.02</v>
      </c>
      <c r="K14">
        <v>11</v>
      </c>
      <c r="L14" t="str">
        <f>'Defensive Workspace'!A19</f>
        <v>S. Blanco</v>
      </c>
      <c r="M14">
        <f>'Defensive Workspace'!K19</f>
        <v>4.8600000000000003</v>
      </c>
      <c r="N14">
        <f>'Defensive Workspace'!L19</f>
        <v>0.68</v>
      </c>
      <c r="O14">
        <f>'Defensive Workspace'!M19</f>
        <v>1.37</v>
      </c>
      <c r="P14">
        <f>'Defensive Workspace'!L19</f>
        <v>0.68</v>
      </c>
      <c r="Q14">
        <f>'Defensive Workspace'!M19</f>
        <v>1.37</v>
      </c>
      <c r="R14">
        <f>'Defensive Workspace'!N19</f>
        <v>5.39</v>
      </c>
      <c r="S14">
        <f>'Defensive Workspace'!O19</f>
        <v>10.9</v>
      </c>
      <c r="T14" s="15">
        <f>'Defensive Workspace'!P19</f>
        <v>62.93</v>
      </c>
      <c r="V14">
        <v>11</v>
      </c>
      <c r="W14" t="str">
        <f>'Defensive Workspace'!A23</f>
        <v>T. MartÃ­nez</v>
      </c>
      <c r="X14">
        <f>'Defensive Workspace'!S23</f>
        <v>0.67</v>
      </c>
      <c r="Y14">
        <f>'Defensive Workspace'!T23</f>
        <v>4.33</v>
      </c>
      <c r="Z14">
        <f>'Defensive Workspace'!U23</f>
        <v>1.5</v>
      </c>
      <c r="AA14">
        <f>'Defensive Workspace'!V23</f>
        <v>2.87</v>
      </c>
      <c r="AB14" s="15">
        <f>'Defensive Workspace'!W23</f>
        <v>1.83</v>
      </c>
    </row>
    <row r="15" spans="1:28" x14ac:dyDescent="0.3">
      <c r="A15">
        <v>12</v>
      </c>
      <c r="B15" t="str">
        <f>'Defensive Workspace'!A5</f>
        <v>A. RusnÃ¡k</v>
      </c>
      <c r="C15">
        <f>'Defensive Workspace'!B5</f>
        <v>0.79</v>
      </c>
      <c r="D15">
        <f>'Defensive Workspace'!C5</f>
        <v>0.26</v>
      </c>
      <c r="E15">
        <f>'Defensive Workspace'!D5</f>
        <v>0.04</v>
      </c>
      <c r="F15">
        <f>'Defensive Workspace'!E5</f>
        <v>0.45</v>
      </c>
      <c r="G15">
        <f>'Defensive Workspace'!F5</f>
        <v>0</v>
      </c>
      <c r="H15">
        <f>'Defensive Workspace'!G5</f>
        <v>0.38</v>
      </c>
      <c r="I15" s="15">
        <f>'Defensive Workspace'!H5</f>
        <v>1.62</v>
      </c>
      <c r="K15">
        <v>12</v>
      </c>
      <c r="L15" t="str">
        <f>'Defensive Workspace'!A21</f>
        <v>S. Lletget</v>
      </c>
      <c r="M15">
        <f>'Defensive Workspace'!K21</f>
        <v>5.68</v>
      </c>
      <c r="N15">
        <f>'Defensive Workspace'!L21</f>
        <v>0.84</v>
      </c>
      <c r="O15">
        <f>'Defensive Workspace'!M21</f>
        <v>1.73</v>
      </c>
      <c r="P15">
        <f>'Defensive Workspace'!L21</f>
        <v>0.84</v>
      </c>
      <c r="Q15">
        <f>'Defensive Workspace'!M21</f>
        <v>1.73</v>
      </c>
      <c r="R15">
        <f>'Defensive Workspace'!N21</f>
        <v>5.29</v>
      </c>
      <c r="S15">
        <f>'Defensive Workspace'!O21</f>
        <v>10.98</v>
      </c>
      <c r="T15" s="15">
        <f>'Defensive Workspace'!P21</f>
        <v>61.36</v>
      </c>
      <c r="V15">
        <v>12</v>
      </c>
      <c r="W15" t="str">
        <f>'Defensive Workspace'!A9</f>
        <v>D. VÃ¡leri</v>
      </c>
      <c r="X15">
        <f>'Defensive Workspace'!S9</f>
        <v>0.9</v>
      </c>
      <c r="Y15">
        <f>'Defensive Workspace'!T9</f>
        <v>4.3499999999999996</v>
      </c>
      <c r="Z15">
        <f>'Defensive Workspace'!U9</f>
        <v>1.45</v>
      </c>
      <c r="AA15">
        <f>'Defensive Workspace'!V9</f>
        <v>1.9</v>
      </c>
      <c r="AB15" s="15">
        <f>'Defensive Workspace'!W9</f>
        <v>1.93</v>
      </c>
    </row>
    <row r="16" spans="1:28" x14ac:dyDescent="0.3">
      <c r="A16">
        <v>13</v>
      </c>
      <c r="B16" t="str">
        <f>'Defensive Workspace'!A25</f>
        <v>Y. Croizet</v>
      </c>
      <c r="C16">
        <f>'Defensive Workspace'!B25</f>
        <v>1.77</v>
      </c>
      <c r="D16">
        <f>'Defensive Workspace'!C25</f>
        <v>0.43</v>
      </c>
      <c r="E16">
        <f>'Defensive Workspace'!D25</f>
        <v>0</v>
      </c>
      <c r="F16">
        <f>'Defensive Workspace'!E25</f>
        <v>0.49</v>
      </c>
      <c r="G16">
        <f>'Defensive Workspace'!F25</f>
        <v>0.06</v>
      </c>
      <c r="H16">
        <f>'Defensive Workspace'!G25</f>
        <v>1.1000000000000001</v>
      </c>
      <c r="I16" s="15">
        <f>'Defensive Workspace'!H25</f>
        <v>1.59</v>
      </c>
      <c r="K16">
        <v>13</v>
      </c>
      <c r="L16" t="str">
        <f>'Defensive Workspace'!A6</f>
        <v>B. Dockal</v>
      </c>
      <c r="M16">
        <f>'Defensive Workspace'!K6</f>
        <v>3.83</v>
      </c>
      <c r="N16">
        <f>'Defensive Workspace'!L6</f>
        <v>0.5</v>
      </c>
      <c r="O16">
        <f>'Defensive Workspace'!M6</f>
        <v>1.26</v>
      </c>
      <c r="P16">
        <f>'Defensive Workspace'!L6</f>
        <v>0.5</v>
      </c>
      <c r="Q16">
        <f>'Defensive Workspace'!M6</f>
        <v>1.26</v>
      </c>
      <c r="R16">
        <f>'Defensive Workspace'!N6</f>
        <v>3.15</v>
      </c>
      <c r="S16">
        <f>'Defensive Workspace'!O6</f>
        <v>7.53</v>
      </c>
      <c r="T16" s="15">
        <f>'Defensive Workspace'!P6</f>
        <v>61.26</v>
      </c>
      <c r="V16">
        <v>13</v>
      </c>
      <c r="W16" t="str">
        <f>'Defensive Workspace'!A19</f>
        <v>S. Blanco</v>
      </c>
      <c r="X16">
        <f>'Defensive Workspace'!S19</f>
        <v>0.94</v>
      </c>
      <c r="Y16">
        <f>'Defensive Workspace'!T19</f>
        <v>4.3499999999999996</v>
      </c>
      <c r="Z16">
        <f>'Defensive Workspace'!U19</f>
        <v>1.45</v>
      </c>
      <c r="AA16">
        <f>'Defensive Workspace'!V19</f>
        <v>1.9</v>
      </c>
      <c r="AB16" s="15">
        <f>'Defensive Workspace'!W19</f>
        <v>1.94</v>
      </c>
    </row>
    <row r="17" spans="1:28" x14ac:dyDescent="0.3">
      <c r="A17">
        <v>14</v>
      </c>
      <c r="B17" t="str">
        <f>'Defensive Workspace'!A19</f>
        <v>S. Blanco</v>
      </c>
      <c r="C17">
        <f>'Defensive Workspace'!B19</f>
        <v>1.03</v>
      </c>
      <c r="D17">
        <f>'Defensive Workspace'!C19</f>
        <v>0.49</v>
      </c>
      <c r="E17">
        <f>'Defensive Workspace'!D19</f>
        <v>0.08</v>
      </c>
      <c r="F17">
        <f>'Defensive Workspace'!E19</f>
        <v>0.8</v>
      </c>
      <c r="G17">
        <f>'Defensive Workspace'!F19</f>
        <v>0.08</v>
      </c>
      <c r="H17">
        <f>'Defensive Workspace'!G19</f>
        <v>0.95</v>
      </c>
      <c r="I17" s="15">
        <f>'Defensive Workspace'!H19</f>
        <v>1.48</v>
      </c>
      <c r="K17">
        <v>14</v>
      </c>
      <c r="L17" t="str">
        <f>'Defensive Workspace'!A20</f>
        <v>S. KljeÅ¡tan</v>
      </c>
      <c r="M17">
        <f>'Defensive Workspace'!K20</f>
        <v>3.69</v>
      </c>
      <c r="N17">
        <f>'Defensive Workspace'!L20</f>
        <v>0.67</v>
      </c>
      <c r="O17">
        <f>'Defensive Workspace'!M20</f>
        <v>1.59</v>
      </c>
      <c r="P17">
        <f>'Defensive Workspace'!L20</f>
        <v>0.67</v>
      </c>
      <c r="Q17">
        <f>'Defensive Workspace'!M20</f>
        <v>1.59</v>
      </c>
      <c r="R17">
        <f>'Defensive Workspace'!N20</f>
        <v>3.06</v>
      </c>
      <c r="S17">
        <f>'Defensive Workspace'!O20</f>
        <v>7.12</v>
      </c>
      <c r="T17" s="15">
        <f>'Defensive Workspace'!P20</f>
        <v>60.37</v>
      </c>
      <c r="V17">
        <v>14</v>
      </c>
      <c r="W17" t="str">
        <f>'Defensive Workspace'!A6</f>
        <v>B. Dockal</v>
      </c>
      <c r="X17">
        <f>'Defensive Workspace'!S6</f>
        <v>0.77</v>
      </c>
      <c r="Y17">
        <f>'Defensive Workspace'!T6</f>
        <v>4.68</v>
      </c>
      <c r="Z17">
        <f>'Defensive Workspace'!U6</f>
        <v>1.45</v>
      </c>
      <c r="AA17">
        <f>'Defensive Workspace'!V6</f>
        <v>1.94</v>
      </c>
      <c r="AB17" s="15">
        <f>'Defensive Workspace'!W6</f>
        <v>2.0099999999999998</v>
      </c>
    </row>
    <row r="18" spans="1:28" x14ac:dyDescent="0.3">
      <c r="A18">
        <v>15</v>
      </c>
      <c r="B18" t="str">
        <f>'Defensive Workspace'!A4</f>
        <v>A. Romero</v>
      </c>
      <c r="C18">
        <f>'Defensive Workspace'!B4</f>
        <v>1.67</v>
      </c>
      <c r="D18">
        <f>'Defensive Workspace'!C4</f>
        <v>0.33</v>
      </c>
      <c r="E18">
        <f>'Defensive Workspace'!D4</f>
        <v>0</v>
      </c>
      <c r="F18">
        <f>'Defensive Workspace'!E4</f>
        <v>0.79</v>
      </c>
      <c r="G18">
        <f>'Defensive Workspace'!F4</f>
        <v>0</v>
      </c>
      <c r="H18">
        <f>'Defensive Workspace'!G4</f>
        <v>1.5</v>
      </c>
      <c r="I18" s="15">
        <f>'Defensive Workspace'!H4</f>
        <v>1.42</v>
      </c>
      <c r="K18">
        <v>15</v>
      </c>
      <c r="L18" t="str">
        <f>'Defensive Workspace'!A18</f>
        <v>N. Lodeiro</v>
      </c>
      <c r="M18">
        <f>'Defensive Workspace'!K18</f>
        <v>7</v>
      </c>
      <c r="N18">
        <f>'Defensive Workspace'!L18</f>
        <v>0.54</v>
      </c>
      <c r="O18">
        <f>'Defensive Workspace'!M18</f>
        <v>1.96</v>
      </c>
      <c r="P18">
        <f>'Defensive Workspace'!L18</f>
        <v>0.54</v>
      </c>
      <c r="Q18">
        <f>'Defensive Workspace'!M18</f>
        <v>1.96</v>
      </c>
      <c r="R18">
        <f>'Defensive Workspace'!N18</f>
        <v>6.42</v>
      </c>
      <c r="S18">
        <f>'Defensive Workspace'!O18</f>
        <v>14.13</v>
      </c>
      <c r="T18" s="15">
        <f>'Defensive Workspace'!P18</f>
        <v>59.35</v>
      </c>
      <c r="V18">
        <v>15</v>
      </c>
      <c r="W18" t="str">
        <f>'Defensive Workspace'!A5</f>
        <v>A. RusnÃ¡k</v>
      </c>
      <c r="X18">
        <f>'Defensive Workspace'!S5</f>
        <v>0.93</v>
      </c>
      <c r="Y18">
        <f>'Defensive Workspace'!T5</f>
        <v>4.5999999999999996</v>
      </c>
      <c r="Z18">
        <f>'Defensive Workspace'!U5</f>
        <v>1.63</v>
      </c>
      <c r="AA18">
        <f>'Defensive Workspace'!V5</f>
        <v>2.6</v>
      </c>
      <c r="AB18" s="15">
        <f>'Defensive Workspace'!W5</f>
        <v>2.0299999999999998</v>
      </c>
    </row>
    <row r="19" spans="1:28" x14ac:dyDescent="0.3">
      <c r="A19">
        <v>16</v>
      </c>
      <c r="B19" t="str">
        <f>'Defensive Workspace'!A7</f>
        <v>C. Quintero</v>
      </c>
      <c r="C19">
        <f>'Defensive Workspace'!B7</f>
        <v>0.88</v>
      </c>
      <c r="D19">
        <f>'Defensive Workspace'!C7</f>
        <v>0.27</v>
      </c>
      <c r="E19">
        <f>'Defensive Workspace'!D7</f>
        <v>0</v>
      </c>
      <c r="F19">
        <f>'Defensive Workspace'!E7</f>
        <v>0.71</v>
      </c>
      <c r="G19">
        <f>'Defensive Workspace'!F7</f>
        <v>0</v>
      </c>
      <c r="H19">
        <f>'Defensive Workspace'!G7</f>
        <v>0.88</v>
      </c>
      <c r="I19" s="15">
        <f>'Defensive Workspace'!H7</f>
        <v>1.1100000000000001</v>
      </c>
      <c r="K19">
        <v>16</v>
      </c>
      <c r="L19" t="str">
        <f>'Defensive Workspace'!A14</f>
        <v>L. Acosta</v>
      </c>
      <c r="M19">
        <f>'Defensive Workspace'!K14</f>
        <v>5.86</v>
      </c>
      <c r="N19">
        <f>'Defensive Workspace'!L14</f>
        <v>0.12</v>
      </c>
      <c r="O19">
        <f>'Defensive Workspace'!M14</f>
        <v>0.55000000000000004</v>
      </c>
      <c r="P19">
        <f>'Defensive Workspace'!L14</f>
        <v>0.12</v>
      </c>
      <c r="Q19">
        <f>'Defensive Workspace'!M14</f>
        <v>0.55000000000000004</v>
      </c>
      <c r="R19">
        <f>'Defensive Workspace'!N14</f>
        <v>6.37</v>
      </c>
      <c r="S19">
        <f>'Defensive Workspace'!O14</f>
        <v>14.69</v>
      </c>
      <c r="T19" s="15">
        <f>'Defensive Workspace'!P14</f>
        <v>59.14</v>
      </c>
      <c r="V19">
        <v>16</v>
      </c>
      <c r="W19" t="str">
        <f>'Defensive Workspace'!A21</f>
        <v>S. Lletget</v>
      </c>
      <c r="X19">
        <f>'Defensive Workspace'!S21</f>
        <v>0.45</v>
      </c>
      <c r="Y19">
        <f>'Defensive Workspace'!T21</f>
        <v>4.32</v>
      </c>
      <c r="Z19">
        <f>'Defensive Workspace'!U21</f>
        <v>1.9</v>
      </c>
      <c r="AA19">
        <f>'Defensive Workspace'!V21</f>
        <v>1.81</v>
      </c>
      <c r="AB19" s="15">
        <f>'Defensive Workspace'!W21</f>
        <v>2.11</v>
      </c>
    </row>
    <row r="20" spans="1:28" x14ac:dyDescent="0.3">
      <c r="A20">
        <v>17</v>
      </c>
      <c r="B20" t="str">
        <f>'Defensive Workspace'!A20</f>
        <v>S. KljeÅ¡tan</v>
      </c>
      <c r="C20">
        <f>'Defensive Workspace'!B20</f>
        <v>1.01</v>
      </c>
      <c r="D20">
        <f>'Defensive Workspace'!C20</f>
        <v>0.34</v>
      </c>
      <c r="E20">
        <f>'Defensive Workspace'!D20</f>
        <v>0</v>
      </c>
      <c r="F20">
        <f>'Defensive Workspace'!E20</f>
        <v>0.34</v>
      </c>
      <c r="G20">
        <f>'Defensive Workspace'!F20</f>
        <v>0</v>
      </c>
      <c r="H20">
        <f>'Defensive Workspace'!G20</f>
        <v>0.92</v>
      </c>
      <c r="I20" s="15">
        <f>'Defensive Workspace'!H20</f>
        <v>1.0900000000000001</v>
      </c>
      <c r="K20">
        <v>17</v>
      </c>
      <c r="L20" t="str">
        <f>'Defensive Workspace'!A4</f>
        <v>A. Romero</v>
      </c>
      <c r="M20">
        <f>'Defensive Workspace'!K4</f>
        <v>5.81</v>
      </c>
      <c r="N20">
        <f>'Defensive Workspace'!L4</f>
        <v>0.38</v>
      </c>
      <c r="O20">
        <f>'Defensive Workspace'!M4</f>
        <v>2.21</v>
      </c>
      <c r="P20">
        <f>'Defensive Workspace'!L4</f>
        <v>0.38</v>
      </c>
      <c r="Q20">
        <f>'Defensive Workspace'!M4</f>
        <v>2.21</v>
      </c>
      <c r="R20">
        <f>'Defensive Workspace'!N4</f>
        <v>4.22</v>
      </c>
      <c r="S20">
        <f>'Defensive Workspace'!O4</f>
        <v>10.23</v>
      </c>
      <c r="T20" s="15">
        <f>'Defensive Workspace'!P4</f>
        <v>57.53</v>
      </c>
      <c r="V20">
        <v>17</v>
      </c>
      <c r="W20" t="str">
        <f>'Defensive Workspace'!A8</f>
        <v>D. FagÃºndez</v>
      </c>
      <c r="X20">
        <f>'Defensive Workspace'!S8</f>
        <v>1.03</v>
      </c>
      <c r="Y20">
        <f>'Defensive Workspace'!T8</f>
        <v>4.87</v>
      </c>
      <c r="Z20">
        <f>'Defensive Workspace'!U8</f>
        <v>1.63</v>
      </c>
      <c r="AA20">
        <f>'Defensive Workspace'!V8</f>
        <v>1.9</v>
      </c>
      <c r="AB20" s="15">
        <f>'Defensive Workspace'!W8</f>
        <v>2.19</v>
      </c>
    </row>
    <row r="21" spans="1:28" x14ac:dyDescent="0.3">
      <c r="A21">
        <v>18</v>
      </c>
      <c r="B21" t="str">
        <f>'Defensive Workspace'!A14</f>
        <v>L. Acosta</v>
      </c>
      <c r="C21">
        <f>'Defensive Workspace'!B14</f>
        <v>1.8</v>
      </c>
      <c r="D21">
        <f>'Defensive Workspace'!C14</f>
        <v>0.63</v>
      </c>
      <c r="E21">
        <f>'Defensive Workspace'!D14</f>
        <v>0.04</v>
      </c>
      <c r="F21">
        <f>'Defensive Workspace'!E14</f>
        <v>0.86</v>
      </c>
      <c r="G21">
        <f>'Defensive Workspace'!F14</f>
        <v>0</v>
      </c>
      <c r="H21">
        <f>'Defensive Workspace'!G14</f>
        <v>1.6</v>
      </c>
      <c r="I21" s="15">
        <f>'Defensive Workspace'!H14</f>
        <v>1.02</v>
      </c>
      <c r="K21">
        <v>18</v>
      </c>
      <c r="L21" t="str">
        <f>'Defensive Workspace'!A23</f>
        <v>T. MartÃ­nez</v>
      </c>
      <c r="M21">
        <f>'Defensive Workspace'!K23</f>
        <v>4.97</v>
      </c>
      <c r="N21">
        <f>'Defensive Workspace'!L23</f>
        <v>0.34</v>
      </c>
      <c r="O21">
        <f>'Defensive Workspace'!M23</f>
        <v>1.37</v>
      </c>
      <c r="P21">
        <f>'Defensive Workspace'!L23</f>
        <v>0.34</v>
      </c>
      <c r="Q21">
        <f>'Defensive Workspace'!M23</f>
        <v>1.37</v>
      </c>
      <c r="R21">
        <f>'Defensive Workspace'!N23</f>
        <v>5.4</v>
      </c>
      <c r="S21">
        <f>'Defensive Workspace'!O23</f>
        <v>12.81</v>
      </c>
      <c r="T21" s="15">
        <f>'Defensive Workspace'!P23</f>
        <v>56.94</v>
      </c>
      <c r="V21">
        <v>18</v>
      </c>
      <c r="W21" t="str">
        <f>'Defensive Workspace'!A22</f>
        <v>S. TaÃ¯der</v>
      </c>
      <c r="X21">
        <f>'Defensive Workspace'!S22</f>
        <v>0.35</v>
      </c>
      <c r="Y21">
        <f>'Defensive Workspace'!T22</f>
        <v>5.0599999999999996</v>
      </c>
      <c r="Z21">
        <f>'Defensive Workspace'!U22</f>
        <v>1.68</v>
      </c>
      <c r="AA21">
        <f>'Defensive Workspace'!V22</f>
        <v>1.97</v>
      </c>
      <c r="AB21" s="15">
        <f>'Defensive Workspace'!W22</f>
        <v>2.2000000000000002</v>
      </c>
    </row>
    <row r="22" spans="1:28" x14ac:dyDescent="0.3">
      <c r="A22">
        <v>19</v>
      </c>
      <c r="B22" t="str">
        <f>'Defensive Workspace'!A9</f>
        <v>D. VÃ¡leri</v>
      </c>
      <c r="C22">
        <f>'Defensive Workspace'!B9</f>
        <v>1.23</v>
      </c>
      <c r="D22">
        <f>'Defensive Workspace'!C9</f>
        <v>0.25</v>
      </c>
      <c r="E22">
        <f>'Defensive Workspace'!D9</f>
        <v>0.04</v>
      </c>
      <c r="F22">
        <f>'Defensive Workspace'!E9</f>
        <v>0.56000000000000005</v>
      </c>
      <c r="G22">
        <f>'Defensive Workspace'!F9</f>
        <v>0</v>
      </c>
      <c r="H22">
        <f>'Defensive Workspace'!G9</f>
        <v>0.98</v>
      </c>
      <c r="I22" s="15">
        <f>'Defensive Workspace'!H9</f>
        <v>0.98</v>
      </c>
      <c r="K22">
        <v>19</v>
      </c>
      <c r="L22" t="str">
        <f>'Defensive Workspace'!A17</f>
        <v>M. Urruti</v>
      </c>
      <c r="M22">
        <f>'Defensive Workspace'!K17</f>
        <v>3.4</v>
      </c>
      <c r="N22">
        <f>'Defensive Workspace'!L17</f>
        <v>0.38</v>
      </c>
      <c r="O22">
        <f>'Defensive Workspace'!M17</f>
        <v>1.51</v>
      </c>
      <c r="P22">
        <f>'Defensive Workspace'!L17</f>
        <v>0.38</v>
      </c>
      <c r="Q22">
        <f>'Defensive Workspace'!M17</f>
        <v>1.51</v>
      </c>
      <c r="R22">
        <f>'Defensive Workspace'!N17</f>
        <v>4.8</v>
      </c>
      <c r="S22">
        <f>'Defensive Workspace'!O17</f>
        <v>10.47</v>
      </c>
      <c r="T22" s="15">
        <f>'Defensive Workspace'!P17</f>
        <v>56.44</v>
      </c>
      <c r="V22">
        <v>19</v>
      </c>
      <c r="W22" t="str">
        <f>'Defensive Workspace'!A14</f>
        <v>L. Acosta</v>
      </c>
      <c r="X22">
        <f>'Defensive Workspace'!S14</f>
        <v>0.62</v>
      </c>
      <c r="Y22">
        <f>'Defensive Workspace'!T14</f>
        <v>4.97</v>
      </c>
      <c r="Z22">
        <f>'Defensive Workspace'!U14</f>
        <v>1.66</v>
      </c>
      <c r="AA22">
        <f>'Defensive Workspace'!V14</f>
        <v>1.76</v>
      </c>
      <c r="AB22" s="15">
        <f>'Defensive Workspace'!W14</f>
        <v>2.2000000000000002</v>
      </c>
    </row>
    <row r="23" spans="1:28" x14ac:dyDescent="0.3">
      <c r="A23">
        <v>20</v>
      </c>
      <c r="B23" t="str">
        <f>'Defensive Workspace'!A12</f>
        <v>G. dos Santos</v>
      </c>
      <c r="C23">
        <f>'Defensive Workspace'!B12</f>
        <v>0.33</v>
      </c>
      <c r="D23">
        <f>'Defensive Workspace'!C12</f>
        <v>0.22</v>
      </c>
      <c r="E23">
        <f>'Defensive Workspace'!D12</f>
        <v>0</v>
      </c>
      <c r="F23">
        <f>'Defensive Workspace'!E12</f>
        <v>0.33</v>
      </c>
      <c r="G23">
        <f>'Defensive Workspace'!F12</f>
        <v>0</v>
      </c>
      <c r="H23">
        <f>'Defensive Workspace'!G12</f>
        <v>0.56000000000000005</v>
      </c>
      <c r="I23" s="15">
        <f>'Defensive Workspace'!H12</f>
        <v>0.89</v>
      </c>
      <c r="K23">
        <v>20</v>
      </c>
      <c r="L23" t="str">
        <f>'Defensive Workspace'!A9</f>
        <v>D. VÃ¡leri</v>
      </c>
      <c r="M23">
        <f>'Defensive Workspace'!K9</f>
        <v>4.66</v>
      </c>
      <c r="N23">
        <f>'Defensive Workspace'!L9</f>
        <v>0.74</v>
      </c>
      <c r="O23">
        <f>'Defensive Workspace'!M9</f>
        <v>2.4500000000000002</v>
      </c>
      <c r="P23">
        <f>'Defensive Workspace'!L9</f>
        <v>0.74</v>
      </c>
      <c r="Q23">
        <f>'Defensive Workspace'!M9</f>
        <v>2.4500000000000002</v>
      </c>
      <c r="R23">
        <f>'Defensive Workspace'!N9</f>
        <v>4.21</v>
      </c>
      <c r="S23">
        <f>'Defensive Workspace'!O9</f>
        <v>11.11</v>
      </c>
      <c r="T23" s="15">
        <f>'Defensive Workspace'!P9</f>
        <v>53.56</v>
      </c>
      <c r="V23">
        <v>20</v>
      </c>
      <c r="W23" t="str">
        <f>'Defensive Workspace'!A7</f>
        <v>C. Quintero</v>
      </c>
      <c r="X23">
        <f>'Defensive Workspace'!S7</f>
        <v>0.56999999999999995</v>
      </c>
      <c r="Y23">
        <f>'Defensive Workspace'!T7</f>
        <v>4.7</v>
      </c>
      <c r="Z23">
        <f>'Defensive Workspace'!U7</f>
        <v>1.93</v>
      </c>
      <c r="AA23">
        <f>'Defensive Workspace'!V7</f>
        <v>1.27</v>
      </c>
      <c r="AB23" s="15">
        <f>'Defensive Workspace'!W7</f>
        <v>2.31</v>
      </c>
    </row>
    <row r="24" spans="1:28" x14ac:dyDescent="0.3">
      <c r="A24">
        <v>21</v>
      </c>
      <c r="B24" t="str">
        <f>'Defensive Workspace'!A11</f>
        <v>F. HiguaÃ­n</v>
      </c>
      <c r="C24">
        <f>'Defensive Workspace'!B11</f>
        <v>0.97</v>
      </c>
      <c r="D24">
        <f>'Defensive Workspace'!C11</f>
        <v>0.21</v>
      </c>
      <c r="E24">
        <f>'Defensive Workspace'!D11</f>
        <v>0.04</v>
      </c>
      <c r="F24">
        <f>'Defensive Workspace'!E11</f>
        <v>0.25</v>
      </c>
      <c r="G24">
        <f>'Defensive Workspace'!F11</f>
        <v>0</v>
      </c>
      <c r="H24">
        <f>'Defensive Workspace'!G11</f>
        <v>0.72</v>
      </c>
      <c r="I24" s="15">
        <f>'Defensive Workspace'!H11</f>
        <v>0.76</v>
      </c>
      <c r="K24">
        <v>21</v>
      </c>
      <c r="L24" t="str">
        <f>'Defensive Workspace'!A7</f>
        <v>C. Quintero</v>
      </c>
      <c r="M24">
        <f>'Defensive Workspace'!K7</f>
        <v>4.51</v>
      </c>
      <c r="N24">
        <f>'Defensive Workspace'!L7</f>
        <v>0.66</v>
      </c>
      <c r="O24">
        <f>'Defensive Workspace'!M7</f>
        <v>1.77</v>
      </c>
      <c r="P24">
        <f>'Defensive Workspace'!L7</f>
        <v>0.66</v>
      </c>
      <c r="Q24">
        <f>'Defensive Workspace'!M7</f>
        <v>1.77</v>
      </c>
      <c r="R24">
        <f>'Defensive Workspace'!N7</f>
        <v>7.34</v>
      </c>
      <c r="S24">
        <f>'Defensive Workspace'!O7</f>
        <v>18.079999999999998</v>
      </c>
      <c r="T24" s="15">
        <f>'Defensive Workspace'!P7</f>
        <v>51.65</v>
      </c>
      <c r="V24">
        <v>21</v>
      </c>
      <c r="W24" t="str">
        <f>'Defensive Workspace'!A20</f>
        <v>S. KljeÅ¡tan</v>
      </c>
      <c r="X24">
        <f>'Defensive Workspace'!S20</f>
        <v>0.72</v>
      </c>
      <c r="Y24">
        <f>'Defensive Workspace'!T20</f>
        <v>4.93</v>
      </c>
      <c r="Z24">
        <f>'Defensive Workspace'!U20</f>
        <v>2.2799999999999998</v>
      </c>
      <c r="AA24">
        <f>'Defensive Workspace'!V20</f>
        <v>2</v>
      </c>
      <c r="AB24" s="15">
        <f>'Defensive Workspace'!W20</f>
        <v>2.4900000000000002</v>
      </c>
    </row>
    <row r="25" spans="1:28" x14ac:dyDescent="0.3">
      <c r="A25">
        <v>22</v>
      </c>
      <c r="B25" t="str">
        <f>'Defensive Workspace'!A23</f>
        <v>T. MartÃ­nez</v>
      </c>
      <c r="C25">
        <f>'Defensive Workspace'!B23</f>
        <v>1.67</v>
      </c>
      <c r="D25">
        <f>'Defensive Workspace'!C23</f>
        <v>0.17</v>
      </c>
      <c r="E25">
        <f>'Defensive Workspace'!D23</f>
        <v>0.04</v>
      </c>
      <c r="F25">
        <f>'Defensive Workspace'!E23</f>
        <v>0.56000000000000005</v>
      </c>
      <c r="G25">
        <f>'Defensive Workspace'!F23</f>
        <v>0.04</v>
      </c>
      <c r="H25">
        <f>'Defensive Workspace'!G23</f>
        <v>1.8</v>
      </c>
      <c r="I25" s="15">
        <f>'Defensive Workspace'!H23</f>
        <v>0.09</v>
      </c>
      <c r="K25">
        <v>22</v>
      </c>
      <c r="L25" t="str">
        <f>'Defensive Workspace'!A8</f>
        <v>D. FagÃºndez</v>
      </c>
      <c r="M25">
        <f>'Defensive Workspace'!K8</f>
        <v>4.0199999999999996</v>
      </c>
      <c r="N25">
        <f>'Defensive Workspace'!L8</f>
        <v>0.3</v>
      </c>
      <c r="O25">
        <f>'Defensive Workspace'!M8</f>
        <v>1.1399999999999999</v>
      </c>
      <c r="P25">
        <f>'Defensive Workspace'!L8</f>
        <v>0.3</v>
      </c>
      <c r="Q25">
        <f>'Defensive Workspace'!M8</f>
        <v>1.1399999999999999</v>
      </c>
      <c r="R25">
        <f>'Defensive Workspace'!N8</f>
        <v>3.07</v>
      </c>
      <c r="S25">
        <f>'Defensive Workspace'!O8</f>
        <v>9.6300000000000008</v>
      </c>
      <c r="T25" s="15">
        <f>'Defensive Workspace'!P8</f>
        <v>50.36</v>
      </c>
      <c r="V25">
        <v>22</v>
      </c>
      <c r="W25" t="str">
        <f>'Defensive Workspace'!A13</f>
        <v>Ibson</v>
      </c>
      <c r="X25">
        <f>'Defensive Workspace'!S13</f>
        <v>0.6</v>
      </c>
      <c r="Y25">
        <f>'Defensive Workspace'!T13</f>
        <v>5.5</v>
      </c>
      <c r="Z25">
        <f>'Defensive Workspace'!U13</f>
        <v>1.93</v>
      </c>
      <c r="AA25">
        <f>'Defensive Workspace'!V13</f>
        <v>1.27</v>
      </c>
      <c r="AB25" s="15">
        <f>'Defensive Workspace'!W13</f>
        <v>2.5499999999999998</v>
      </c>
    </row>
  </sheetData>
  <pageMargins left="0.7" right="0.7" top="0.75" bottom="0.75" header="0.3" footer="0.3"/>
  <tableParts count="3">
    <tablePart r:id="rId1"/>
    <tablePart r:id="rId2"/>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A67659-C9E7-497B-9E30-EF240CF7BAA8}">
  <dimension ref="A1"/>
  <sheetViews>
    <sheetView workbookViewId="0"/>
  </sheetViews>
  <sheetFormatPr defaultRowHeight="14.4" x14ac:dyDescent="0.3"/>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79D32F-7310-47A6-B43A-F8F48C73BC0F}">
  <dimension ref="A1:AD25"/>
  <sheetViews>
    <sheetView zoomScale="91" zoomScaleNormal="91" workbookViewId="0">
      <selection activeCell="O25" sqref="O25"/>
    </sheetView>
  </sheetViews>
  <sheetFormatPr defaultRowHeight="14.4" x14ac:dyDescent="0.3"/>
  <cols>
    <col min="1" max="1" width="17.5546875" customWidth="1"/>
  </cols>
  <sheetData>
    <row r="1" spans="1:30" x14ac:dyDescent="0.3">
      <c r="A1" t="s">
        <v>184</v>
      </c>
    </row>
    <row r="2" spans="1:30" x14ac:dyDescent="0.3">
      <c r="B2" t="s">
        <v>186</v>
      </c>
      <c r="F2" t="s">
        <v>187</v>
      </c>
    </row>
    <row r="3" spans="1:30" x14ac:dyDescent="0.3">
      <c r="A3" t="s">
        <v>15</v>
      </c>
      <c r="B3" t="str">
        <f>'Opta Data'!P1</f>
        <v>Touches</v>
      </c>
      <c r="C3" t="str">
        <f>'Opta Data'!Q1</f>
        <v>TchsA3</v>
      </c>
      <c r="D3" t="s">
        <v>185</v>
      </c>
      <c r="F3" t="str">
        <f>'Opta Data'!R1</f>
        <v>PsAtt</v>
      </c>
      <c r="G3" t="str">
        <f>'Opta Data'!S1</f>
        <v>Pass%</v>
      </c>
      <c r="H3" t="str">
        <f>'Opta Data'!T1</f>
        <v>%PassFwd</v>
      </c>
      <c r="I3" t="str">
        <f>'Opta Data'!U1</f>
        <v>PsCmpWithinA3</v>
      </c>
      <c r="J3" t="str">
        <f>'Opta Data'!V1</f>
        <v>Pscmp%withinA3</v>
      </c>
      <c r="K3" t="str">
        <f>'Opta Data'!W1</f>
        <v>PassIndexCAMA</v>
      </c>
      <c r="L3" t="str">
        <f>'Opta Data'!X1</f>
        <v>PsAttWithinA3</v>
      </c>
      <c r="M3" t="str">
        <f>'Opta Data'!Y1</f>
        <v>%PassWithinA3</v>
      </c>
      <c r="N3" t="str">
        <f>'Opta Data'!Z1</f>
        <v>PassIndexCAMB</v>
      </c>
      <c r="O3" t="s">
        <v>6</v>
      </c>
      <c r="Q3" t="str">
        <f>'Opta Data'!AA1</f>
        <v>PsCmpInBoxNotChance</v>
      </c>
      <c r="R3" t="str">
        <f>'Opta Data'!AB1</f>
        <v>SOG</v>
      </c>
      <c r="S3" t="str">
        <f>'Opta Data'!AC1</f>
        <v>Goal</v>
      </c>
      <c r="T3" t="str">
        <f>'Opta Data'!AD1</f>
        <v>BgChncCrtd</v>
      </c>
      <c r="U3" t="str">
        <f>'Opta Data'!AE1</f>
        <v>Ast</v>
      </c>
      <c r="V3" t="str">
        <f>'Opta Data'!AF1</f>
        <v>CreationIndexCAM</v>
      </c>
      <c r="W3" t="s">
        <v>6</v>
      </c>
      <c r="Y3" t="str">
        <f>'Opta Data'!AG1</f>
        <v>teamSOG</v>
      </c>
      <c r="Z3" t="str">
        <f>'Opta Data'!AH1</f>
        <v>TeamGoals</v>
      </c>
      <c r="AA3" t="str">
        <f>'Opta Data'!AI1</f>
        <v>TeamBgChncCrtd</v>
      </c>
      <c r="AB3" t="str">
        <f>'Opta Data'!AJ1</f>
        <v>TeamAssist</v>
      </c>
      <c r="AC3" t="str">
        <f>'Opta Data'!AK1</f>
        <v>TeamAttIndex</v>
      </c>
      <c r="AD3" t="s">
        <v>6</v>
      </c>
    </row>
    <row r="4" spans="1:30" x14ac:dyDescent="0.3">
      <c r="A4" t="str">
        <f>'Opta Data'!J2</f>
        <v>A. Romero</v>
      </c>
      <c r="B4">
        <f>'Opta Data'!P2</f>
        <v>62.23</v>
      </c>
      <c r="C4">
        <f>'Opta Data'!Q2</f>
        <v>27.02</v>
      </c>
      <c r="D4">
        <f>_xlfn.RANK.EQ(C4,C$4:C25,0)</f>
        <v>16</v>
      </c>
      <c r="F4">
        <f>'Opta Data'!R2</f>
        <v>46.15</v>
      </c>
      <c r="G4">
        <f>'Opta Data'!S2</f>
        <v>0.73699999999999999</v>
      </c>
      <c r="H4">
        <f>'Opta Data'!T2</f>
        <v>0.433</v>
      </c>
      <c r="I4">
        <f>'Opta Data'!U2</f>
        <v>10.73</v>
      </c>
      <c r="J4">
        <f>'Opta Data'!V2</f>
        <v>0.68500000000000005</v>
      </c>
      <c r="K4">
        <f>'Opta Data'!W2</f>
        <v>18.190000000000001</v>
      </c>
      <c r="L4">
        <f>'Opta Data'!X2</f>
        <v>15.66</v>
      </c>
      <c r="M4">
        <f>'Opta Data'!Y2</f>
        <v>0.33900000000000002</v>
      </c>
      <c r="N4">
        <f>'Opta Data'!Z2</f>
        <v>8.5</v>
      </c>
      <c r="O4">
        <f>_xlfn.RANK.EQ(N4,N$4:N25,0)</f>
        <v>16</v>
      </c>
      <c r="Q4">
        <f>'Opta Data'!AA2</f>
        <v>2.76</v>
      </c>
      <c r="R4">
        <f>'Opta Data'!AB2</f>
        <v>0.88</v>
      </c>
      <c r="S4">
        <f>'Opta Data'!AC2</f>
        <v>0.21</v>
      </c>
      <c r="T4">
        <f>'Opta Data'!AD2</f>
        <v>0.63</v>
      </c>
      <c r="U4">
        <f>'Opta Data'!AE2</f>
        <v>0.57999999999999996</v>
      </c>
      <c r="V4">
        <f>'Opta Data'!AF2</f>
        <v>5.05</v>
      </c>
      <c r="W4">
        <f>_xlfn.RANK.EQ(V4,V$4:V25,0)</f>
        <v>12</v>
      </c>
      <c r="Y4">
        <f>'Opta Data'!AG2</f>
        <v>4.97</v>
      </c>
      <c r="Z4">
        <f>'Opta Data'!AH2</f>
        <v>1.84</v>
      </c>
      <c r="AA4">
        <f>'Opta Data'!AI2</f>
        <v>2.38</v>
      </c>
      <c r="AB4">
        <f>'Opta Data'!AJ2</f>
        <v>1.94</v>
      </c>
      <c r="AC4">
        <f>'Opta Data'!AK2</f>
        <v>9.19</v>
      </c>
      <c r="AD4">
        <f>_xlfn.RANK.EQ(AC4,AC$4:AC25,0)</f>
        <v>7</v>
      </c>
    </row>
    <row r="5" spans="1:30" x14ac:dyDescent="0.3">
      <c r="A5" t="str">
        <f>'Opta Data'!J3</f>
        <v>A. RusnÃ¡k</v>
      </c>
      <c r="B5">
        <f>'Opta Data'!P3</f>
        <v>58.88</v>
      </c>
      <c r="C5">
        <f>'Opta Data'!Q3</f>
        <v>25.83</v>
      </c>
      <c r="D5">
        <f>_xlfn.RANK.EQ(C5,C$4:C25,0)</f>
        <v>18</v>
      </c>
      <c r="F5">
        <f>'Opta Data'!R3</f>
        <v>43.32</v>
      </c>
      <c r="G5">
        <f>'Opta Data'!S3</f>
        <v>0.86799999999999999</v>
      </c>
      <c r="H5">
        <f>'Opta Data'!T3</f>
        <v>0.22600000000000001</v>
      </c>
      <c r="I5">
        <f>'Opta Data'!U3</f>
        <v>10.31</v>
      </c>
      <c r="J5">
        <f>'Opta Data'!V3</f>
        <v>0.81699999999999995</v>
      </c>
      <c r="K5">
        <f>'Opta Data'!W3</f>
        <v>15.8</v>
      </c>
      <c r="L5">
        <f>'Opta Data'!X3</f>
        <v>12.61</v>
      </c>
      <c r="M5">
        <f>'Opta Data'!Y3</f>
        <v>0.29099999999999998</v>
      </c>
      <c r="N5">
        <f>'Opta Data'!Z3</f>
        <v>9.51</v>
      </c>
      <c r="O5">
        <f>_xlfn.RANK.EQ(N5,N$4:N25,0)</f>
        <v>12</v>
      </c>
      <c r="Q5">
        <f>'Opta Data'!AA3</f>
        <v>2.79</v>
      </c>
      <c r="R5">
        <f>'Opta Data'!AB3</f>
        <v>1.06</v>
      </c>
      <c r="S5">
        <f>'Opta Data'!AC3</f>
        <v>0.38</v>
      </c>
      <c r="T5">
        <f>'Opta Data'!AD3</f>
        <v>0.56999999999999995</v>
      </c>
      <c r="U5">
        <f>'Opta Data'!AE3</f>
        <v>0.26</v>
      </c>
      <c r="V5">
        <f>'Opta Data'!AF3</f>
        <v>5.0599999999999996</v>
      </c>
      <c r="W5">
        <f>_xlfn.RANK.EQ(V5,V$4:V25,0)</f>
        <v>11</v>
      </c>
      <c r="Y5">
        <f>'Opta Data'!AG3</f>
        <v>6.04</v>
      </c>
      <c r="Z5">
        <f>'Opta Data'!AH3</f>
        <v>1.63</v>
      </c>
      <c r="AA5">
        <f>'Opta Data'!AI3</f>
        <v>2.08</v>
      </c>
      <c r="AB5">
        <f>'Opta Data'!AJ3</f>
        <v>1.43</v>
      </c>
      <c r="AC5">
        <f>'Opta Data'!AK3</f>
        <v>9.75</v>
      </c>
      <c r="AD5">
        <f>_xlfn.RANK.EQ(AC5,AC$4:AC25,0)</f>
        <v>5</v>
      </c>
    </row>
    <row r="6" spans="1:30" x14ac:dyDescent="0.3">
      <c r="A6" t="str">
        <f>'Opta Data'!J4</f>
        <v>B. Dockal</v>
      </c>
      <c r="B6">
        <f>'Opta Data'!P4</f>
        <v>75.7</v>
      </c>
      <c r="C6">
        <f>'Opta Data'!Q4</f>
        <v>32.799999999999997</v>
      </c>
      <c r="D6">
        <f>_xlfn.RANK.EQ(C6,C$4:C25,0)</f>
        <v>4</v>
      </c>
      <c r="F6">
        <f>'Opta Data'!R4</f>
        <v>58.79</v>
      </c>
      <c r="G6">
        <f>'Opta Data'!S4</f>
        <v>0.81</v>
      </c>
      <c r="H6">
        <f>'Opta Data'!T4</f>
        <v>0.30299999999999999</v>
      </c>
      <c r="I6">
        <f>'Opta Data'!U4</f>
        <v>14.21</v>
      </c>
      <c r="J6">
        <f>'Opta Data'!V4</f>
        <v>0.77300000000000002</v>
      </c>
      <c r="K6">
        <f>'Opta Data'!W4</f>
        <v>22.66</v>
      </c>
      <c r="L6">
        <f>'Opta Data'!X4</f>
        <v>18.38</v>
      </c>
      <c r="M6">
        <f>'Opta Data'!Y4</f>
        <v>0.313</v>
      </c>
      <c r="N6">
        <f>'Opta Data'!Z4</f>
        <v>12.05</v>
      </c>
      <c r="O6">
        <f>_xlfn.RANK.EQ(N6,N$4:N25,0)</f>
        <v>4</v>
      </c>
      <c r="Q6">
        <f>'Opta Data'!AA4</f>
        <v>3.87</v>
      </c>
      <c r="R6">
        <f>'Opta Data'!AB4</f>
        <v>0.76</v>
      </c>
      <c r="S6">
        <f>'Opta Data'!AC4</f>
        <v>0.21</v>
      </c>
      <c r="T6">
        <f>'Opta Data'!AD4</f>
        <v>0.63</v>
      </c>
      <c r="U6">
        <f>'Opta Data'!AE4</f>
        <v>0.63</v>
      </c>
      <c r="V6">
        <f>'Opta Data'!AF4</f>
        <v>6.1</v>
      </c>
      <c r="W6">
        <f>_xlfn.RANK.EQ(V6,V$4:V25,0)</f>
        <v>5</v>
      </c>
      <c r="Y6">
        <f>'Opta Data'!AG4</f>
        <v>5</v>
      </c>
      <c r="Z6">
        <f>'Opta Data'!AH4</f>
        <v>1.39</v>
      </c>
      <c r="AA6">
        <f>'Opta Data'!AI4</f>
        <v>1.98</v>
      </c>
      <c r="AB6">
        <f>'Opta Data'!AJ4</f>
        <v>1.26</v>
      </c>
      <c r="AC6">
        <f>'Opta Data'!AK4</f>
        <v>8.3699999999999992</v>
      </c>
      <c r="AD6">
        <f>_xlfn.RANK.EQ(AC6,AC$4:AC25,0)</f>
        <v>17</v>
      </c>
    </row>
    <row r="7" spans="1:30" x14ac:dyDescent="0.3">
      <c r="A7" t="str">
        <f>'Opta Data'!J5</f>
        <v>C. Quintero</v>
      </c>
      <c r="B7">
        <f>'Opta Data'!P5</f>
        <v>70.59</v>
      </c>
      <c r="C7">
        <f>'Opta Data'!Q5</f>
        <v>34.700000000000003</v>
      </c>
      <c r="D7">
        <f>_xlfn.RANK.EQ(C7,C$4:C25,0)</f>
        <v>3</v>
      </c>
      <c r="F7">
        <f>'Opta Data'!R5</f>
        <v>39.08</v>
      </c>
      <c r="G7">
        <f>'Opta Data'!S5</f>
        <v>0.70799999999999996</v>
      </c>
      <c r="H7">
        <f>'Opta Data'!T5</f>
        <v>0.39</v>
      </c>
      <c r="I7">
        <f>'Opta Data'!U5</f>
        <v>9.33</v>
      </c>
      <c r="J7">
        <f>'Opta Data'!V5</f>
        <v>0.65900000000000003</v>
      </c>
      <c r="K7">
        <f>'Opta Data'!W5</f>
        <v>13.8</v>
      </c>
      <c r="L7">
        <f>'Opta Data'!X5</f>
        <v>14.15</v>
      </c>
      <c r="M7">
        <f>'Opta Data'!Y5</f>
        <v>0.36199999999999999</v>
      </c>
      <c r="N7">
        <f>'Opta Data'!Z5</f>
        <v>7.09</v>
      </c>
      <c r="O7">
        <f>_xlfn.RANK.EQ(N7,N$4:N25,0)</f>
        <v>20</v>
      </c>
      <c r="Q7">
        <f>'Opta Data'!AA5</f>
        <v>3.76</v>
      </c>
      <c r="R7">
        <f>'Opta Data'!AB5</f>
        <v>1.28</v>
      </c>
      <c r="S7">
        <f>'Opta Data'!AC5</f>
        <v>0.44</v>
      </c>
      <c r="T7">
        <f>'Opta Data'!AD5</f>
        <v>0.84</v>
      </c>
      <c r="U7">
        <f>'Opta Data'!AE5</f>
        <v>0.56999999999999995</v>
      </c>
      <c r="V7">
        <f>'Opta Data'!AF5</f>
        <v>6.9</v>
      </c>
      <c r="W7">
        <f>_xlfn.RANK.EQ(V7,V$4:V25,0)</f>
        <v>2</v>
      </c>
      <c r="Y7">
        <f>'Opta Data'!AG5</f>
        <v>4.42</v>
      </c>
      <c r="Z7">
        <f>'Opta Data'!AH5</f>
        <v>1.5</v>
      </c>
      <c r="AA7">
        <f>'Opta Data'!AI5</f>
        <v>2.34</v>
      </c>
      <c r="AB7">
        <f>'Opta Data'!AJ5</f>
        <v>1.17</v>
      </c>
      <c r="AC7">
        <f>'Opta Data'!AK5</f>
        <v>8.26</v>
      </c>
      <c r="AD7">
        <f>_xlfn.RANK.EQ(AC7,AC$4:AC25,0)</f>
        <v>18</v>
      </c>
    </row>
    <row r="8" spans="1:30" x14ac:dyDescent="0.3">
      <c r="A8" t="str">
        <f>'Opta Data'!J6</f>
        <v>D. FagÃºndez</v>
      </c>
      <c r="B8">
        <f>'Opta Data'!P6</f>
        <v>51.57</v>
      </c>
      <c r="C8">
        <f>'Opta Data'!Q6</f>
        <v>30.62</v>
      </c>
      <c r="D8">
        <f>_xlfn.RANK.EQ(C8,C$4:C25,0)</f>
        <v>6</v>
      </c>
      <c r="F8">
        <f>'Opta Data'!R6</f>
        <v>29.56</v>
      </c>
      <c r="G8">
        <f>'Opta Data'!S6</f>
        <v>0.75600000000000001</v>
      </c>
      <c r="H8">
        <f>'Opta Data'!T6</f>
        <v>0.318</v>
      </c>
      <c r="I8">
        <f>'Opta Data'!U6</f>
        <v>10.31</v>
      </c>
      <c r="J8">
        <f>'Opta Data'!V6</f>
        <v>0.76</v>
      </c>
      <c r="K8">
        <f>'Opta Data'!W6</f>
        <v>13.21</v>
      </c>
      <c r="L8">
        <f>'Opta Data'!X6</f>
        <v>13.57</v>
      </c>
      <c r="M8">
        <f>'Opta Data'!Y6</f>
        <v>0.45900000000000002</v>
      </c>
      <c r="N8">
        <f>'Opta Data'!Z6</f>
        <v>7.76</v>
      </c>
      <c r="O8">
        <f>_xlfn.RANK.EQ(N8,N$4:N25,0)</f>
        <v>19</v>
      </c>
      <c r="Q8">
        <f>'Opta Data'!AA6</f>
        <v>3.9</v>
      </c>
      <c r="R8">
        <f>'Opta Data'!AB6</f>
        <v>0.91</v>
      </c>
      <c r="S8">
        <f>'Opta Data'!AC6</f>
        <v>0.27</v>
      </c>
      <c r="T8">
        <f>'Opta Data'!AD6</f>
        <v>0.38</v>
      </c>
      <c r="U8">
        <f>'Opta Data'!AE6</f>
        <v>0.3</v>
      </c>
      <c r="V8">
        <f>'Opta Data'!AF6</f>
        <v>5.76</v>
      </c>
      <c r="W8">
        <f>_xlfn.RANK.EQ(V8,V$4:V25,0)</f>
        <v>8</v>
      </c>
      <c r="Y8">
        <f>'Opta Data'!AG6</f>
        <v>5.27</v>
      </c>
      <c r="Z8">
        <f>'Opta Data'!AH6</f>
        <v>1.47</v>
      </c>
      <c r="AA8">
        <f>'Opta Data'!AI6</f>
        <v>1.52</v>
      </c>
      <c r="AB8">
        <f>'Opta Data'!AJ6</f>
        <v>1.37</v>
      </c>
      <c r="AC8">
        <f>'Opta Data'!AK6</f>
        <v>8.25</v>
      </c>
      <c r="AD8">
        <f>_xlfn.RANK.EQ(AC8,AC$4:AC25,0)</f>
        <v>19</v>
      </c>
    </row>
    <row r="9" spans="1:30" x14ac:dyDescent="0.3">
      <c r="A9" t="str">
        <f>'Opta Data'!J7</f>
        <v>D. VÃ¡leri</v>
      </c>
      <c r="B9">
        <f>'Opta Data'!P7</f>
        <v>64.83</v>
      </c>
      <c r="C9">
        <f>'Opta Data'!Q7</f>
        <v>30.36</v>
      </c>
      <c r="D9">
        <f>_xlfn.RANK.EQ(C9,C$4:C25,0)</f>
        <v>8</v>
      </c>
      <c r="F9">
        <f>'Opta Data'!R7</f>
        <v>43.19</v>
      </c>
      <c r="G9">
        <f>'Opta Data'!S7</f>
        <v>0.77700000000000002</v>
      </c>
      <c r="H9">
        <f>'Opta Data'!T7</f>
        <v>0.29599999999999999</v>
      </c>
      <c r="I9">
        <f>'Opta Data'!U7</f>
        <v>9.68</v>
      </c>
      <c r="J9">
        <f>'Opta Data'!V7</f>
        <v>0.68700000000000006</v>
      </c>
      <c r="K9">
        <f>'Opta Data'!W7</f>
        <v>14.37</v>
      </c>
      <c r="L9">
        <f>'Opta Data'!X7</f>
        <v>14.09</v>
      </c>
      <c r="M9">
        <f>'Opta Data'!Y7</f>
        <v>0.32600000000000001</v>
      </c>
      <c r="N9">
        <f>'Opta Data'!Z7</f>
        <v>8.5</v>
      </c>
      <c r="O9">
        <f>_xlfn.RANK.EQ(N9,N$4:N25,0)</f>
        <v>16</v>
      </c>
      <c r="Q9">
        <f>'Opta Data'!AA7</f>
        <v>3.72</v>
      </c>
      <c r="R9">
        <f>'Opta Data'!AB7</f>
        <v>0.95</v>
      </c>
      <c r="S9">
        <f>'Opta Data'!AC7</f>
        <v>0.35</v>
      </c>
      <c r="T9">
        <f>'Opta Data'!AD7</f>
        <v>0.42</v>
      </c>
      <c r="U9">
        <f>'Opta Data'!AE7</f>
        <v>0.35</v>
      </c>
      <c r="V9">
        <f>'Opta Data'!AF7</f>
        <v>5.78</v>
      </c>
      <c r="W9">
        <f>_xlfn.RANK.EQ(V9,V$4:V25,0)</f>
        <v>7</v>
      </c>
      <c r="Y9">
        <f>'Opta Data'!AG7</f>
        <v>5.01</v>
      </c>
      <c r="Z9">
        <f>'Opta Data'!AH7</f>
        <v>1.48</v>
      </c>
      <c r="AA9">
        <f>'Opta Data'!AI7</f>
        <v>1.44</v>
      </c>
      <c r="AB9">
        <f>'Opta Data'!AJ7</f>
        <v>1.1299999999999999</v>
      </c>
      <c r="AC9">
        <f>'Opta Data'!AK7</f>
        <v>9.16</v>
      </c>
      <c r="AD9">
        <f>_xlfn.RANK.EQ(AC9,AC$4:AC25,0)</f>
        <v>9</v>
      </c>
    </row>
    <row r="10" spans="1:30" x14ac:dyDescent="0.3">
      <c r="A10" t="str">
        <f>'Opta Data'!J8</f>
        <v>F. GutiÃ©rrez</v>
      </c>
      <c r="B10">
        <f>'Opta Data'!P8</f>
        <v>71.58</v>
      </c>
      <c r="C10">
        <f>'Opta Data'!Q8</f>
        <v>27.39</v>
      </c>
      <c r="D10">
        <f>_xlfn.RANK.EQ(C10,C$4:C25,0)</f>
        <v>15</v>
      </c>
      <c r="F10">
        <f>'Opta Data'!R8</f>
        <v>52.47</v>
      </c>
      <c r="G10">
        <f>'Opta Data'!S8</f>
        <v>0.81599999999999995</v>
      </c>
      <c r="H10">
        <f>'Opta Data'!T8</f>
        <v>0.28799999999999998</v>
      </c>
      <c r="I10">
        <f>'Opta Data'!U8</f>
        <v>10.83</v>
      </c>
      <c r="J10">
        <f>'Opta Data'!V8</f>
        <v>0.71399999999999997</v>
      </c>
      <c r="K10">
        <f>'Opta Data'!W8</f>
        <v>17.78</v>
      </c>
      <c r="L10">
        <f>'Opta Data'!X8</f>
        <v>15.17</v>
      </c>
      <c r="M10">
        <f>'Opta Data'!Y8</f>
        <v>0.28899999999999998</v>
      </c>
      <c r="N10">
        <f>'Opta Data'!Z8</f>
        <v>10.09</v>
      </c>
      <c r="O10">
        <f>_xlfn.RANK.EQ(N10,N$4:N25,0)</f>
        <v>10</v>
      </c>
      <c r="Q10">
        <f>'Opta Data'!AA8</f>
        <v>1.93</v>
      </c>
      <c r="R10">
        <f>'Opta Data'!AB8</f>
        <v>1.24</v>
      </c>
      <c r="S10">
        <f>'Opta Data'!AC8</f>
        <v>0.54</v>
      </c>
      <c r="T10">
        <f>'Opta Data'!AD8</f>
        <v>0.31</v>
      </c>
      <c r="U10">
        <f>'Opta Data'!AE8</f>
        <v>0.15</v>
      </c>
      <c r="V10">
        <f>'Opta Data'!AF8</f>
        <v>4.18</v>
      </c>
      <c r="W10">
        <f>_xlfn.RANK.EQ(V10,V$4:V25,0)</f>
        <v>14</v>
      </c>
      <c r="Y10">
        <f>'Opta Data'!AG8</f>
        <v>5.8</v>
      </c>
      <c r="Z10">
        <f>'Opta Data'!AH8</f>
        <v>1.86</v>
      </c>
      <c r="AA10">
        <f>'Opta Data'!AI8</f>
        <v>2.48</v>
      </c>
      <c r="AB10">
        <f>'Opta Data'!AJ8</f>
        <v>1.38</v>
      </c>
      <c r="AC10">
        <f>'Opta Data'!AK8</f>
        <v>10.14</v>
      </c>
      <c r="AD10">
        <f>_xlfn.RANK.EQ(AC10,AC$4:AC25,0)</f>
        <v>4</v>
      </c>
    </row>
    <row r="11" spans="1:30" x14ac:dyDescent="0.3">
      <c r="A11" t="str">
        <f>'Opta Data'!J9</f>
        <v>F. HiguaÃ­n</v>
      </c>
      <c r="B11">
        <f>'Opta Data'!P9</f>
        <v>71.319999999999993</v>
      </c>
      <c r="C11">
        <f>'Opta Data'!Q9</f>
        <v>30.37</v>
      </c>
      <c r="D11">
        <f>_xlfn.RANK.EQ(C11,C$4:C25,0)</f>
        <v>7</v>
      </c>
      <c r="F11">
        <f>'Opta Data'!R9</f>
        <v>55.48</v>
      </c>
      <c r="G11">
        <f>'Opta Data'!S9</f>
        <v>0.79700000000000004</v>
      </c>
      <c r="H11">
        <f>'Opta Data'!T9</f>
        <v>0.32800000000000001</v>
      </c>
      <c r="I11">
        <f>'Opta Data'!U9</f>
        <v>12.41</v>
      </c>
      <c r="J11">
        <f>'Opta Data'!V9</f>
        <v>0.74</v>
      </c>
      <c r="K11">
        <f>'Opta Data'!W9</f>
        <v>20.75</v>
      </c>
      <c r="L11">
        <f>'Opta Data'!X9</f>
        <v>16.77</v>
      </c>
      <c r="M11">
        <f>'Opta Data'!Y9</f>
        <v>0.30199999999999999</v>
      </c>
      <c r="N11">
        <f>'Opta Data'!Z9</f>
        <v>10.65</v>
      </c>
      <c r="O11">
        <f>_xlfn.RANK.EQ(N11,N$4:N25,0)</f>
        <v>6</v>
      </c>
      <c r="Q11">
        <f>'Opta Data'!AA9</f>
        <v>4.57</v>
      </c>
      <c r="R11">
        <f>'Opta Data'!AB9</f>
        <v>0.59</v>
      </c>
      <c r="S11">
        <f>'Opta Data'!AC9</f>
        <v>0.21</v>
      </c>
      <c r="T11">
        <f>'Opta Data'!AD9</f>
        <v>0.68</v>
      </c>
      <c r="U11">
        <f>'Opta Data'!AE9</f>
        <v>0.34</v>
      </c>
      <c r="V11">
        <f>'Opta Data'!AF9</f>
        <v>6.4</v>
      </c>
      <c r="W11">
        <f>_xlfn.RANK.EQ(V11,V$4:V25,0)</f>
        <v>3</v>
      </c>
      <c r="Y11">
        <f>'Opta Data'!AG9</f>
        <v>4.4000000000000004</v>
      </c>
      <c r="Z11">
        <f>'Opta Data'!AH9</f>
        <v>1.26</v>
      </c>
      <c r="AA11">
        <f>'Opta Data'!AI9</f>
        <v>2.08</v>
      </c>
      <c r="AB11">
        <f>'Opta Data'!AJ9</f>
        <v>0.97</v>
      </c>
      <c r="AC11">
        <f>'Opta Data'!AK9</f>
        <v>7.74</v>
      </c>
      <c r="AD11">
        <f>_xlfn.RANK.EQ(AC11,AC$4:AC25,0)</f>
        <v>21</v>
      </c>
    </row>
    <row r="12" spans="1:30" x14ac:dyDescent="0.3">
      <c r="A12" t="str">
        <f>'Opta Data'!J10</f>
        <v>G. dos Santos</v>
      </c>
      <c r="B12">
        <f>'Opta Data'!P10</f>
        <v>53.4</v>
      </c>
      <c r="C12">
        <f>'Opta Data'!Q10</f>
        <v>21.92</v>
      </c>
      <c r="D12">
        <f>_xlfn.RANK.EQ(C12,C$4:C25,0)</f>
        <v>20</v>
      </c>
      <c r="F12">
        <f>'Opta Data'!R10</f>
        <v>37.94</v>
      </c>
      <c r="G12">
        <f>'Opta Data'!S10</f>
        <v>0.88</v>
      </c>
      <c r="H12">
        <f>'Opta Data'!T10</f>
        <v>0.19900000000000001</v>
      </c>
      <c r="I12">
        <f>'Opta Data'!U10</f>
        <v>8.9</v>
      </c>
      <c r="J12">
        <f>'Opta Data'!V10</f>
        <v>0.879</v>
      </c>
      <c r="K12">
        <f>'Opta Data'!W10</f>
        <v>13.68</v>
      </c>
      <c r="L12">
        <f>'Opta Data'!X10</f>
        <v>10.119999999999999</v>
      </c>
      <c r="M12">
        <f>'Opta Data'!Y10</f>
        <v>0.26700000000000002</v>
      </c>
      <c r="N12">
        <f>'Opta Data'!Z10</f>
        <v>7.84</v>
      </c>
      <c r="O12">
        <f>_xlfn.RANK.EQ(N12,N$4:N25,0)</f>
        <v>18</v>
      </c>
      <c r="Q12">
        <f>'Opta Data'!AA10</f>
        <v>2.56</v>
      </c>
      <c r="R12">
        <f>'Opta Data'!AB10</f>
        <v>0.89</v>
      </c>
      <c r="S12">
        <f>'Opta Data'!AC10</f>
        <v>0.33</v>
      </c>
      <c r="T12">
        <f>'Opta Data'!AD10</f>
        <v>0.44</v>
      </c>
      <c r="U12">
        <f>'Opta Data'!AE10</f>
        <v>0.22</v>
      </c>
      <c r="V12">
        <f>'Opta Data'!AF10</f>
        <v>4.45</v>
      </c>
      <c r="W12">
        <f>_xlfn.RANK.EQ(V12,V$4:V25,0)</f>
        <v>13</v>
      </c>
      <c r="Y12">
        <f>'Opta Data'!AG10</f>
        <v>4.8899999999999997</v>
      </c>
      <c r="Z12">
        <f>'Opta Data'!AH10</f>
        <v>1.94</v>
      </c>
      <c r="AA12">
        <f>'Opta Data'!AI10</f>
        <v>2.56</v>
      </c>
      <c r="AB12">
        <f>'Opta Data'!AJ10</f>
        <v>1</v>
      </c>
      <c r="AC12">
        <f>'Opta Data'!AK10</f>
        <v>9.39</v>
      </c>
      <c r="AD12">
        <f>_xlfn.RANK.EQ(AC12,AC$4:AC25,0)</f>
        <v>6</v>
      </c>
    </row>
    <row r="13" spans="1:30" x14ac:dyDescent="0.3">
      <c r="A13" t="str">
        <f>'Opta Data'!J11</f>
        <v>Ibson</v>
      </c>
      <c r="B13">
        <f>'Opta Data'!P11</f>
        <v>73.849999999999994</v>
      </c>
      <c r="C13">
        <f>'Opta Data'!Q11</f>
        <v>15.67</v>
      </c>
      <c r="D13">
        <f>_xlfn.RANK.EQ(C13,C$4:C25,0)</f>
        <v>22</v>
      </c>
      <c r="F13">
        <f>'Opta Data'!R11</f>
        <v>56.56</v>
      </c>
      <c r="G13">
        <f>'Opta Data'!S11</f>
        <v>0.81899999999999995</v>
      </c>
      <c r="H13">
        <f>'Opta Data'!T11</f>
        <v>0.38600000000000001</v>
      </c>
      <c r="I13">
        <f>'Opta Data'!U11</f>
        <v>6.75</v>
      </c>
      <c r="J13">
        <f>'Opta Data'!V11</f>
        <v>0.72399999999999998</v>
      </c>
      <c r="K13">
        <f>'Opta Data'!W11</f>
        <v>19.52</v>
      </c>
      <c r="L13">
        <f>'Opta Data'!X11</f>
        <v>9.32</v>
      </c>
      <c r="M13">
        <f>'Opta Data'!Y11</f>
        <v>0.16500000000000001</v>
      </c>
      <c r="N13">
        <f>'Opta Data'!Z11</f>
        <v>6.25</v>
      </c>
      <c r="O13">
        <f>_xlfn.RANK.EQ(N13,N$4:N25,0)</f>
        <v>21</v>
      </c>
      <c r="Q13">
        <f>'Opta Data'!AA11</f>
        <v>0.74</v>
      </c>
      <c r="R13">
        <f>'Opta Data'!AB11</f>
        <v>0.35</v>
      </c>
      <c r="S13">
        <f>'Opta Data'!AC11</f>
        <v>0.17</v>
      </c>
      <c r="T13">
        <f>'Opta Data'!AD11</f>
        <v>0.13</v>
      </c>
      <c r="U13">
        <f>'Opta Data'!AE11</f>
        <v>0.13</v>
      </c>
      <c r="V13">
        <f>'Opta Data'!AF11</f>
        <v>1.52</v>
      </c>
      <c r="W13">
        <f>_xlfn.RANK.EQ(V13,V$4:V25,0)</f>
        <v>22</v>
      </c>
      <c r="Y13">
        <f>'Opta Data'!AG11</f>
        <v>4.18</v>
      </c>
      <c r="Z13">
        <f>'Opta Data'!AH11</f>
        <v>1.5</v>
      </c>
      <c r="AA13">
        <f>'Opta Data'!AI11</f>
        <v>2.2200000000000002</v>
      </c>
      <c r="AB13">
        <f>'Opta Data'!AJ11</f>
        <v>1.43</v>
      </c>
      <c r="AC13">
        <f>'Opta Data'!AK11</f>
        <v>8.6999999999999993</v>
      </c>
      <c r="AD13">
        <f>_xlfn.RANK.EQ(AC13,AC$4:AC25,0)</f>
        <v>12</v>
      </c>
    </row>
    <row r="14" spans="1:30" x14ac:dyDescent="0.3">
      <c r="A14" t="str">
        <f>'Opta Data'!J12</f>
        <v>L. Acosta</v>
      </c>
      <c r="B14">
        <f>'Opta Data'!P12</f>
        <v>76.84</v>
      </c>
      <c r="C14">
        <f>'Opta Data'!Q12</f>
        <v>28.16</v>
      </c>
      <c r="D14">
        <f>_xlfn.RANK.EQ(C14,C$4:C25,0)</f>
        <v>12</v>
      </c>
      <c r="F14">
        <f>'Opta Data'!R12</f>
        <v>54.96</v>
      </c>
      <c r="G14">
        <f>'Opta Data'!S12</f>
        <v>0.78700000000000003</v>
      </c>
      <c r="H14">
        <f>'Opta Data'!T12</f>
        <v>0.38700000000000001</v>
      </c>
      <c r="I14">
        <f>'Opta Data'!U12</f>
        <v>12.38</v>
      </c>
      <c r="J14">
        <f>'Opta Data'!V12</f>
        <v>0.74399999999999999</v>
      </c>
      <c r="K14">
        <f>'Opta Data'!W12</f>
        <v>22.39</v>
      </c>
      <c r="L14">
        <f>'Opta Data'!X12</f>
        <v>16.64</v>
      </c>
      <c r="M14">
        <f>'Opta Data'!Y12</f>
        <v>0.30299999999999999</v>
      </c>
      <c r="N14">
        <f>'Opta Data'!Z12</f>
        <v>10.3</v>
      </c>
      <c r="O14">
        <f>_xlfn.RANK.EQ(N14,N$4:N25,0)</f>
        <v>8</v>
      </c>
      <c r="Q14">
        <f>'Opta Data'!AA12</f>
        <v>1.68</v>
      </c>
      <c r="R14">
        <f>'Opta Data'!AB12</f>
        <v>0.82</v>
      </c>
      <c r="S14">
        <f>'Opta Data'!AC12</f>
        <v>0.35</v>
      </c>
      <c r="T14">
        <f>'Opta Data'!AD12</f>
        <v>0.39</v>
      </c>
      <c r="U14">
        <f>'Opta Data'!AE12</f>
        <v>0.63</v>
      </c>
      <c r="V14">
        <f>'Opta Data'!AF12</f>
        <v>3.87</v>
      </c>
      <c r="W14">
        <f>_xlfn.RANK.EQ(V14,V$4:V25,0)</f>
        <v>17</v>
      </c>
      <c r="Y14">
        <f>'Opta Data'!AG12</f>
        <v>4.41</v>
      </c>
      <c r="Z14">
        <f>'Opta Data'!AH12</f>
        <v>1.83</v>
      </c>
      <c r="AA14">
        <f>'Opta Data'!AI12</f>
        <v>1.84</v>
      </c>
      <c r="AB14">
        <f>'Opta Data'!AJ12</f>
        <v>2.0699999999999998</v>
      </c>
      <c r="AC14">
        <f>'Opta Data'!AK12</f>
        <v>9.08</v>
      </c>
      <c r="AD14">
        <f>_xlfn.RANK.EQ(AC14,AC$4:AC25,0)</f>
        <v>11</v>
      </c>
    </row>
    <row r="15" spans="1:30" x14ac:dyDescent="0.3">
      <c r="A15" t="str">
        <f>'Opta Data'!J13</f>
        <v>M. AlmirÃ³n</v>
      </c>
      <c r="B15">
        <f>'Opta Data'!P13</f>
        <v>72.819999999999993</v>
      </c>
      <c r="C15">
        <f>'Opta Data'!Q13</f>
        <v>40.090000000000003</v>
      </c>
      <c r="D15">
        <f>_xlfn.RANK.EQ(C15,C$4:C25,0)</f>
        <v>1</v>
      </c>
      <c r="F15">
        <f>'Opta Data'!R13</f>
        <v>48.43</v>
      </c>
      <c r="G15">
        <f>'Opta Data'!S13</f>
        <v>0.82099999999999995</v>
      </c>
      <c r="H15">
        <f>'Opta Data'!T13</f>
        <v>0.27900000000000003</v>
      </c>
      <c r="I15">
        <f>'Opta Data'!U13</f>
        <v>15.92</v>
      </c>
      <c r="J15">
        <f>'Opta Data'!V13</f>
        <v>0.76800000000000002</v>
      </c>
      <c r="K15">
        <f>'Opta Data'!W13</f>
        <v>21.34</v>
      </c>
      <c r="L15">
        <f>'Opta Data'!X13</f>
        <v>20.74</v>
      </c>
      <c r="M15">
        <f>'Opta Data'!Y13</f>
        <v>0.42799999999999999</v>
      </c>
      <c r="N15">
        <f>'Opta Data'!Z13</f>
        <v>13.98</v>
      </c>
      <c r="O15">
        <f>_xlfn.RANK.EQ(N15,N$4:N25,0)</f>
        <v>1</v>
      </c>
      <c r="Q15">
        <f>'Opta Data'!AA13</f>
        <v>2.97</v>
      </c>
      <c r="R15">
        <f>'Opta Data'!AB13</f>
        <v>1.68</v>
      </c>
      <c r="S15">
        <f>'Opta Data'!AC13</f>
        <v>0.4</v>
      </c>
      <c r="T15">
        <f>'Opta Data'!AD13</f>
        <v>0.66</v>
      </c>
      <c r="U15">
        <f>'Opta Data'!AE13</f>
        <v>0.46</v>
      </c>
      <c r="V15">
        <f>'Opta Data'!AF13</f>
        <v>6.16</v>
      </c>
      <c r="W15">
        <f>_xlfn.RANK.EQ(V15,V$4:V25,0)</f>
        <v>4</v>
      </c>
      <c r="Y15">
        <f>'Opta Data'!AG13</f>
        <v>6.1</v>
      </c>
      <c r="Z15">
        <f>'Opta Data'!AH13</f>
        <v>2.1</v>
      </c>
      <c r="AA15">
        <f>'Opta Data'!AI13</f>
        <v>3.13</v>
      </c>
      <c r="AB15">
        <f>'Opta Data'!AJ13</f>
        <v>1.94</v>
      </c>
      <c r="AC15">
        <f>'Opta Data'!AK13</f>
        <v>12.33</v>
      </c>
      <c r="AD15">
        <f>_xlfn.RANK.EQ(AC15,AC$4:AC25,0)</f>
        <v>2</v>
      </c>
    </row>
    <row r="16" spans="1:30" x14ac:dyDescent="0.3">
      <c r="A16" t="str">
        <f>'Opta Data'!J14</f>
        <v>M. Moralez</v>
      </c>
      <c r="B16">
        <f>'Opta Data'!P14</f>
        <v>86.73</v>
      </c>
      <c r="C16">
        <f>'Opta Data'!Q14</f>
        <v>30.7</v>
      </c>
      <c r="D16">
        <f>_xlfn.RANK.EQ(C16,C$4:C25,0)</f>
        <v>5</v>
      </c>
      <c r="F16">
        <f>'Opta Data'!R14</f>
        <v>63.59</v>
      </c>
      <c r="G16">
        <f>'Opta Data'!S14</f>
        <v>0.80300000000000005</v>
      </c>
      <c r="H16">
        <f>'Opta Data'!T14</f>
        <v>0.30099999999999999</v>
      </c>
      <c r="I16">
        <f>'Opta Data'!U14</f>
        <v>10.8</v>
      </c>
      <c r="J16">
        <f>'Opta Data'!V14</f>
        <v>0.69199999999999995</v>
      </c>
      <c r="K16">
        <f>'Opta Data'!W14</f>
        <v>19.809999999999999</v>
      </c>
      <c r="L16">
        <f>'Opta Data'!X14</f>
        <v>15.61</v>
      </c>
      <c r="M16">
        <f>'Opta Data'!Y14</f>
        <v>0.245</v>
      </c>
      <c r="N16">
        <f>'Opta Data'!Z14</f>
        <v>10.08</v>
      </c>
      <c r="O16">
        <f>_xlfn.RANK.EQ(N16,N$4:N25,0)</f>
        <v>11</v>
      </c>
      <c r="Q16">
        <f>'Opta Data'!AA14</f>
        <v>3.99</v>
      </c>
      <c r="R16">
        <f>'Opta Data'!AB14</f>
        <v>0.82</v>
      </c>
      <c r="S16">
        <f>'Opta Data'!AC14</f>
        <v>0.26</v>
      </c>
      <c r="T16">
        <f>'Opta Data'!AD14</f>
        <v>0.49</v>
      </c>
      <c r="U16">
        <f>'Opta Data'!AE14</f>
        <v>0.49</v>
      </c>
      <c r="V16">
        <f>'Opta Data'!AF14</f>
        <v>6.05</v>
      </c>
      <c r="W16">
        <f>_xlfn.RANK.EQ(V16,V$4:V25,0)</f>
        <v>6</v>
      </c>
      <c r="Y16">
        <f>'Opta Data'!AG14</f>
        <v>5.17</v>
      </c>
      <c r="Z16">
        <f>'Opta Data'!AH14</f>
        <v>1.72</v>
      </c>
      <c r="AA16">
        <f>'Opta Data'!AI14</f>
        <v>2.23</v>
      </c>
      <c r="AB16">
        <f>'Opta Data'!AJ14</f>
        <v>1.59</v>
      </c>
      <c r="AC16">
        <f>'Opta Data'!AK14</f>
        <v>9.1199999999999992</v>
      </c>
      <c r="AD16">
        <f>_xlfn.RANK.EQ(AC16,AC$4:AC25,0)</f>
        <v>10</v>
      </c>
    </row>
    <row r="17" spans="1:30" x14ac:dyDescent="0.3">
      <c r="A17" t="str">
        <f>'Opta Data'!J15</f>
        <v>M. Urruti</v>
      </c>
      <c r="B17">
        <f>'Opta Data'!P15</f>
        <v>40.46</v>
      </c>
      <c r="C17">
        <f>'Opta Data'!Q15</f>
        <v>20.57</v>
      </c>
      <c r="D17">
        <f>_xlfn.RANK.EQ(C17,C$4:C25,0)</f>
        <v>21</v>
      </c>
      <c r="F17">
        <f>'Opta Data'!R15</f>
        <v>22.39</v>
      </c>
      <c r="G17">
        <f>'Opta Data'!S15</f>
        <v>0.79200000000000004</v>
      </c>
      <c r="H17">
        <f>'Opta Data'!T15</f>
        <v>0.307</v>
      </c>
      <c r="I17">
        <f>'Opta Data'!U15</f>
        <v>6.24</v>
      </c>
      <c r="J17">
        <f>'Opta Data'!V15</f>
        <v>0.75700000000000001</v>
      </c>
      <c r="K17">
        <f>'Opta Data'!W15</f>
        <v>9.0399999999999991</v>
      </c>
      <c r="L17">
        <f>'Opta Data'!X15</f>
        <v>8.24</v>
      </c>
      <c r="M17">
        <f>'Opta Data'!Y15</f>
        <v>0.36799999999999999</v>
      </c>
      <c r="N17">
        <f>'Opta Data'!Z15</f>
        <v>5.17</v>
      </c>
      <c r="O17">
        <f>_xlfn.RANK.EQ(N17,N$4:N25,0)</f>
        <v>22</v>
      </c>
      <c r="Q17">
        <f>'Opta Data'!AA15</f>
        <v>1.51</v>
      </c>
      <c r="R17">
        <f>'Opta Data'!AB15</f>
        <v>1.17</v>
      </c>
      <c r="S17">
        <f>'Opta Data'!AC15</f>
        <v>0.26</v>
      </c>
      <c r="T17">
        <f>'Opta Data'!AD15</f>
        <v>0.26</v>
      </c>
      <c r="U17">
        <f>'Opta Data'!AE15</f>
        <v>0.34</v>
      </c>
      <c r="V17">
        <f>'Opta Data'!AF15</f>
        <v>3.55</v>
      </c>
      <c r="W17">
        <f>_xlfn.RANK.EQ(V17,V$4:V25,0)</f>
        <v>20</v>
      </c>
      <c r="Y17">
        <f>'Opta Data'!AG15</f>
        <v>4.99</v>
      </c>
      <c r="Z17">
        <f>'Opta Data'!AH15</f>
        <v>1.63</v>
      </c>
      <c r="AA17">
        <f>'Opta Data'!AI15</f>
        <v>2.04</v>
      </c>
      <c r="AB17">
        <f>'Opta Data'!AJ15</f>
        <v>1.5</v>
      </c>
      <c r="AC17">
        <f>'Opta Data'!AK15</f>
        <v>8.67</v>
      </c>
      <c r="AD17">
        <f>_xlfn.RANK.EQ(AC17,AC$4:AC25,0)</f>
        <v>13</v>
      </c>
    </row>
    <row r="18" spans="1:30" x14ac:dyDescent="0.3">
      <c r="A18" t="str">
        <f>'Opta Data'!J16</f>
        <v>N. Lodeiro</v>
      </c>
      <c r="B18">
        <f>'Opta Data'!P16</f>
        <v>93.84</v>
      </c>
      <c r="C18">
        <f>'Opta Data'!Q16</f>
        <v>36.31</v>
      </c>
      <c r="D18">
        <f>_xlfn.RANK.EQ(C18,C$4:C25,0)</f>
        <v>2</v>
      </c>
      <c r="F18">
        <f>'Opta Data'!R16</f>
        <v>66.7</v>
      </c>
      <c r="G18">
        <f>'Opta Data'!S16</f>
        <v>0.81799999999999995</v>
      </c>
      <c r="H18">
        <f>'Opta Data'!T16</f>
        <v>0.313</v>
      </c>
      <c r="I18">
        <f>'Opta Data'!U16</f>
        <v>14.84</v>
      </c>
      <c r="J18">
        <f>'Opta Data'!V16</f>
        <v>0.79500000000000004</v>
      </c>
      <c r="K18">
        <f>'Opta Data'!W16</f>
        <v>25.75</v>
      </c>
      <c r="L18">
        <f>'Opta Data'!X16</f>
        <v>18.68</v>
      </c>
      <c r="M18">
        <f>'Opta Data'!Y16</f>
        <v>0.28000000000000003</v>
      </c>
      <c r="N18">
        <f>'Opta Data'!Z16</f>
        <v>12.48</v>
      </c>
      <c r="O18">
        <f>_xlfn.RANK.EQ(N18,N$4:N25,0)</f>
        <v>3</v>
      </c>
      <c r="Q18">
        <f>'Opta Data'!AA16</f>
        <v>5</v>
      </c>
      <c r="R18">
        <f>'Opta Data'!AB16</f>
        <v>0.67</v>
      </c>
      <c r="S18">
        <f>'Opta Data'!AC16</f>
        <v>0.33</v>
      </c>
      <c r="T18">
        <f>'Opta Data'!AD16</f>
        <v>0.79</v>
      </c>
      <c r="U18">
        <f>'Opta Data'!AE16</f>
        <v>0.46</v>
      </c>
      <c r="V18">
        <f>'Opta Data'!AF16</f>
        <v>7.25</v>
      </c>
      <c r="W18">
        <f>_xlfn.RANK.EQ(V18,V$4:V25,0)</f>
        <v>1</v>
      </c>
      <c r="Y18">
        <f>'Opta Data'!AG16</f>
        <v>4.34</v>
      </c>
      <c r="Z18">
        <f>'Opta Data'!AH16</f>
        <v>1.37</v>
      </c>
      <c r="AA18">
        <f>'Opta Data'!AI16</f>
        <v>1.96</v>
      </c>
      <c r="AB18">
        <f>'Opta Data'!AJ16</f>
        <v>1.33</v>
      </c>
      <c r="AC18">
        <f>'Opta Data'!AK16</f>
        <v>8.57</v>
      </c>
      <c r="AD18">
        <f>_xlfn.RANK.EQ(AC18,AC$4:AC25,0)</f>
        <v>14</v>
      </c>
    </row>
    <row r="19" spans="1:30" x14ac:dyDescent="0.3">
      <c r="A19" t="str">
        <f>'Opta Data'!J17</f>
        <v>S. Blanco</v>
      </c>
      <c r="B19">
        <f>'Opta Data'!P17</f>
        <v>67.7</v>
      </c>
      <c r="C19">
        <f>'Opta Data'!Q17</f>
        <v>30.35</v>
      </c>
      <c r="D19">
        <f>_xlfn.RANK.EQ(C19,C$4:C25,0)</f>
        <v>9</v>
      </c>
      <c r="F19">
        <f>'Opta Data'!R17</f>
        <v>47.68</v>
      </c>
      <c r="G19">
        <f>'Opta Data'!S17</f>
        <v>0.755</v>
      </c>
      <c r="H19">
        <f>'Opta Data'!T17</f>
        <v>0.32400000000000001</v>
      </c>
      <c r="I19">
        <f>'Opta Data'!U17</f>
        <v>10.79</v>
      </c>
      <c r="J19">
        <f>'Opta Data'!V17</f>
        <v>0.69799999999999995</v>
      </c>
      <c r="K19">
        <f>'Opta Data'!W17</f>
        <v>16.350000000000001</v>
      </c>
      <c r="L19">
        <f>'Opta Data'!X17</f>
        <v>15.46</v>
      </c>
      <c r="M19">
        <f>'Opta Data'!Y17</f>
        <v>0.32400000000000001</v>
      </c>
      <c r="N19">
        <f>'Opta Data'!Z17</f>
        <v>8.82</v>
      </c>
      <c r="O19">
        <f>_xlfn.RANK.EQ(N19,N$4:N25,0)</f>
        <v>14</v>
      </c>
      <c r="Q19">
        <f>'Opta Data'!AA17</f>
        <v>3.12</v>
      </c>
      <c r="R19">
        <f>'Opta Data'!AB17</f>
        <v>0.91</v>
      </c>
      <c r="S19">
        <f>'Opta Data'!AC17</f>
        <v>0.27</v>
      </c>
      <c r="T19">
        <f>'Opta Data'!AD17</f>
        <v>0.49</v>
      </c>
      <c r="U19">
        <f>'Opta Data'!AE17</f>
        <v>0.34</v>
      </c>
      <c r="V19">
        <f>'Opta Data'!AF17</f>
        <v>5.13</v>
      </c>
      <c r="W19">
        <f>_xlfn.RANK.EQ(V19,V$4:V25,0)</f>
        <v>9</v>
      </c>
      <c r="Y19">
        <f>'Opta Data'!AG17</f>
        <v>5.09</v>
      </c>
      <c r="Z19">
        <f>'Opta Data'!AH17</f>
        <v>1.48</v>
      </c>
      <c r="AA19">
        <f>'Opta Data'!AI17</f>
        <v>1.52</v>
      </c>
      <c r="AB19">
        <f>'Opta Data'!AJ17</f>
        <v>1.1599999999999999</v>
      </c>
      <c r="AC19">
        <f>'Opta Data'!AK17</f>
        <v>8.43</v>
      </c>
      <c r="AD19">
        <f>_xlfn.RANK.EQ(AC19,AC$4:AC25,0)</f>
        <v>16</v>
      </c>
    </row>
    <row r="20" spans="1:30" x14ac:dyDescent="0.3">
      <c r="A20" t="str">
        <f>'Opta Data'!J18</f>
        <v>S. KljeÅ¡tan</v>
      </c>
      <c r="B20">
        <f>'Opta Data'!P18</f>
        <v>66.55</v>
      </c>
      <c r="C20">
        <f>'Opta Data'!Q18</f>
        <v>29.02</v>
      </c>
      <c r="D20">
        <f>_xlfn.RANK.EQ(C20,C$4:C25,0)</f>
        <v>10</v>
      </c>
      <c r="F20">
        <f>'Opta Data'!R18</f>
        <v>53.02</v>
      </c>
      <c r="G20">
        <f>'Opta Data'!S18</f>
        <v>0.83299999999999996</v>
      </c>
      <c r="H20">
        <f>'Opta Data'!T18</f>
        <v>0.24399999999999999</v>
      </c>
      <c r="I20">
        <f>'Opta Data'!U18</f>
        <v>14.83</v>
      </c>
      <c r="J20">
        <f>'Opta Data'!V18</f>
        <v>0.81</v>
      </c>
      <c r="K20">
        <f>'Opta Data'!W18</f>
        <v>21</v>
      </c>
      <c r="L20">
        <f>'Opta Data'!X18</f>
        <v>18.3</v>
      </c>
      <c r="M20">
        <f>'Opta Data'!Y18</f>
        <v>0.34499999999999997</v>
      </c>
      <c r="N20">
        <f>'Opta Data'!Z18</f>
        <v>12.71</v>
      </c>
      <c r="O20">
        <f>_xlfn.RANK.EQ(N20,N$4:N25,0)</f>
        <v>2</v>
      </c>
      <c r="Q20">
        <f>'Opta Data'!AA18</f>
        <v>2.64</v>
      </c>
      <c r="R20">
        <f>'Opta Data'!AB18</f>
        <v>0.63</v>
      </c>
      <c r="S20">
        <f>'Opta Data'!AC18</f>
        <v>0.21</v>
      </c>
      <c r="T20">
        <f>'Opta Data'!AD18</f>
        <v>0.42</v>
      </c>
      <c r="U20">
        <f>'Opta Data'!AE18</f>
        <v>0.25</v>
      </c>
      <c r="V20">
        <f>'Opta Data'!AF18</f>
        <v>4.1500000000000004</v>
      </c>
      <c r="W20">
        <f>_xlfn.RANK.EQ(V20,V$4:V25,0)</f>
        <v>15</v>
      </c>
      <c r="Y20">
        <f>'Opta Data'!AG18</f>
        <v>4.7300000000000004</v>
      </c>
      <c r="Z20">
        <f>'Opta Data'!AH18</f>
        <v>1.38</v>
      </c>
      <c r="AA20">
        <f>'Opta Data'!AI18</f>
        <v>1.88</v>
      </c>
      <c r="AB20">
        <f>'Opta Data'!AJ18</f>
        <v>1.28</v>
      </c>
      <c r="AC20">
        <f>'Opta Data'!AK18</f>
        <v>8.57</v>
      </c>
      <c r="AD20">
        <f>_xlfn.RANK.EQ(AC20,AC$4:AC25,0)</f>
        <v>14</v>
      </c>
    </row>
    <row r="21" spans="1:30" x14ac:dyDescent="0.3">
      <c r="A21" t="str">
        <f>'Opta Data'!J19</f>
        <v>S. Lletget</v>
      </c>
      <c r="B21">
        <f>'Opta Data'!P19</f>
        <v>78.02</v>
      </c>
      <c r="C21">
        <f>'Opta Data'!Q19</f>
        <v>27.53</v>
      </c>
      <c r="D21">
        <f>_xlfn.RANK.EQ(C21,C$4:C25,0)</f>
        <v>14</v>
      </c>
      <c r="F21">
        <f>'Opta Data'!R19</f>
        <v>56.9</v>
      </c>
      <c r="G21">
        <f>'Opta Data'!S19</f>
        <v>0.88100000000000001</v>
      </c>
      <c r="H21">
        <f>'Opta Data'!T19</f>
        <v>0.245</v>
      </c>
      <c r="I21">
        <f>'Opta Data'!U19</f>
        <v>10.92</v>
      </c>
      <c r="J21">
        <f>'Opta Data'!V19</f>
        <v>0.82399999999999995</v>
      </c>
      <c r="K21">
        <f>'Opta Data'!W19</f>
        <v>19.8</v>
      </c>
      <c r="L21">
        <f>'Opta Data'!X19</f>
        <v>13.26</v>
      </c>
      <c r="M21">
        <f>'Opta Data'!Y19</f>
        <v>0.23300000000000001</v>
      </c>
      <c r="N21">
        <f>'Opta Data'!Z19</f>
        <v>10.28</v>
      </c>
      <c r="O21">
        <f>_xlfn.RANK.EQ(N21,N$4:N25,0)</f>
        <v>9</v>
      </c>
      <c r="Q21">
        <f>'Opta Data'!AA19</f>
        <v>2.9</v>
      </c>
      <c r="R21">
        <f>'Opta Data'!AB19</f>
        <v>0.5</v>
      </c>
      <c r="S21">
        <f>'Opta Data'!AC19</f>
        <v>0.17</v>
      </c>
      <c r="T21">
        <f>'Opta Data'!AD19</f>
        <v>0.22</v>
      </c>
      <c r="U21">
        <f>'Opta Data'!AE19</f>
        <v>0.06</v>
      </c>
      <c r="V21">
        <f>'Opta Data'!AF19</f>
        <v>3.85</v>
      </c>
      <c r="W21">
        <f>_xlfn.RANK.EQ(V21,V$4:V25,0)</f>
        <v>18</v>
      </c>
      <c r="Y21">
        <f>'Opta Data'!AG19</f>
        <v>3.9</v>
      </c>
      <c r="Z21">
        <f>'Opta Data'!AH19</f>
        <v>1.94</v>
      </c>
      <c r="AA21">
        <f>'Opta Data'!AI19</f>
        <v>1.67</v>
      </c>
      <c r="AB21">
        <f>'Opta Data'!AJ19</f>
        <v>1.39</v>
      </c>
      <c r="AC21">
        <f>'Opta Data'!AK19</f>
        <v>7.84</v>
      </c>
      <c r="AD21">
        <f>_xlfn.RANK.EQ(AC21,AC$4:AC25,0)</f>
        <v>20</v>
      </c>
    </row>
    <row r="22" spans="1:30" x14ac:dyDescent="0.3">
      <c r="A22" t="str">
        <f>'Opta Data'!J20</f>
        <v>S. TaÃ¯der</v>
      </c>
      <c r="B22">
        <f>'Opta Data'!P20</f>
        <v>78.010000000000005</v>
      </c>
      <c r="C22">
        <f>'Opta Data'!Q20</f>
        <v>26.94</v>
      </c>
      <c r="D22">
        <f>_xlfn.RANK.EQ(C22,C$4:C25,0)</f>
        <v>17</v>
      </c>
      <c r="F22">
        <f>'Opta Data'!R20</f>
        <v>59.05</v>
      </c>
      <c r="G22">
        <f>'Opta Data'!S20</f>
        <v>0.88</v>
      </c>
      <c r="H22">
        <f>'Opta Data'!T20</f>
        <v>0.24199999999999999</v>
      </c>
      <c r="I22">
        <f>'Opta Data'!U20</f>
        <v>11.29</v>
      </c>
      <c r="J22">
        <f>'Opta Data'!V20</f>
        <v>0.83699999999999997</v>
      </c>
      <c r="K22">
        <f>'Opta Data'!W20</f>
        <v>20.51</v>
      </c>
      <c r="L22">
        <f>'Opta Data'!X20</f>
        <v>13.49</v>
      </c>
      <c r="M22">
        <f>'Opta Data'!Y20</f>
        <v>0.22800000000000001</v>
      </c>
      <c r="N22">
        <f>'Opta Data'!Z20</f>
        <v>10.44</v>
      </c>
      <c r="O22">
        <f>_xlfn.RANK.EQ(N22,N$4:N25,0)</f>
        <v>7</v>
      </c>
      <c r="Q22">
        <f>'Opta Data'!AA20</f>
        <v>2.27</v>
      </c>
      <c r="R22">
        <f>'Opta Data'!AB20</f>
        <v>0.8</v>
      </c>
      <c r="S22">
        <f>'Opta Data'!AC20</f>
        <v>0.21</v>
      </c>
      <c r="T22">
        <f>'Opta Data'!AD20</f>
        <v>0.17</v>
      </c>
      <c r="U22">
        <f>'Opta Data'!AE20</f>
        <v>0.21</v>
      </c>
      <c r="V22">
        <f>'Opta Data'!AF20</f>
        <v>3.66</v>
      </c>
      <c r="W22">
        <f>_xlfn.RANK.EQ(V22,V$4:V25,0)</f>
        <v>19</v>
      </c>
      <c r="Y22">
        <f>'Opta Data'!AG20</f>
        <v>3.87</v>
      </c>
      <c r="Z22">
        <f>'Opta Data'!AH20</f>
        <v>1.35</v>
      </c>
      <c r="AA22">
        <f>'Opta Data'!AI20</f>
        <v>1.57</v>
      </c>
      <c r="AB22">
        <f>'Opta Data'!AJ20</f>
        <v>1.32</v>
      </c>
      <c r="AC22">
        <f>'Opta Data'!AK20</f>
        <v>6.79</v>
      </c>
      <c r="AD22">
        <f>_xlfn.RANK.EQ(AC22,AC$4:AC25,0)</f>
        <v>22</v>
      </c>
    </row>
    <row r="23" spans="1:30" x14ac:dyDescent="0.3">
      <c r="A23" t="str">
        <f>'Opta Data'!J21</f>
        <v>T. MartÃ­nez</v>
      </c>
      <c r="B23">
        <f>'Opta Data'!P21</f>
        <v>62.31</v>
      </c>
      <c r="C23">
        <f>'Opta Data'!Q21</f>
        <v>25.8</v>
      </c>
      <c r="D23">
        <f>_xlfn.RANK.EQ(C23,C$4:C25,0)</f>
        <v>19</v>
      </c>
      <c r="F23">
        <f>'Opta Data'!R21</f>
        <v>43.24</v>
      </c>
      <c r="G23">
        <f>'Opta Data'!S21</f>
        <v>0.84299999999999997</v>
      </c>
      <c r="H23">
        <f>'Opta Data'!T21</f>
        <v>0.31</v>
      </c>
      <c r="I23">
        <f>'Opta Data'!U21</f>
        <v>10.199999999999999</v>
      </c>
      <c r="J23">
        <f>'Opta Data'!V21</f>
        <v>0.82099999999999995</v>
      </c>
      <c r="K23">
        <f>'Opta Data'!W21</f>
        <v>17.91</v>
      </c>
      <c r="L23">
        <f>'Opta Data'!X21</f>
        <v>12.43</v>
      </c>
      <c r="M23">
        <f>'Opta Data'!Y21</f>
        <v>0.28699999999999998</v>
      </c>
      <c r="N23">
        <f>'Opta Data'!Z21</f>
        <v>8.84</v>
      </c>
      <c r="O23">
        <f>_xlfn.RANK.EQ(N23,N$4:N25,0)</f>
        <v>13</v>
      </c>
      <c r="Q23">
        <f>'Opta Data'!AA21</f>
        <v>2.14</v>
      </c>
      <c r="R23">
        <f>'Opta Data'!AB21</f>
        <v>0.73</v>
      </c>
      <c r="S23">
        <f>'Opta Data'!AC21</f>
        <v>0.21</v>
      </c>
      <c r="T23">
        <f>'Opta Data'!AD21</f>
        <v>0.43</v>
      </c>
      <c r="U23">
        <f>'Opta Data'!AE21</f>
        <v>0.39</v>
      </c>
      <c r="V23">
        <f>'Opta Data'!AF21</f>
        <v>3.9</v>
      </c>
      <c r="W23">
        <f>_xlfn.RANK.EQ(V23,V$4:V25,0)</f>
        <v>16</v>
      </c>
      <c r="Y23">
        <f>'Opta Data'!AG21</f>
        <v>5.53</v>
      </c>
      <c r="Z23">
        <f>'Opta Data'!AH21</f>
        <v>1.67</v>
      </c>
      <c r="AA23">
        <f>'Opta Data'!AI21</f>
        <v>1.97</v>
      </c>
      <c r="AB23">
        <f>'Opta Data'!AJ21</f>
        <v>1.2</v>
      </c>
      <c r="AC23">
        <f>'Opta Data'!AK21</f>
        <v>9.17</v>
      </c>
      <c r="AD23">
        <f>_xlfn.RANK.EQ(AC23,AC$4:AC25,0)</f>
        <v>8</v>
      </c>
    </row>
    <row r="24" spans="1:30" x14ac:dyDescent="0.3">
      <c r="A24" t="str">
        <f>'Opta Data'!J22</f>
        <v>VÃ­ctor VÃ¡zquez</v>
      </c>
      <c r="B24">
        <f>'Opta Data'!P22</f>
        <v>70.42</v>
      </c>
      <c r="C24">
        <f>'Opta Data'!Q22</f>
        <v>28.05</v>
      </c>
      <c r="D24">
        <f>_xlfn.RANK.EQ(C25,C$4:C25,0)</f>
        <v>11</v>
      </c>
      <c r="F24">
        <f>'Opta Data'!R22</f>
        <v>55.97</v>
      </c>
      <c r="G24">
        <f>'Opta Data'!S22</f>
        <v>0.81899999999999995</v>
      </c>
      <c r="H24">
        <f>'Opta Data'!T22</f>
        <v>0.27500000000000002</v>
      </c>
      <c r="I24">
        <f>'Opta Data'!U22</f>
        <v>12.61</v>
      </c>
      <c r="J24">
        <f>'Opta Data'!V22</f>
        <v>0.76800000000000002</v>
      </c>
      <c r="K24">
        <f>'Opta Data'!W22</f>
        <v>20</v>
      </c>
      <c r="L24">
        <f>'Opta Data'!X22</f>
        <v>16.420000000000002</v>
      </c>
      <c r="M24">
        <f>'Opta Data'!Y22</f>
        <v>0.29299999999999998</v>
      </c>
      <c r="N24">
        <f>'Opta Data'!Z22</f>
        <v>11.02</v>
      </c>
      <c r="O24">
        <f>_xlfn.RANK.EQ(N25,N$4:N25,0)</f>
        <v>15</v>
      </c>
      <c r="Q24">
        <f>'Opta Data'!AA22</f>
        <v>2.5</v>
      </c>
      <c r="R24">
        <f>'Opta Data'!AB22</f>
        <v>0.92</v>
      </c>
      <c r="S24">
        <f>'Opta Data'!AC22</f>
        <v>0.53</v>
      </c>
      <c r="T24">
        <f>'Opta Data'!AD22</f>
        <v>0.59</v>
      </c>
      <c r="U24">
        <f>'Opta Data'!AE22</f>
        <v>0.59</v>
      </c>
      <c r="V24">
        <f>'Opta Data'!AF22</f>
        <v>5.12</v>
      </c>
      <c r="W24">
        <f>_xlfn.RANK.EQ(V25,V$4:V25,0)</f>
        <v>21</v>
      </c>
      <c r="Y24">
        <f>'Opta Data'!AG22</f>
        <v>5.45</v>
      </c>
      <c r="Z24">
        <f>'Opta Data'!AH22</f>
        <v>1.8</v>
      </c>
      <c r="AA24">
        <f>'Opta Data'!AI22</f>
        <v>2.4300000000000002</v>
      </c>
      <c r="AB24">
        <f>'Opta Data'!AJ22</f>
        <v>1.5</v>
      </c>
      <c r="AC24">
        <f>'Opta Data'!AK22</f>
        <v>10.4</v>
      </c>
      <c r="AD24">
        <f>_xlfn.RANK.EQ(AC25,AC$4:AC25,0)</f>
        <v>1</v>
      </c>
    </row>
    <row r="25" spans="1:30" x14ac:dyDescent="0.3">
      <c r="A25" t="str">
        <f>'Opta Data'!J23</f>
        <v>Y. Croizet</v>
      </c>
      <c r="B25">
        <f>'Opta Data'!P23</f>
        <v>57.99</v>
      </c>
      <c r="C25">
        <f>'Opta Data'!Q23</f>
        <v>28.23</v>
      </c>
      <c r="D25">
        <f>_xlfn.RANK.EQ(C25,C$4:C25,0)</f>
        <v>11</v>
      </c>
      <c r="F25">
        <f>'Opta Data'!R23</f>
        <v>38.049999999999997</v>
      </c>
      <c r="G25">
        <f>'Opta Data'!S23</f>
        <v>0.81299999999999994</v>
      </c>
      <c r="H25">
        <f>'Opta Data'!T23</f>
        <v>0.20399999999999999</v>
      </c>
      <c r="I25">
        <f>'Opta Data'!U23</f>
        <v>9.51</v>
      </c>
      <c r="J25">
        <f>'Opta Data'!V23</f>
        <v>0.73599999999999999</v>
      </c>
      <c r="K25">
        <f>'Opta Data'!W23</f>
        <v>12.11</v>
      </c>
      <c r="L25">
        <f>'Opta Data'!X23</f>
        <v>12.93</v>
      </c>
      <c r="M25">
        <f>'Opta Data'!Y23</f>
        <v>0.34</v>
      </c>
      <c r="N25">
        <f>'Opta Data'!Z23</f>
        <v>8.5299999999999994</v>
      </c>
      <c r="O25">
        <f>_xlfn.RANK.EQ(N25,N$4:N25,0)</f>
        <v>15</v>
      </c>
      <c r="Q25">
        <f>'Opta Data'!AA23</f>
        <v>1.65</v>
      </c>
      <c r="R25">
        <f>'Opta Data'!AB23</f>
        <v>0.79</v>
      </c>
      <c r="S25">
        <f>'Opta Data'!AC23</f>
        <v>0.12</v>
      </c>
      <c r="T25">
        <f>'Opta Data'!AD23</f>
        <v>0.37</v>
      </c>
      <c r="U25">
        <f>'Opta Data'!AE23</f>
        <v>0.18</v>
      </c>
      <c r="V25">
        <f>'Opta Data'!AF23</f>
        <v>3.11</v>
      </c>
      <c r="W25">
        <f>_xlfn.RANK.EQ(V25,V$4:V25,0)</f>
        <v>21</v>
      </c>
      <c r="Y25">
        <f>'Opta Data'!AG23</f>
        <v>5.98</v>
      </c>
      <c r="Z25">
        <f>'Opta Data'!AH23</f>
        <v>1.86</v>
      </c>
      <c r="AA25">
        <f>'Opta Data'!AI23</f>
        <v>2.74</v>
      </c>
      <c r="AB25">
        <f>'Opta Data'!AJ23</f>
        <v>2</v>
      </c>
      <c r="AC25">
        <f>'Opta Data'!AK23</f>
        <v>12.41</v>
      </c>
      <c r="AD25">
        <f>_xlfn.RANK.EQ(AC25,AC$4:AC25,0)</f>
        <v>1</v>
      </c>
    </row>
  </sheetData>
  <pageMargins left="0.7" right="0.7" top="0.75" bottom="0.75" header="0.3" footer="0.3"/>
  <pageSetup orientation="portrait" horizontalDpi="4294967293"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AD08F7-D91F-4C5A-A7A5-92102FBC9B99}">
  <dimension ref="A1:X25"/>
  <sheetViews>
    <sheetView zoomScale="85" zoomScaleNormal="85" workbookViewId="0">
      <selection activeCell="X4" sqref="X4"/>
    </sheetView>
  </sheetViews>
  <sheetFormatPr defaultRowHeight="14.4" x14ac:dyDescent="0.3"/>
  <cols>
    <col min="1" max="1" width="17.109375" customWidth="1"/>
    <col min="8" max="8" width="18.21875" customWidth="1"/>
    <col min="16" max="16" width="12.21875" customWidth="1"/>
  </cols>
  <sheetData>
    <row r="1" spans="1:24" x14ac:dyDescent="0.3">
      <c r="A1" t="s">
        <v>188</v>
      </c>
    </row>
    <row r="2" spans="1:24" x14ac:dyDescent="0.3">
      <c r="B2" t="s">
        <v>189</v>
      </c>
    </row>
    <row r="3" spans="1:24" x14ac:dyDescent="0.3">
      <c r="A3" t="s">
        <v>15</v>
      </c>
      <c r="B3" t="str">
        <f>'Opta Data'!AL1</f>
        <v>Tckl</v>
      </c>
      <c r="C3" t="str">
        <f>'Opta Data'!AM1</f>
        <v>Int</v>
      </c>
      <c r="D3" t="str">
        <f>'Opta Data'!AN1</f>
        <v>ShtBlk</v>
      </c>
      <c r="E3" t="str">
        <f>'Opta Data'!AO1</f>
        <v>BlkdPs</v>
      </c>
      <c r="F3" t="str">
        <f>'Opta Data'!AP1</f>
        <v>CrossBlkd</v>
      </c>
      <c r="G3" t="str">
        <f>'Opta Data'!AQ1</f>
        <v>ChlngeLost</v>
      </c>
      <c r="H3" t="str">
        <f>'Opta Data'!AR1</f>
        <v>TotDisruptionCAM</v>
      </c>
      <c r="I3" t="s">
        <v>6</v>
      </c>
      <c r="K3" t="str">
        <f>'Opta Data'!AS1</f>
        <v>Recovery</v>
      </c>
      <c r="L3" t="str">
        <f>'Opta Data'!AV1</f>
        <v>AerialWon</v>
      </c>
      <c r="M3" t="str">
        <f>'Opta Data'!AW1</f>
        <v>Aerials</v>
      </c>
      <c r="N3" t="str">
        <f>'Opta Data'!AX1</f>
        <v>DuelsW</v>
      </c>
      <c r="O3" t="str">
        <f>'Opta Data'!AY1</f>
        <v>Duels</v>
      </c>
      <c r="P3" t="str">
        <f>'Opta Data'!AZ1</f>
        <v>BallWinning</v>
      </c>
      <c r="Q3" t="s">
        <v>6</v>
      </c>
      <c r="S3" t="str">
        <f>'Opta Data'!BA1</f>
        <v>Opp Thru Ball Comp</v>
      </c>
      <c r="T3" t="str">
        <f>'Opta Data'!BB1</f>
        <v>OppSOG</v>
      </c>
      <c r="U3" t="str">
        <f>'Opta Data'!BC1</f>
        <v>OppGoals</v>
      </c>
      <c r="V3" t="str">
        <f>'Opta Data'!BD1</f>
        <v>TeamOffDrawn</v>
      </c>
      <c r="W3" t="str">
        <f>'Opta Data'!BE1</f>
        <v>TeamDefendingIndex</v>
      </c>
      <c r="X3" t="s">
        <v>6</v>
      </c>
    </row>
    <row r="4" spans="1:24" x14ac:dyDescent="0.3">
      <c r="A4" t="str">
        <f>'Opta Data'!J2</f>
        <v>A. Romero</v>
      </c>
      <c r="B4">
        <f>'Opta Data'!AL2</f>
        <v>1.67</v>
      </c>
      <c r="C4">
        <f>'Opta Data'!AM2</f>
        <v>0.33</v>
      </c>
      <c r="D4">
        <f>'Opta Data'!AN2</f>
        <v>0</v>
      </c>
      <c r="E4">
        <f>'Opta Data'!AO2</f>
        <v>0.79</v>
      </c>
      <c r="F4">
        <f>'Opta Data'!AP2</f>
        <v>0</v>
      </c>
      <c r="G4">
        <f>'Opta Data'!AQ2</f>
        <v>1.5</v>
      </c>
      <c r="H4">
        <f>'Opta Data'!AR2</f>
        <v>1.42</v>
      </c>
      <c r="I4">
        <f>_xlfn.RANK.EQ(H4,H$4:H25,0)</f>
        <v>15</v>
      </c>
      <c r="K4">
        <f>'Opta Data'!AS2</f>
        <v>5.81</v>
      </c>
      <c r="L4">
        <f>'Opta Data'!AV2</f>
        <v>0.38</v>
      </c>
      <c r="M4">
        <f>'Opta Data'!AW2</f>
        <v>2.21</v>
      </c>
      <c r="N4">
        <f>'Opta Data'!AX2</f>
        <v>4.22</v>
      </c>
      <c r="O4">
        <f>'Opta Data'!AY2</f>
        <v>10.23</v>
      </c>
      <c r="P4">
        <f>'Opta Data'!AZ2</f>
        <v>57.53</v>
      </c>
      <c r="Q4">
        <f>_xlfn.RANK.EQ(P4,P$4:P25,0)</f>
        <v>17</v>
      </c>
      <c r="S4">
        <f>'Opta Data'!BA2</f>
        <v>0.57999999999999996</v>
      </c>
      <c r="T4">
        <f>'Opta Data'!BB2</f>
        <v>3.52</v>
      </c>
      <c r="U4">
        <f>'Opta Data'!BC2</f>
        <v>1.03</v>
      </c>
      <c r="V4">
        <f>'Opta Data'!BD2</f>
        <v>3.32</v>
      </c>
      <c r="W4">
        <f>'Opta Data'!BE2</f>
        <v>1.3</v>
      </c>
      <c r="X4">
        <f>_xlfn.RANK.EQ(W4,W$4:W25,1)</f>
        <v>2</v>
      </c>
    </row>
    <row r="5" spans="1:24" x14ac:dyDescent="0.3">
      <c r="A5" t="str">
        <f>'Opta Data'!J3</f>
        <v>A. RusnÃ¡k</v>
      </c>
      <c r="B5">
        <f>'Opta Data'!AL3</f>
        <v>0.79</v>
      </c>
      <c r="C5">
        <f>'Opta Data'!AM3</f>
        <v>0.26</v>
      </c>
      <c r="D5">
        <f>'Opta Data'!AN3</f>
        <v>0.04</v>
      </c>
      <c r="E5">
        <f>'Opta Data'!AO3</f>
        <v>0.45</v>
      </c>
      <c r="F5">
        <f>'Opta Data'!AP3</f>
        <v>0</v>
      </c>
      <c r="G5">
        <f>'Opta Data'!AQ3</f>
        <v>0.38</v>
      </c>
      <c r="H5">
        <f>'Opta Data'!AR3</f>
        <v>1.62</v>
      </c>
      <c r="I5">
        <f>_xlfn.RANK.EQ(H5,H$4:H25,0)</f>
        <v>12</v>
      </c>
      <c r="K5">
        <f>'Opta Data'!AS3</f>
        <v>3.7</v>
      </c>
      <c r="L5">
        <f>'Opta Data'!AV3</f>
        <v>0.08</v>
      </c>
      <c r="M5">
        <f>'Opta Data'!AW3</f>
        <v>0.53</v>
      </c>
      <c r="N5">
        <f>'Opta Data'!AX3</f>
        <v>2.61</v>
      </c>
      <c r="O5">
        <f>'Opta Data'!AY3</f>
        <v>5.7</v>
      </c>
      <c r="P5">
        <f>'Opta Data'!AZ3</f>
        <v>63.23</v>
      </c>
      <c r="Q5">
        <f>_xlfn.RANK.EQ(P5,P$4:P25,0)</f>
        <v>10</v>
      </c>
      <c r="S5">
        <f>'Opta Data'!BA3</f>
        <v>0.93</v>
      </c>
      <c r="T5">
        <f>'Opta Data'!BB3</f>
        <v>4.5999999999999996</v>
      </c>
      <c r="U5">
        <f>'Opta Data'!BC3</f>
        <v>1.63</v>
      </c>
      <c r="V5">
        <f>'Opta Data'!BD3</f>
        <v>2.6</v>
      </c>
      <c r="W5">
        <f>'Opta Data'!BE3</f>
        <v>2.0299999999999998</v>
      </c>
      <c r="X5">
        <f>_xlfn.RANK.EQ(W5,W$4:W25,1)</f>
        <v>15</v>
      </c>
    </row>
    <row r="6" spans="1:24" x14ac:dyDescent="0.3">
      <c r="A6" t="str">
        <f>'Opta Data'!J4</f>
        <v>B. Dockal</v>
      </c>
      <c r="B6">
        <f>'Opta Data'!AL4</f>
        <v>0.84</v>
      </c>
      <c r="C6">
        <f>'Opta Data'!AM4</f>
        <v>0.55000000000000004</v>
      </c>
      <c r="D6">
        <f>'Opta Data'!AN4</f>
        <v>0.04</v>
      </c>
      <c r="E6">
        <f>'Opta Data'!AO4</f>
        <v>0.67</v>
      </c>
      <c r="F6">
        <f>'Opta Data'!AP4</f>
        <v>0.04</v>
      </c>
      <c r="G6">
        <f>'Opta Data'!AQ4</f>
        <v>0.88</v>
      </c>
      <c r="H6">
        <f>'Opta Data'!AR4</f>
        <v>2.02</v>
      </c>
      <c r="I6">
        <f>_xlfn.RANK.EQ(H6,H$4:H25,0)</f>
        <v>11</v>
      </c>
      <c r="K6">
        <f>'Opta Data'!AS4</f>
        <v>3.83</v>
      </c>
      <c r="L6">
        <f>'Opta Data'!AV4</f>
        <v>0.5</v>
      </c>
      <c r="M6">
        <f>'Opta Data'!AW4</f>
        <v>1.26</v>
      </c>
      <c r="N6">
        <f>'Opta Data'!AX4</f>
        <v>3.15</v>
      </c>
      <c r="O6">
        <f>'Opta Data'!AY4</f>
        <v>7.53</v>
      </c>
      <c r="P6">
        <f>'Opta Data'!AZ4</f>
        <v>61.26</v>
      </c>
      <c r="Q6">
        <f>_xlfn.RANK.EQ(P6,P$4:P25,0)</f>
        <v>13</v>
      </c>
      <c r="S6">
        <f>'Opta Data'!BA4</f>
        <v>0.77</v>
      </c>
      <c r="T6">
        <f>'Opta Data'!BB4</f>
        <v>4.68</v>
      </c>
      <c r="U6">
        <f>'Opta Data'!BC4</f>
        <v>1.45</v>
      </c>
      <c r="V6">
        <f>'Opta Data'!BD4</f>
        <v>1.94</v>
      </c>
      <c r="W6">
        <f>'Opta Data'!BE4</f>
        <v>2.0099999999999998</v>
      </c>
      <c r="X6">
        <f>_xlfn.RANK.EQ(W6,W$4:W25,1)</f>
        <v>14</v>
      </c>
    </row>
    <row r="7" spans="1:24" x14ac:dyDescent="0.3">
      <c r="A7" t="str">
        <f>'Opta Data'!J5</f>
        <v>C. Quintero</v>
      </c>
      <c r="B7">
        <f>'Opta Data'!AL5</f>
        <v>0.88</v>
      </c>
      <c r="C7">
        <f>'Opta Data'!AM5</f>
        <v>0.27</v>
      </c>
      <c r="D7">
        <f>'Opta Data'!AN5</f>
        <v>0</v>
      </c>
      <c r="E7">
        <f>'Opta Data'!AO5</f>
        <v>0.71</v>
      </c>
      <c r="F7">
        <f>'Opta Data'!AP5</f>
        <v>0</v>
      </c>
      <c r="G7">
        <f>'Opta Data'!AQ5</f>
        <v>0.88</v>
      </c>
      <c r="H7">
        <f>'Opta Data'!AR5</f>
        <v>1.1100000000000001</v>
      </c>
      <c r="I7">
        <f>_xlfn.RANK.EQ(H7,H$4:H25,0)</f>
        <v>16</v>
      </c>
      <c r="K7">
        <f>'Opta Data'!AS5</f>
        <v>4.51</v>
      </c>
      <c r="L7">
        <f>'Opta Data'!AV5</f>
        <v>0.66</v>
      </c>
      <c r="M7">
        <f>'Opta Data'!AW5</f>
        <v>1.77</v>
      </c>
      <c r="N7">
        <f>'Opta Data'!AX5</f>
        <v>7.34</v>
      </c>
      <c r="O7">
        <f>'Opta Data'!AY5</f>
        <v>18.079999999999998</v>
      </c>
      <c r="P7">
        <f>'Opta Data'!AZ5</f>
        <v>51.65</v>
      </c>
      <c r="Q7">
        <f>_xlfn.RANK.EQ(P7,P$4:P25,0)</f>
        <v>21</v>
      </c>
      <c r="S7">
        <f>'Opta Data'!BA5</f>
        <v>0.56999999999999995</v>
      </c>
      <c r="T7">
        <f>'Opta Data'!BB5</f>
        <v>4.7</v>
      </c>
      <c r="U7">
        <f>'Opta Data'!BC5</f>
        <v>1.93</v>
      </c>
      <c r="V7">
        <f>'Opta Data'!BD5</f>
        <v>1.27</v>
      </c>
      <c r="W7">
        <f>'Opta Data'!BE5</f>
        <v>2.31</v>
      </c>
      <c r="X7">
        <f>_xlfn.RANK.EQ(W7,W$4:W25,1)</f>
        <v>20</v>
      </c>
    </row>
    <row r="8" spans="1:24" x14ac:dyDescent="0.3">
      <c r="A8" t="str">
        <f>'Opta Data'!J6</f>
        <v>D. FagÃºndez</v>
      </c>
      <c r="B8">
        <f>'Opta Data'!AL6</f>
        <v>0.56999999999999995</v>
      </c>
      <c r="C8">
        <f>'Opta Data'!AM6</f>
        <v>0.61</v>
      </c>
      <c r="D8">
        <f>'Opta Data'!AN6</f>
        <v>0</v>
      </c>
      <c r="E8">
        <f>'Opta Data'!AO6</f>
        <v>0.76</v>
      </c>
      <c r="F8">
        <f>'Opta Data'!AP6</f>
        <v>0.04</v>
      </c>
      <c r="G8">
        <f>'Opta Data'!AQ6</f>
        <v>0.76</v>
      </c>
      <c r="H8">
        <f>'Opta Data'!AR6</f>
        <v>2.12</v>
      </c>
      <c r="I8">
        <f>_xlfn.RANK.EQ(H8,H$4:H25,0)</f>
        <v>10</v>
      </c>
      <c r="K8">
        <f>'Opta Data'!AS6</f>
        <v>4.0199999999999996</v>
      </c>
      <c r="L8">
        <f>'Opta Data'!AV6</f>
        <v>0.3</v>
      </c>
      <c r="M8">
        <f>'Opta Data'!AW6</f>
        <v>1.1399999999999999</v>
      </c>
      <c r="N8">
        <f>'Opta Data'!AX6</f>
        <v>3.07</v>
      </c>
      <c r="O8">
        <f>'Opta Data'!AY6</f>
        <v>9.6300000000000008</v>
      </c>
      <c r="P8">
        <f>'Opta Data'!AZ6</f>
        <v>50.36</v>
      </c>
      <c r="Q8">
        <f>_xlfn.RANK.EQ(P8,P$4:P25,0)</f>
        <v>22</v>
      </c>
      <c r="S8">
        <f>'Opta Data'!BA6</f>
        <v>1.03</v>
      </c>
      <c r="T8">
        <f>'Opta Data'!BB6</f>
        <v>4.87</v>
      </c>
      <c r="U8">
        <f>'Opta Data'!BC6</f>
        <v>1.63</v>
      </c>
      <c r="V8">
        <f>'Opta Data'!BD6</f>
        <v>1.9</v>
      </c>
      <c r="W8">
        <f>'Opta Data'!BE6</f>
        <v>2.19</v>
      </c>
      <c r="X8">
        <f>_xlfn.RANK.EQ(W8,W$4:W25,1)</f>
        <v>17</v>
      </c>
    </row>
    <row r="9" spans="1:24" x14ac:dyDescent="0.3">
      <c r="A9" t="str">
        <f>'Opta Data'!J7</f>
        <v>D. VÃ¡leri</v>
      </c>
      <c r="B9">
        <f>'Opta Data'!AL7</f>
        <v>1.23</v>
      </c>
      <c r="C9">
        <f>'Opta Data'!AM7</f>
        <v>0.25</v>
      </c>
      <c r="D9">
        <f>'Opta Data'!AN7</f>
        <v>0.04</v>
      </c>
      <c r="E9">
        <f>'Opta Data'!AO7</f>
        <v>0.56000000000000005</v>
      </c>
      <c r="F9">
        <f>'Opta Data'!AP7</f>
        <v>0</v>
      </c>
      <c r="G9">
        <f>'Opta Data'!AQ7</f>
        <v>0.98</v>
      </c>
      <c r="H9">
        <f>'Opta Data'!AR7</f>
        <v>0.98</v>
      </c>
      <c r="I9">
        <f>_xlfn.RANK.EQ(H9,H$4:H25,0)</f>
        <v>19</v>
      </c>
      <c r="K9">
        <f>'Opta Data'!AS7</f>
        <v>4.66</v>
      </c>
      <c r="L9">
        <f>'Opta Data'!AV7</f>
        <v>0.74</v>
      </c>
      <c r="M9">
        <f>'Opta Data'!AW7</f>
        <v>2.4500000000000002</v>
      </c>
      <c r="N9">
        <f>'Opta Data'!AX7</f>
        <v>4.21</v>
      </c>
      <c r="O9">
        <f>'Opta Data'!AY7</f>
        <v>11.11</v>
      </c>
      <c r="P9">
        <f>'Opta Data'!AZ7</f>
        <v>53.56</v>
      </c>
      <c r="Q9">
        <f>_xlfn.RANK.EQ(P9,P$4:P25,0)</f>
        <v>20</v>
      </c>
      <c r="S9">
        <f>'Opta Data'!BA7</f>
        <v>0.9</v>
      </c>
      <c r="T9">
        <f>'Opta Data'!BB7</f>
        <v>4.3499999999999996</v>
      </c>
      <c r="U9">
        <f>'Opta Data'!BC7</f>
        <v>1.45</v>
      </c>
      <c r="V9">
        <f>'Opta Data'!BD7</f>
        <v>1.9</v>
      </c>
      <c r="W9">
        <f>'Opta Data'!BE7</f>
        <v>1.93</v>
      </c>
      <c r="X9">
        <f>_xlfn.RANK.EQ(W9,W$4:W25,1)</f>
        <v>12</v>
      </c>
    </row>
    <row r="10" spans="1:24" x14ac:dyDescent="0.3">
      <c r="A10" t="str">
        <f>'Opta Data'!J8</f>
        <v>F. GutiÃ©rrez</v>
      </c>
      <c r="B10">
        <f>'Opta Data'!AL8</f>
        <v>3.33</v>
      </c>
      <c r="C10">
        <f>'Opta Data'!AM8</f>
        <v>1.08</v>
      </c>
      <c r="D10">
        <f>'Opta Data'!AN8</f>
        <v>0.15</v>
      </c>
      <c r="E10">
        <f>'Opta Data'!AO8</f>
        <v>1.08</v>
      </c>
      <c r="F10">
        <f>'Opta Data'!AP8</f>
        <v>0</v>
      </c>
      <c r="G10">
        <f>'Opta Data'!AQ8</f>
        <v>0.85</v>
      </c>
      <c r="H10">
        <f>'Opta Data'!AR8</f>
        <v>4.8</v>
      </c>
      <c r="I10">
        <f>_xlfn.RANK.EQ(H10,H$4:H25,0)</f>
        <v>1</v>
      </c>
      <c r="K10">
        <f>'Opta Data'!AS8</f>
        <v>6.58</v>
      </c>
      <c r="L10">
        <f>'Opta Data'!AV8</f>
        <v>0.77</v>
      </c>
      <c r="M10">
        <f>'Opta Data'!AW8</f>
        <v>1.7</v>
      </c>
      <c r="N10">
        <f>'Opta Data'!AX8</f>
        <v>5.96</v>
      </c>
      <c r="O10">
        <f>'Opta Data'!AY8</f>
        <v>12.54</v>
      </c>
      <c r="P10">
        <f>'Opta Data'!AZ8</f>
        <v>65.03</v>
      </c>
      <c r="Q10">
        <f>_xlfn.RANK.EQ(P10,P$4:P25,0)</f>
        <v>8</v>
      </c>
      <c r="S10">
        <f>'Opta Data'!BA8</f>
        <v>0.41</v>
      </c>
      <c r="T10">
        <f>'Opta Data'!BB8</f>
        <v>2.31</v>
      </c>
      <c r="U10">
        <f>'Opta Data'!BC8</f>
        <v>1.24</v>
      </c>
      <c r="V10">
        <f>'Opta Data'!BD8</f>
        <v>2.4500000000000002</v>
      </c>
      <c r="W10">
        <f>'Opta Data'!BE8</f>
        <v>1.1100000000000001</v>
      </c>
      <c r="X10">
        <f>_xlfn.RANK.EQ(W10,W$4:W25,1)</f>
        <v>1</v>
      </c>
    </row>
    <row r="11" spans="1:24" x14ac:dyDescent="0.3">
      <c r="A11" t="str">
        <f>'Opta Data'!J9</f>
        <v>F. HiguaÃ­n</v>
      </c>
      <c r="B11">
        <f>'Opta Data'!AL9</f>
        <v>0.97</v>
      </c>
      <c r="C11">
        <f>'Opta Data'!AM9</f>
        <v>0.21</v>
      </c>
      <c r="D11">
        <f>'Opta Data'!AN9</f>
        <v>0.04</v>
      </c>
      <c r="E11">
        <f>'Opta Data'!AO9</f>
        <v>0.25</v>
      </c>
      <c r="F11">
        <f>'Opta Data'!AP9</f>
        <v>0</v>
      </c>
      <c r="G11">
        <f>'Opta Data'!AQ9</f>
        <v>0.72</v>
      </c>
      <c r="H11">
        <f>'Opta Data'!AR9</f>
        <v>0.76</v>
      </c>
      <c r="I11">
        <f>_xlfn.RANK.EQ(H11,H$4:H25,0)</f>
        <v>21</v>
      </c>
      <c r="K11">
        <f>'Opta Data'!AS9</f>
        <v>4.28</v>
      </c>
      <c r="L11">
        <f>'Opta Data'!AV9</f>
        <v>0.25</v>
      </c>
      <c r="M11">
        <f>'Opta Data'!AW9</f>
        <v>0.42</v>
      </c>
      <c r="N11">
        <f>'Opta Data'!AX9</f>
        <v>2.58</v>
      </c>
      <c r="O11">
        <f>'Opta Data'!AY9</f>
        <v>5.84</v>
      </c>
      <c r="P11">
        <f>'Opta Data'!AZ9</f>
        <v>68.59</v>
      </c>
      <c r="Q11">
        <f>_xlfn.RANK.EQ(P11,P$4:P25,0)</f>
        <v>2</v>
      </c>
      <c r="S11">
        <f>'Opta Data'!BA9</f>
        <v>0.16</v>
      </c>
      <c r="T11">
        <f>'Opta Data'!BB9</f>
        <v>3</v>
      </c>
      <c r="U11">
        <f>'Opta Data'!BC9</f>
        <v>1.23</v>
      </c>
      <c r="V11">
        <f>'Opta Data'!BD9</f>
        <v>1.1000000000000001</v>
      </c>
      <c r="W11">
        <f>'Opta Data'!BE9</f>
        <v>1.42</v>
      </c>
      <c r="X11">
        <f>_xlfn.RANK.EQ(W11,W$4:W25,1)</f>
        <v>3</v>
      </c>
    </row>
    <row r="12" spans="1:24" x14ac:dyDescent="0.3">
      <c r="A12" t="str">
        <f>'Opta Data'!J10</f>
        <v>G. dos Santos</v>
      </c>
      <c r="B12">
        <f>'Opta Data'!AL10</f>
        <v>0.33</v>
      </c>
      <c r="C12">
        <f>'Opta Data'!AM10</f>
        <v>0.22</v>
      </c>
      <c r="D12">
        <f>'Opta Data'!AN10</f>
        <v>0</v>
      </c>
      <c r="E12">
        <f>'Opta Data'!AO10</f>
        <v>0.33</v>
      </c>
      <c r="F12">
        <f>'Opta Data'!AP10</f>
        <v>0</v>
      </c>
      <c r="G12">
        <f>'Opta Data'!AQ10</f>
        <v>0.56000000000000005</v>
      </c>
      <c r="H12">
        <f>'Opta Data'!AR10</f>
        <v>0.89</v>
      </c>
      <c r="I12">
        <f>_xlfn.RANK.EQ(H12,H$4:H25,0)</f>
        <v>20</v>
      </c>
      <c r="K12">
        <f>'Opta Data'!AS10</f>
        <v>3.23</v>
      </c>
      <c r="L12">
        <f>'Opta Data'!AV10</f>
        <v>0.22</v>
      </c>
      <c r="M12">
        <f>'Opta Data'!AW10</f>
        <v>0.78</v>
      </c>
      <c r="N12">
        <f>'Opta Data'!AX10</f>
        <v>3.67</v>
      </c>
      <c r="O12">
        <f>'Opta Data'!AY10</f>
        <v>7.01</v>
      </c>
      <c r="P12">
        <f>'Opta Data'!AZ10</f>
        <v>65.38</v>
      </c>
      <c r="Q12">
        <f>_xlfn.RANK.EQ(P12,P$4:P25,0)</f>
        <v>7</v>
      </c>
      <c r="S12">
        <f>'Opta Data'!BA10</f>
        <v>0.28999999999999998</v>
      </c>
      <c r="T12">
        <f>'Opta Data'!BB10</f>
        <v>2.65</v>
      </c>
      <c r="U12">
        <f>'Opta Data'!BC10</f>
        <v>1.9</v>
      </c>
      <c r="V12">
        <f>'Opta Data'!BD10</f>
        <v>1.81</v>
      </c>
      <c r="W12">
        <f>'Opta Data'!BE10</f>
        <v>1.59</v>
      </c>
      <c r="X12">
        <f>_xlfn.RANK.EQ(W12,W$4:W25,1)</f>
        <v>6</v>
      </c>
    </row>
    <row r="13" spans="1:24" x14ac:dyDescent="0.3">
      <c r="A13" t="str">
        <f>'Opta Data'!J11</f>
        <v>Ibson</v>
      </c>
      <c r="B13">
        <f>'Opta Data'!AL11</f>
        <v>2.87</v>
      </c>
      <c r="C13">
        <f>'Opta Data'!AM11</f>
        <v>1.31</v>
      </c>
      <c r="D13">
        <f>'Opta Data'!AN11</f>
        <v>0.26</v>
      </c>
      <c r="E13">
        <f>'Opta Data'!AO11</f>
        <v>1.0900000000000001</v>
      </c>
      <c r="F13">
        <f>'Opta Data'!AP11</f>
        <v>0.04</v>
      </c>
      <c r="G13">
        <f>'Opta Data'!AQ11</f>
        <v>1.83</v>
      </c>
      <c r="H13">
        <f>'Opta Data'!AR11</f>
        <v>3.18</v>
      </c>
      <c r="I13">
        <f>_xlfn.RANK.EQ(H13,H$4:H25,0)</f>
        <v>4</v>
      </c>
      <c r="K13">
        <f>'Opta Data'!AS11</f>
        <v>7.75</v>
      </c>
      <c r="L13">
        <f>'Opta Data'!AV11</f>
        <v>0.87</v>
      </c>
      <c r="M13">
        <f>'Opta Data'!AW11</f>
        <v>1.31</v>
      </c>
      <c r="N13">
        <f>'Opta Data'!AX11</f>
        <v>6.84</v>
      </c>
      <c r="O13">
        <f>'Opta Data'!AY11</f>
        <v>11.8</v>
      </c>
      <c r="P13">
        <f>'Opta Data'!AZ11</f>
        <v>72</v>
      </c>
      <c r="Q13">
        <f>_xlfn.RANK.EQ(P13,P$4:P25,0)</f>
        <v>1</v>
      </c>
      <c r="S13">
        <f>'Opta Data'!BA11</f>
        <v>0.6</v>
      </c>
      <c r="T13">
        <f>'Opta Data'!BB11</f>
        <v>5.5</v>
      </c>
      <c r="U13">
        <f>'Opta Data'!BC11</f>
        <v>1.93</v>
      </c>
      <c r="V13">
        <f>'Opta Data'!BD11</f>
        <v>1.27</v>
      </c>
      <c r="W13">
        <f>'Opta Data'!BE11</f>
        <v>2.5499999999999998</v>
      </c>
      <c r="X13">
        <f>_xlfn.RANK.EQ(W13,W$4:W25,1)</f>
        <v>22</v>
      </c>
    </row>
    <row r="14" spans="1:24" x14ac:dyDescent="0.3">
      <c r="A14" t="str">
        <f>'Opta Data'!J12</f>
        <v>L. Acosta</v>
      </c>
      <c r="B14">
        <f>'Opta Data'!AL12</f>
        <v>1.8</v>
      </c>
      <c r="C14">
        <f>'Opta Data'!AM12</f>
        <v>0.63</v>
      </c>
      <c r="D14">
        <f>'Opta Data'!AN12</f>
        <v>0.04</v>
      </c>
      <c r="E14">
        <f>'Opta Data'!AO12</f>
        <v>0.86</v>
      </c>
      <c r="F14">
        <f>'Opta Data'!AP12</f>
        <v>0</v>
      </c>
      <c r="G14">
        <f>'Opta Data'!AQ12</f>
        <v>1.6</v>
      </c>
      <c r="H14">
        <f>'Opta Data'!AR12</f>
        <v>1.02</v>
      </c>
      <c r="I14">
        <f>_xlfn.RANK.EQ(H14,H$4:H25,0)</f>
        <v>18</v>
      </c>
      <c r="K14">
        <f>'Opta Data'!AS12</f>
        <v>5.86</v>
      </c>
      <c r="L14">
        <f>'Opta Data'!AV12</f>
        <v>0.12</v>
      </c>
      <c r="M14">
        <f>'Opta Data'!AW12</f>
        <v>0.55000000000000004</v>
      </c>
      <c r="N14">
        <f>'Opta Data'!AX12</f>
        <v>6.37</v>
      </c>
      <c r="O14">
        <f>'Opta Data'!AY12</f>
        <v>14.69</v>
      </c>
      <c r="P14">
        <f>'Opta Data'!AZ12</f>
        <v>59.14</v>
      </c>
      <c r="Q14">
        <f>_xlfn.RANK.EQ(P14,P$4:P25,0)</f>
        <v>16</v>
      </c>
      <c r="S14">
        <f>'Opta Data'!BA12</f>
        <v>0.62</v>
      </c>
      <c r="T14">
        <f>'Opta Data'!BB12</f>
        <v>4.97</v>
      </c>
      <c r="U14">
        <f>'Opta Data'!BC12</f>
        <v>1.66</v>
      </c>
      <c r="V14">
        <f>'Opta Data'!BD12</f>
        <v>1.76</v>
      </c>
      <c r="W14">
        <f>'Opta Data'!BE12</f>
        <v>2.2000000000000002</v>
      </c>
      <c r="X14">
        <f>_xlfn.RANK.EQ(W14,W$4:W25,1)</f>
        <v>18</v>
      </c>
    </row>
    <row r="15" spans="1:24" x14ac:dyDescent="0.3">
      <c r="A15" t="str">
        <f>'Opta Data'!J13</f>
        <v>M. AlmirÃ³n</v>
      </c>
      <c r="B15">
        <f>'Opta Data'!AL13</f>
        <v>1.88</v>
      </c>
      <c r="C15">
        <f>'Opta Data'!AM13</f>
        <v>0.82</v>
      </c>
      <c r="D15">
        <f>'Opta Data'!AN13</f>
        <v>0.03</v>
      </c>
      <c r="E15">
        <f>'Opta Data'!AO13</f>
        <v>0.59</v>
      </c>
      <c r="F15">
        <f>'Opta Data'!AP13</f>
        <v>7.0000000000000007E-2</v>
      </c>
      <c r="G15">
        <f>'Opta Data'!AQ13</f>
        <v>0.73</v>
      </c>
      <c r="H15">
        <f>'Opta Data'!AR13</f>
        <v>3.3</v>
      </c>
      <c r="I15">
        <f>_xlfn.RANK.EQ(H15,H$4:H25,0)</f>
        <v>3</v>
      </c>
      <c r="K15">
        <f>'Opta Data'!AS13</f>
        <v>5.47</v>
      </c>
      <c r="L15">
        <f>'Opta Data'!AV13</f>
        <v>0.23</v>
      </c>
      <c r="M15">
        <f>'Opta Data'!AW13</f>
        <v>0.76</v>
      </c>
      <c r="N15">
        <f>'Opta Data'!AX13</f>
        <v>6.49</v>
      </c>
      <c r="O15">
        <f>'Opta Data'!AY13</f>
        <v>12.26</v>
      </c>
      <c r="P15">
        <f>'Opta Data'!AZ13</f>
        <v>65.94</v>
      </c>
      <c r="Q15">
        <f>_xlfn.RANK.EQ(P15,P$4:P25,0)</f>
        <v>5</v>
      </c>
      <c r="S15">
        <f>'Opta Data'!BA13</f>
        <v>0.68</v>
      </c>
      <c r="T15">
        <f>'Opta Data'!BB13</f>
        <v>3.87</v>
      </c>
      <c r="U15">
        <f>'Opta Data'!BC13</f>
        <v>1.23</v>
      </c>
      <c r="V15">
        <f>'Opta Data'!BD13</f>
        <v>2.77</v>
      </c>
      <c r="W15">
        <f>'Opta Data'!BE13</f>
        <v>1.56</v>
      </c>
      <c r="X15">
        <f>_xlfn.RANK.EQ(W15,W$4:W25,1)</f>
        <v>5</v>
      </c>
    </row>
    <row r="16" spans="1:24" x14ac:dyDescent="0.3">
      <c r="A16" t="str">
        <f>'Opta Data'!J14</f>
        <v>M. Moralez</v>
      </c>
      <c r="B16">
        <f>'Opta Data'!AL14</f>
        <v>1.9</v>
      </c>
      <c r="C16">
        <f>'Opta Data'!AM14</f>
        <v>1.1100000000000001</v>
      </c>
      <c r="D16">
        <f>'Opta Data'!AN14</f>
        <v>0.1</v>
      </c>
      <c r="E16">
        <f>'Opta Data'!AO14</f>
        <v>0.56000000000000005</v>
      </c>
      <c r="F16">
        <f>'Opta Data'!AP14</f>
        <v>0.03</v>
      </c>
      <c r="G16">
        <f>'Opta Data'!AQ14</f>
        <v>1.41</v>
      </c>
      <c r="H16">
        <f>'Opta Data'!AR14</f>
        <v>2.19</v>
      </c>
      <c r="I16">
        <f>_xlfn.RANK.EQ(H16,H$4:H25,0)</f>
        <v>9</v>
      </c>
      <c r="K16">
        <f>'Opta Data'!AS14</f>
        <v>6.94</v>
      </c>
      <c r="L16">
        <f>'Opta Data'!AV14</f>
        <v>0.26</v>
      </c>
      <c r="M16">
        <f>'Opta Data'!AW14</f>
        <v>1.18</v>
      </c>
      <c r="N16">
        <f>'Opta Data'!AX14</f>
        <v>6.15</v>
      </c>
      <c r="O16">
        <f>'Opta Data'!AY14</f>
        <v>12.6</v>
      </c>
      <c r="P16">
        <f>'Opta Data'!AZ14</f>
        <v>64.41</v>
      </c>
      <c r="Q16">
        <f>_xlfn.RANK.EQ(P16,P$4:P25,0)</f>
        <v>9</v>
      </c>
      <c r="S16">
        <f>'Opta Data'!BA14</f>
        <v>0.44</v>
      </c>
      <c r="T16">
        <f>'Opta Data'!BB14</f>
        <v>4.25</v>
      </c>
      <c r="U16">
        <f>'Opta Data'!BC14</f>
        <v>1.28</v>
      </c>
      <c r="V16">
        <f>'Opta Data'!BD14</f>
        <v>2.72</v>
      </c>
      <c r="W16">
        <f>'Opta Data'!BE14</f>
        <v>1.69</v>
      </c>
      <c r="X16">
        <f>_xlfn.RANK.EQ(W16,W$4:W25,1)</f>
        <v>7</v>
      </c>
    </row>
    <row r="17" spans="1:24" x14ac:dyDescent="0.3">
      <c r="A17" t="str">
        <f>'Opta Data'!J15</f>
        <v>M. Urruti</v>
      </c>
      <c r="B17">
        <f>'Opta Data'!AL15</f>
        <v>1.66</v>
      </c>
      <c r="C17">
        <f>'Opta Data'!AM15</f>
        <v>0.56999999999999995</v>
      </c>
      <c r="D17">
        <f>'Opta Data'!AN15</f>
        <v>0.08</v>
      </c>
      <c r="E17">
        <f>'Opta Data'!AO15</f>
        <v>1.1299999999999999</v>
      </c>
      <c r="F17">
        <f>'Opta Data'!AP15</f>
        <v>0</v>
      </c>
      <c r="G17">
        <f>'Opta Data'!AQ15</f>
        <v>1.1299999999999999</v>
      </c>
      <c r="H17">
        <f>'Opta Data'!AR15</f>
        <v>2.87</v>
      </c>
      <c r="I17">
        <f>_xlfn.RANK.EQ(H17,H$4:H25,0)</f>
        <v>5</v>
      </c>
      <c r="K17">
        <f>'Opta Data'!AS15</f>
        <v>3.4</v>
      </c>
      <c r="L17">
        <f>'Opta Data'!AV15</f>
        <v>0.38</v>
      </c>
      <c r="M17">
        <f>'Opta Data'!AW15</f>
        <v>1.51</v>
      </c>
      <c r="N17">
        <f>'Opta Data'!AX15</f>
        <v>4.8</v>
      </c>
      <c r="O17">
        <f>'Opta Data'!AY15</f>
        <v>10.47</v>
      </c>
      <c r="P17">
        <f>'Opta Data'!AZ15</f>
        <v>56.44</v>
      </c>
      <c r="Q17">
        <f>_xlfn.RANK.EQ(P17,P$4:P25,0)</f>
        <v>19</v>
      </c>
      <c r="S17">
        <f>'Opta Data'!BA15</f>
        <v>0.4</v>
      </c>
      <c r="T17">
        <f>'Opta Data'!BB15</f>
        <v>4.0999999999999996</v>
      </c>
      <c r="U17">
        <f>'Opta Data'!BC15</f>
        <v>1.27</v>
      </c>
      <c r="V17">
        <f>'Opta Data'!BD15</f>
        <v>1.17</v>
      </c>
      <c r="W17">
        <f>'Opta Data'!BE15</f>
        <v>1.79</v>
      </c>
      <c r="X17">
        <f>_xlfn.RANK.EQ(W17,W$4:W25,1)</f>
        <v>9</v>
      </c>
    </row>
    <row r="18" spans="1:24" x14ac:dyDescent="0.3">
      <c r="A18" t="str">
        <f>'Opta Data'!J16</f>
        <v>N. Lodeiro</v>
      </c>
      <c r="B18">
        <f>'Opta Data'!AL16</f>
        <v>1.42</v>
      </c>
      <c r="C18">
        <f>'Opta Data'!AM16</f>
        <v>1.1299999999999999</v>
      </c>
      <c r="D18">
        <f>'Opta Data'!AN16</f>
        <v>0</v>
      </c>
      <c r="E18">
        <f>'Opta Data'!AO16</f>
        <v>1.42</v>
      </c>
      <c r="F18">
        <f>'Opta Data'!AP16</f>
        <v>0.13</v>
      </c>
      <c r="G18">
        <f>'Opta Data'!AQ16</f>
        <v>1.79</v>
      </c>
      <c r="H18">
        <f>'Opta Data'!AR16</f>
        <v>2.21</v>
      </c>
      <c r="I18">
        <f>_xlfn.RANK.EQ(H18,H$4:H25,0)</f>
        <v>8</v>
      </c>
      <c r="K18">
        <f>'Opta Data'!AS16</f>
        <v>7</v>
      </c>
      <c r="L18">
        <f>'Opta Data'!AV16</f>
        <v>0.54</v>
      </c>
      <c r="M18">
        <f>'Opta Data'!AW16</f>
        <v>1.96</v>
      </c>
      <c r="N18">
        <f>'Opta Data'!AX16</f>
        <v>6.42</v>
      </c>
      <c r="O18">
        <f>'Opta Data'!AY16</f>
        <v>14.13</v>
      </c>
      <c r="P18">
        <f>'Opta Data'!AZ16</f>
        <v>59.35</v>
      </c>
      <c r="Q18">
        <f>_xlfn.RANK.EQ(P18,P$4:P25,0)</f>
        <v>15</v>
      </c>
      <c r="S18">
        <f>'Opta Data'!BA16</f>
        <v>0.3</v>
      </c>
      <c r="T18">
        <f>'Opta Data'!BB16</f>
        <v>3.6</v>
      </c>
      <c r="U18">
        <f>'Opta Data'!BC16</f>
        <v>1.07</v>
      </c>
      <c r="V18">
        <f>'Opta Data'!BD16</f>
        <v>1.23</v>
      </c>
      <c r="W18">
        <f>'Opta Data'!BE16</f>
        <v>1.52</v>
      </c>
      <c r="X18">
        <f>_xlfn.RANK.EQ(W18,W$4:W25,1)</f>
        <v>4</v>
      </c>
    </row>
    <row r="19" spans="1:24" x14ac:dyDescent="0.3">
      <c r="A19" t="str">
        <f>'Opta Data'!J17</f>
        <v>S. Blanco</v>
      </c>
      <c r="B19">
        <f>'Opta Data'!AL17</f>
        <v>1.03</v>
      </c>
      <c r="C19">
        <f>'Opta Data'!AM17</f>
        <v>0.49</v>
      </c>
      <c r="D19">
        <f>'Opta Data'!AN17</f>
        <v>0.08</v>
      </c>
      <c r="E19">
        <f>'Opta Data'!AO17</f>
        <v>0.8</v>
      </c>
      <c r="F19">
        <f>'Opta Data'!AP17</f>
        <v>0.08</v>
      </c>
      <c r="G19">
        <f>'Opta Data'!AQ17</f>
        <v>0.95</v>
      </c>
      <c r="H19">
        <f>'Opta Data'!AR17</f>
        <v>1.48</v>
      </c>
      <c r="I19">
        <f>_xlfn.RANK.EQ(H19,H$4:H25,0)</f>
        <v>14</v>
      </c>
      <c r="K19">
        <f>'Opta Data'!AS17</f>
        <v>4.8600000000000003</v>
      </c>
      <c r="L19">
        <f>'Opta Data'!AV17</f>
        <v>0.68</v>
      </c>
      <c r="M19">
        <f>'Opta Data'!AW17</f>
        <v>1.37</v>
      </c>
      <c r="N19">
        <f>'Opta Data'!AX17</f>
        <v>5.39</v>
      </c>
      <c r="O19">
        <f>'Opta Data'!AY17</f>
        <v>10.9</v>
      </c>
      <c r="P19">
        <f>'Opta Data'!AZ17</f>
        <v>62.93</v>
      </c>
      <c r="Q19">
        <f>_xlfn.RANK.EQ(P19,P$4:P25,0)</f>
        <v>11</v>
      </c>
      <c r="S19">
        <f>'Opta Data'!BA17</f>
        <v>0.94</v>
      </c>
      <c r="T19">
        <f>'Opta Data'!BB17</f>
        <v>4.3499999999999996</v>
      </c>
      <c r="U19">
        <f>'Opta Data'!BC17</f>
        <v>1.45</v>
      </c>
      <c r="V19">
        <f>'Opta Data'!BD17</f>
        <v>1.9</v>
      </c>
      <c r="W19">
        <f>'Opta Data'!BE17</f>
        <v>1.94</v>
      </c>
      <c r="X19">
        <f>_xlfn.RANK.EQ(W19,W$4:W25,1)</f>
        <v>13</v>
      </c>
    </row>
    <row r="20" spans="1:24" x14ac:dyDescent="0.3">
      <c r="A20" t="str">
        <f>'Opta Data'!J18</f>
        <v>S. KljeÅ¡tan</v>
      </c>
      <c r="B20">
        <f>'Opta Data'!AL18</f>
        <v>1.01</v>
      </c>
      <c r="C20">
        <f>'Opta Data'!AM18</f>
        <v>0.34</v>
      </c>
      <c r="D20">
        <f>'Opta Data'!AN18</f>
        <v>0</v>
      </c>
      <c r="E20">
        <f>'Opta Data'!AO18</f>
        <v>0.34</v>
      </c>
      <c r="F20">
        <f>'Opta Data'!AP18</f>
        <v>0</v>
      </c>
      <c r="G20">
        <f>'Opta Data'!AQ18</f>
        <v>0.92</v>
      </c>
      <c r="H20">
        <f>'Opta Data'!AR18</f>
        <v>1.0900000000000001</v>
      </c>
      <c r="I20">
        <f>_xlfn.RANK.EQ(H20,H$4:H25,0)</f>
        <v>17</v>
      </c>
      <c r="K20">
        <f>'Opta Data'!AS18</f>
        <v>3.69</v>
      </c>
      <c r="L20">
        <f>'Opta Data'!AV18</f>
        <v>0.67</v>
      </c>
      <c r="M20">
        <f>'Opta Data'!AW18</f>
        <v>1.59</v>
      </c>
      <c r="N20">
        <f>'Opta Data'!AX18</f>
        <v>3.06</v>
      </c>
      <c r="O20">
        <f>'Opta Data'!AY18</f>
        <v>7.12</v>
      </c>
      <c r="P20">
        <f>'Opta Data'!AZ18</f>
        <v>60.37</v>
      </c>
      <c r="Q20">
        <f>_xlfn.RANK.EQ(P20,P$4:P25,0)</f>
        <v>14</v>
      </c>
      <c r="S20">
        <f>'Opta Data'!BA18</f>
        <v>0.72</v>
      </c>
      <c r="T20">
        <f>'Opta Data'!BB18</f>
        <v>4.93</v>
      </c>
      <c r="U20">
        <f>'Opta Data'!BC18</f>
        <v>2.2799999999999998</v>
      </c>
      <c r="V20">
        <f>'Opta Data'!BD18</f>
        <v>2</v>
      </c>
      <c r="W20">
        <f>'Opta Data'!BE18</f>
        <v>2.4900000000000002</v>
      </c>
      <c r="X20">
        <f>_xlfn.RANK.EQ(W20,W$4:W25,1)</f>
        <v>21</v>
      </c>
    </row>
    <row r="21" spans="1:24" x14ac:dyDescent="0.3">
      <c r="A21" t="str">
        <f>'Opta Data'!J19</f>
        <v>S. Lletget</v>
      </c>
      <c r="B21">
        <f>'Opta Data'!AL19</f>
        <v>2.2799999999999998</v>
      </c>
      <c r="C21">
        <f>'Opta Data'!AM19</f>
        <v>1.39</v>
      </c>
      <c r="D21">
        <f>'Opta Data'!AN19</f>
        <v>0.11</v>
      </c>
      <c r="E21">
        <f>'Opta Data'!AO19</f>
        <v>0.72</v>
      </c>
      <c r="F21">
        <f>'Opta Data'!AP19</f>
        <v>0.06</v>
      </c>
      <c r="G21">
        <f>'Opta Data'!AQ19</f>
        <v>0.84</v>
      </c>
      <c r="H21">
        <f>'Opta Data'!AR19</f>
        <v>4.46</v>
      </c>
      <c r="I21">
        <f>_xlfn.RANK.EQ(H21,H$4:H25,0)</f>
        <v>2</v>
      </c>
      <c r="K21">
        <f>'Opta Data'!AS19</f>
        <v>5.68</v>
      </c>
      <c r="L21">
        <f>'Opta Data'!AV19</f>
        <v>0.84</v>
      </c>
      <c r="M21">
        <f>'Opta Data'!AW19</f>
        <v>1.73</v>
      </c>
      <c r="N21">
        <f>'Opta Data'!AX19</f>
        <v>5.29</v>
      </c>
      <c r="O21">
        <f>'Opta Data'!AY19</f>
        <v>10.98</v>
      </c>
      <c r="P21">
        <f>'Opta Data'!AZ19</f>
        <v>61.36</v>
      </c>
      <c r="Q21">
        <f>_xlfn.RANK.EQ(P21,P$4:P25,0)</f>
        <v>12</v>
      </c>
      <c r="S21">
        <f>'Opta Data'!BA19</f>
        <v>0.45</v>
      </c>
      <c r="T21">
        <f>'Opta Data'!BB19</f>
        <v>4.32</v>
      </c>
      <c r="U21">
        <f>'Opta Data'!BC19</f>
        <v>1.9</v>
      </c>
      <c r="V21">
        <f>'Opta Data'!BD19</f>
        <v>1.81</v>
      </c>
      <c r="W21">
        <f>'Opta Data'!BE19</f>
        <v>2.11</v>
      </c>
      <c r="X21">
        <f>_xlfn.RANK.EQ(W21,W$4:W25,1)</f>
        <v>16</v>
      </c>
    </row>
    <row r="22" spans="1:24" x14ac:dyDescent="0.3">
      <c r="A22" t="str">
        <f>'Opta Data'!J20</f>
        <v>S. TaÃ¯der</v>
      </c>
      <c r="B22">
        <f>'Opta Data'!AL20</f>
        <v>1.29</v>
      </c>
      <c r="C22">
        <f>'Opta Data'!AM20</f>
        <v>0.59</v>
      </c>
      <c r="D22">
        <f>'Opta Data'!AN20</f>
        <v>7.0000000000000007E-2</v>
      </c>
      <c r="E22">
        <f>'Opta Data'!AO20</f>
        <v>0.63</v>
      </c>
      <c r="F22">
        <f>'Opta Data'!AP20</f>
        <v>7.0000000000000007E-2</v>
      </c>
      <c r="G22">
        <f>'Opta Data'!AQ20</f>
        <v>0.73</v>
      </c>
      <c r="H22">
        <f>'Opta Data'!AR20</f>
        <v>2.27</v>
      </c>
      <c r="I22">
        <f>_xlfn.RANK.EQ(H22,H$4:H25,0)</f>
        <v>7</v>
      </c>
      <c r="K22">
        <f>'Opta Data'!AS20</f>
        <v>7.08</v>
      </c>
      <c r="L22">
        <f>'Opta Data'!AV20</f>
        <v>0.31</v>
      </c>
      <c r="M22">
        <f>'Opta Data'!AW20</f>
        <v>0.87</v>
      </c>
      <c r="N22">
        <f>'Opta Data'!AX20</f>
        <v>4.22</v>
      </c>
      <c r="O22">
        <f>'Opta Data'!AY20</f>
        <v>9.1300000000000008</v>
      </c>
      <c r="P22">
        <f>'Opta Data'!AZ20</f>
        <v>66.91</v>
      </c>
      <c r="Q22">
        <f>_xlfn.RANK.EQ(P22,P$4:P25,0)</f>
        <v>3</v>
      </c>
      <c r="S22">
        <f>'Opta Data'!BA20</f>
        <v>0.35</v>
      </c>
      <c r="T22">
        <f>'Opta Data'!BB20</f>
        <v>5.0599999999999996</v>
      </c>
      <c r="U22">
        <f>'Opta Data'!BC20</f>
        <v>1.68</v>
      </c>
      <c r="V22">
        <f>'Opta Data'!BD20</f>
        <v>1.97</v>
      </c>
      <c r="W22">
        <f>'Opta Data'!BE20</f>
        <v>2.2000000000000002</v>
      </c>
      <c r="X22">
        <f>_xlfn.RANK.EQ(W22,W$4:W25,1)</f>
        <v>18</v>
      </c>
    </row>
    <row r="23" spans="1:24" x14ac:dyDescent="0.3">
      <c r="A23" t="str">
        <f>'Opta Data'!J21</f>
        <v>T. MartÃ­nez</v>
      </c>
      <c r="B23">
        <f>'Opta Data'!AL21</f>
        <v>1.67</v>
      </c>
      <c r="C23">
        <f>'Opta Data'!AM21</f>
        <v>0.17</v>
      </c>
      <c r="D23">
        <f>'Opta Data'!AN21</f>
        <v>0.04</v>
      </c>
      <c r="E23">
        <f>'Opta Data'!AO21</f>
        <v>0.56000000000000005</v>
      </c>
      <c r="F23">
        <f>'Opta Data'!AP21</f>
        <v>0.04</v>
      </c>
      <c r="G23">
        <f>'Opta Data'!AQ21</f>
        <v>1.8</v>
      </c>
      <c r="H23">
        <f>'Opta Data'!AR21</f>
        <v>0.09</v>
      </c>
      <c r="I23">
        <f>_xlfn.RANK.EQ(H23,H$4:H25,0)</f>
        <v>22</v>
      </c>
      <c r="K23">
        <f>'Opta Data'!AS21</f>
        <v>4.97</v>
      </c>
      <c r="L23">
        <f>'Opta Data'!AV21</f>
        <v>0.34</v>
      </c>
      <c r="M23">
        <f>'Opta Data'!AW21</f>
        <v>1.37</v>
      </c>
      <c r="N23">
        <f>'Opta Data'!AX21</f>
        <v>5.4</v>
      </c>
      <c r="O23">
        <f>'Opta Data'!AY21</f>
        <v>12.81</v>
      </c>
      <c r="P23">
        <f>'Opta Data'!AZ21</f>
        <v>56.94</v>
      </c>
      <c r="Q23">
        <f>_xlfn.RANK.EQ(P23,P$4:P25,0)</f>
        <v>18</v>
      </c>
      <c r="S23">
        <f>'Opta Data'!BA21</f>
        <v>0.67</v>
      </c>
      <c r="T23">
        <f>'Opta Data'!BB21</f>
        <v>4.33</v>
      </c>
      <c r="U23">
        <f>'Opta Data'!BC21</f>
        <v>1.5</v>
      </c>
      <c r="V23">
        <f>'Opta Data'!BD21</f>
        <v>2.87</v>
      </c>
      <c r="W23">
        <f>'Opta Data'!BE21</f>
        <v>1.83</v>
      </c>
      <c r="X23">
        <f>_xlfn.RANK.EQ(W23,W$4:W25,1)</f>
        <v>11</v>
      </c>
    </row>
    <row r="24" spans="1:24" x14ac:dyDescent="0.3">
      <c r="A24" t="str">
        <f>'Opta Data'!J22</f>
        <v>VÃ­ctor VÃ¡zquez</v>
      </c>
      <c r="B24">
        <f>'Opta Data'!AL22</f>
        <v>0.99</v>
      </c>
      <c r="C24">
        <f>'Opta Data'!AM22</f>
        <v>0.85</v>
      </c>
      <c r="D24">
        <f>'Opta Data'!AN22</f>
        <v>7.0000000000000007E-2</v>
      </c>
      <c r="E24">
        <f>'Opta Data'!AO22</f>
        <v>0.26</v>
      </c>
      <c r="F24">
        <f>'Opta Data'!AP22</f>
        <v>0</v>
      </c>
      <c r="G24">
        <f>'Opta Data'!AQ22</f>
        <v>0.46</v>
      </c>
      <c r="H24">
        <f>'Opta Data'!AR22</f>
        <v>2.76</v>
      </c>
      <c r="I24">
        <f>_xlfn.RANK.EQ(H25,H$4:H25,0)</f>
        <v>13</v>
      </c>
      <c r="K24">
        <f>'Opta Data'!AS22</f>
        <v>5.39</v>
      </c>
      <c r="L24">
        <f>'Opta Data'!AV22</f>
        <v>0.66</v>
      </c>
      <c r="M24">
        <f>'Opta Data'!AW22</f>
        <v>1.45</v>
      </c>
      <c r="N24">
        <f>'Opta Data'!AX22</f>
        <v>3.42</v>
      </c>
      <c r="O24">
        <f>'Opta Data'!AY22</f>
        <v>7.03</v>
      </c>
      <c r="P24">
        <f>'Opta Data'!AZ22</f>
        <v>66.53</v>
      </c>
      <c r="Q24">
        <f>_xlfn.RANK.EQ(P25,P$4:P25,0)</f>
        <v>6</v>
      </c>
      <c r="S24">
        <f>'Opta Data'!BA22</f>
        <v>0.53</v>
      </c>
      <c r="T24">
        <f>'Opta Data'!BB22</f>
        <v>3.7</v>
      </c>
      <c r="U24">
        <f>'Opta Data'!BC22</f>
        <v>1.93</v>
      </c>
      <c r="V24">
        <f>'Opta Data'!BD22</f>
        <v>3.17</v>
      </c>
      <c r="W24">
        <f>'Opta Data'!BE22</f>
        <v>1.81</v>
      </c>
      <c r="X24">
        <f>_xlfn.RANK.EQ(W25,W$4:W25,1)</f>
        <v>8</v>
      </c>
    </row>
    <row r="25" spans="1:24" x14ac:dyDescent="0.3">
      <c r="A25" t="str">
        <f>'Opta Data'!J23</f>
        <v>Y. Croizet</v>
      </c>
      <c r="B25">
        <f>'Opta Data'!AL23</f>
        <v>1.77</v>
      </c>
      <c r="C25">
        <f>'Opta Data'!AM23</f>
        <v>0.43</v>
      </c>
      <c r="D25">
        <f>'Opta Data'!AN23</f>
        <v>0</v>
      </c>
      <c r="E25">
        <f>'Opta Data'!AO23</f>
        <v>0.49</v>
      </c>
      <c r="F25">
        <f>'Opta Data'!AP23</f>
        <v>0.06</v>
      </c>
      <c r="G25">
        <f>'Opta Data'!AQ23</f>
        <v>1.1000000000000001</v>
      </c>
      <c r="H25">
        <f>'Opta Data'!AR23</f>
        <v>1.59</v>
      </c>
      <c r="I25">
        <f>_xlfn.RANK.EQ(H25,H$4:H25,0)</f>
        <v>13</v>
      </c>
      <c r="K25">
        <f>'Opta Data'!AS23</f>
        <v>6.28</v>
      </c>
      <c r="L25">
        <f>'Opta Data'!AV23</f>
        <v>1.4</v>
      </c>
      <c r="M25">
        <f>'Opta Data'!AW23</f>
        <v>2.13</v>
      </c>
      <c r="N25">
        <f>'Opta Data'!AX23</f>
        <v>6.28</v>
      </c>
      <c r="O25">
        <f>'Opta Data'!AY23</f>
        <v>12.99</v>
      </c>
      <c r="P25">
        <f>'Opta Data'!AZ23</f>
        <v>65.89</v>
      </c>
      <c r="Q25">
        <f>_xlfn.RANK.EQ(P25,P$4:P25,0)</f>
        <v>6</v>
      </c>
      <c r="S25">
        <f>'Opta Data'!BA23</f>
        <v>0.83</v>
      </c>
      <c r="T25">
        <f>'Opta Data'!BB23</f>
        <v>4.38</v>
      </c>
      <c r="U25">
        <f>'Opta Data'!BC23</f>
        <v>1.24</v>
      </c>
      <c r="V25">
        <f>'Opta Data'!BD23</f>
        <v>2.4500000000000002</v>
      </c>
      <c r="W25">
        <f>'Opta Data'!BE23</f>
        <v>1.77</v>
      </c>
      <c r="X25">
        <f>_xlfn.RANK.EQ(W25,W$4:W25,1)</f>
        <v>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Explanation</vt:lpstr>
      <vt:lpstr>Definitons</vt:lpstr>
      <vt:lpstr>Weightings</vt:lpstr>
      <vt:lpstr>Overall Rankings</vt:lpstr>
      <vt:lpstr>Attacking Rankings</vt:lpstr>
      <vt:lpstr>Defensive Rankings</vt:lpstr>
      <vt:lpstr>Sheet1</vt:lpstr>
      <vt:lpstr>Attacking Workspace</vt:lpstr>
      <vt:lpstr>Defensive Workspace</vt:lpstr>
      <vt:lpstr>Points Calc</vt:lpstr>
      <vt:lpstr>Opta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Aditya Nag</dc:creator>
  <cp:lastModifiedBy>d2 nag</cp:lastModifiedBy>
  <dcterms:created xsi:type="dcterms:W3CDTF">2018-09-08T19:14:54Z</dcterms:created>
  <dcterms:modified xsi:type="dcterms:W3CDTF">2019-10-22T19:59:33Z</dcterms:modified>
</cp:coreProperties>
</file>