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dity\Desktop\New folder\Reports from Event Data\"/>
    </mc:Choice>
  </mc:AlternateContent>
  <xr:revisionPtr revIDLastSave="0" documentId="8_{5373F0E4-7D9D-4206-901C-A5B45669BED2}" xr6:coauthVersionLast="45" xr6:coauthVersionMax="45" xr10:uidLastSave="{00000000-0000-0000-0000-000000000000}"/>
  <bookViews>
    <workbookView xWindow="-108" yWindow="-108" windowWidth="23256" windowHeight="13176" activeTab="1" xr2:uid="{2BAFCFDE-008C-44AE-831C-6FF851DDCFF0}"/>
  </bookViews>
  <sheets>
    <sheet name="Explanation" sheetId="14" r:id="rId1"/>
    <sheet name="Definitons" sheetId="13" r:id="rId2"/>
    <sheet name="Weightings" sheetId="8" r:id="rId3"/>
    <sheet name="Overall Rankings Page" sheetId="9" r:id="rId4"/>
    <sheet name="Attacking Rankings" sheetId="11" r:id="rId5"/>
    <sheet name="Defensive Rankings" sheetId="12" r:id="rId6"/>
    <sheet name="Attacking Workspace" sheetId="4" r:id="rId7"/>
    <sheet name="Defensive Workspace" sheetId="6" r:id="rId8"/>
    <sheet name="Points Calc" sheetId="7" r:id="rId9"/>
    <sheet name="OPTA Data" sheetId="1"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2" i="4" l="1"/>
  <c r="B8" i="9" l="1"/>
  <c r="B33" i="9"/>
  <c r="B14" i="9"/>
  <c r="B23" i="9"/>
  <c r="B24" i="9"/>
  <c r="B38" i="9"/>
  <c r="B29" i="9"/>
  <c r="B37" i="9"/>
  <c r="B15" i="9"/>
  <c r="B16" i="9"/>
  <c r="B36" i="9"/>
  <c r="B22" i="9"/>
  <c r="B39" i="9"/>
  <c r="B21" i="9"/>
  <c r="B9" i="9"/>
  <c r="B7" i="9"/>
  <c r="B5" i="9"/>
  <c r="B26" i="9"/>
  <c r="B19" i="9"/>
  <c r="B11" i="9"/>
  <c r="B13" i="9"/>
  <c r="B40" i="9"/>
  <c r="B32" i="9"/>
  <c r="B4" i="9"/>
  <c r="B3" i="9"/>
  <c r="B17" i="9"/>
  <c r="B31" i="9"/>
  <c r="B20" i="9"/>
  <c r="B25" i="9"/>
  <c r="B35" i="9"/>
  <c r="B27" i="9"/>
  <c r="B18" i="9"/>
  <c r="B34" i="9"/>
  <c r="B28" i="9"/>
  <c r="B12" i="9"/>
  <c r="B30" i="9"/>
  <c r="B10" i="9"/>
  <c r="Y10" i="12"/>
  <c r="M20" i="12"/>
  <c r="C26" i="12"/>
  <c r="V4" i="6"/>
  <c r="Z18" i="12" s="1"/>
  <c r="W4" i="6"/>
  <c r="AA18" i="12" s="1"/>
  <c r="X4" i="6"/>
  <c r="AB18" i="12" s="1"/>
  <c r="Y4" i="6"/>
  <c r="AC18" i="12" s="1"/>
  <c r="Z4" i="6"/>
  <c r="V5" i="6"/>
  <c r="Z11" i="12" s="1"/>
  <c r="W5" i="6"/>
  <c r="AA11" i="12" s="1"/>
  <c r="X5" i="6"/>
  <c r="AB11" i="12" s="1"/>
  <c r="Y5" i="6"/>
  <c r="AC11" i="12" s="1"/>
  <c r="Z5" i="6"/>
  <c r="V6" i="6"/>
  <c r="Z29" i="12" s="1"/>
  <c r="W6" i="6"/>
  <c r="AA29" i="12" s="1"/>
  <c r="X6" i="6"/>
  <c r="AB29" i="12" s="1"/>
  <c r="Y6" i="6"/>
  <c r="AC29" i="12" s="1"/>
  <c r="Z6" i="6"/>
  <c r="V7" i="6"/>
  <c r="Z20" i="12" s="1"/>
  <c r="W7" i="6"/>
  <c r="AA20" i="12" s="1"/>
  <c r="X7" i="6"/>
  <c r="AB20" i="12" s="1"/>
  <c r="Y7" i="6"/>
  <c r="AC20" i="12" s="1"/>
  <c r="Z7" i="6"/>
  <c r="V8" i="6"/>
  <c r="Z40" i="12" s="1"/>
  <c r="W8" i="6"/>
  <c r="AA40" i="12" s="1"/>
  <c r="X8" i="6"/>
  <c r="AB40" i="12" s="1"/>
  <c r="Y8" i="6"/>
  <c r="AC40" i="12" s="1"/>
  <c r="Z8" i="6"/>
  <c r="V9" i="6"/>
  <c r="Z25" i="12" s="1"/>
  <c r="W9" i="6"/>
  <c r="AA25" i="12" s="1"/>
  <c r="X9" i="6"/>
  <c r="AB25" i="12" s="1"/>
  <c r="Y9" i="6"/>
  <c r="AC25" i="12" s="1"/>
  <c r="Z9" i="6"/>
  <c r="V10" i="6"/>
  <c r="Z37" i="12" s="1"/>
  <c r="W10" i="6"/>
  <c r="AA37" i="12" s="1"/>
  <c r="X10" i="6"/>
  <c r="AB37" i="12" s="1"/>
  <c r="Y10" i="6"/>
  <c r="AC37" i="12" s="1"/>
  <c r="Z10" i="6"/>
  <c r="V11" i="6"/>
  <c r="Z12" i="12" s="1"/>
  <c r="W11" i="6"/>
  <c r="AA12" i="12" s="1"/>
  <c r="X11" i="6"/>
  <c r="AB12" i="12" s="1"/>
  <c r="Y11" i="6"/>
  <c r="AC12" i="12" s="1"/>
  <c r="Z11" i="6"/>
  <c r="V12" i="6"/>
  <c r="Z26" i="12" s="1"/>
  <c r="W12" i="6"/>
  <c r="AA26" i="12" s="1"/>
  <c r="X12" i="6"/>
  <c r="AB26" i="12" s="1"/>
  <c r="Y12" i="6"/>
  <c r="AC26" i="12" s="1"/>
  <c r="Z12" i="6"/>
  <c r="V13" i="6"/>
  <c r="Z8" i="12" s="1"/>
  <c r="W13" i="6"/>
  <c r="AA8" i="12" s="1"/>
  <c r="X13" i="6"/>
  <c r="AB8" i="12" s="1"/>
  <c r="Y13" i="6"/>
  <c r="AC8" i="12" s="1"/>
  <c r="Z13" i="6"/>
  <c r="V14" i="6"/>
  <c r="Z14" i="12" s="1"/>
  <c r="W14" i="6"/>
  <c r="AA14" i="12" s="1"/>
  <c r="X14" i="6"/>
  <c r="AB14" i="12" s="1"/>
  <c r="Y14" i="6"/>
  <c r="AC14" i="12" s="1"/>
  <c r="Z14" i="6"/>
  <c r="V15" i="6"/>
  <c r="Z34" i="12" s="1"/>
  <c r="W15" i="6"/>
  <c r="AA34" i="12" s="1"/>
  <c r="X15" i="6"/>
  <c r="AB34" i="12" s="1"/>
  <c r="Y15" i="6"/>
  <c r="AC34" i="12" s="1"/>
  <c r="Z15" i="6"/>
  <c r="V16" i="6"/>
  <c r="Z9" i="12" s="1"/>
  <c r="W16" i="6"/>
  <c r="AA9" i="12" s="1"/>
  <c r="X16" i="6"/>
  <c r="AB9" i="12" s="1"/>
  <c r="Y16" i="6"/>
  <c r="AC9" i="12" s="1"/>
  <c r="Z16" i="6"/>
  <c r="V17" i="6"/>
  <c r="Z19" i="12" s="1"/>
  <c r="W17" i="6"/>
  <c r="AA19" i="12" s="1"/>
  <c r="X17" i="6"/>
  <c r="AB19" i="12" s="1"/>
  <c r="Y17" i="6"/>
  <c r="AC19" i="12" s="1"/>
  <c r="Z17" i="6"/>
  <c r="V18" i="6"/>
  <c r="Z41" i="12" s="1"/>
  <c r="W18" i="6"/>
  <c r="AA41" i="12" s="1"/>
  <c r="X18" i="6"/>
  <c r="AB41" i="12" s="1"/>
  <c r="Y18" i="6"/>
  <c r="AC41" i="12" s="1"/>
  <c r="Z18" i="6"/>
  <c r="V19" i="6"/>
  <c r="Z6" i="12" s="1"/>
  <c r="W19" i="6"/>
  <c r="AA6" i="12" s="1"/>
  <c r="X19" i="6"/>
  <c r="AB6" i="12" s="1"/>
  <c r="Y19" i="6"/>
  <c r="AC6" i="12" s="1"/>
  <c r="Z19" i="6"/>
  <c r="V20" i="6"/>
  <c r="Z16" i="12" s="1"/>
  <c r="W20" i="6"/>
  <c r="AA16" i="12" s="1"/>
  <c r="X20" i="6"/>
  <c r="AB16" i="12" s="1"/>
  <c r="Y20" i="6"/>
  <c r="AC16" i="12" s="1"/>
  <c r="Z20" i="6"/>
  <c r="V21" i="6"/>
  <c r="Z13" i="12" s="1"/>
  <c r="W21" i="6"/>
  <c r="AA13" i="12" s="1"/>
  <c r="X21" i="6"/>
  <c r="AB13" i="12" s="1"/>
  <c r="Y21" i="6"/>
  <c r="AC13" i="12" s="1"/>
  <c r="Z21" i="6"/>
  <c r="V22" i="6"/>
  <c r="Z10" i="12" s="1"/>
  <c r="W22" i="6"/>
  <c r="AA10" i="12" s="1"/>
  <c r="X22" i="6"/>
  <c r="AB10" i="12" s="1"/>
  <c r="Y22" i="6"/>
  <c r="AC10" i="12" s="1"/>
  <c r="Z22" i="6"/>
  <c r="V23" i="6"/>
  <c r="Z15" i="12" s="1"/>
  <c r="W23" i="6"/>
  <c r="AA15" i="12" s="1"/>
  <c r="X23" i="6"/>
  <c r="AB15" i="12" s="1"/>
  <c r="Y23" i="6"/>
  <c r="AC15" i="12" s="1"/>
  <c r="Z23" i="6"/>
  <c r="V24" i="6"/>
  <c r="Z30" i="12" s="1"/>
  <c r="W24" i="6"/>
  <c r="AA30" i="12" s="1"/>
  <c r="X24" i="6"/>
  <c r="AB30" i="12" s="1"/>
  <c r="Y24" i="6"/>
  <c r="AC30" i="12" s="1"/>
  <c r="Z24" i="6"/>
  <c r="V25" i="6"/>
  <c r="Z17" i="12" s="1"/>
  <c r="W25" i="6"/>
  <c r="AA17" i="12" s="1"/>
  <c r="X25" i="6"/>
  <c r="AB17" i="12" s="1"/>
  <c r="Y25" i="6"/>
  <c r="AC17" i="12" s="1"/>
  <c r="Z25" i="6"/>
  <c r="V26" i="6"/>
  <c r="Z32" i="12" s="1"/>
  <c r="W26" i="6"/>
  <c r="AA32" i="12" s="1"/>
  <c r="X26" i="6"/>
  <c r="AB32" i="12" s="1"/>
  <c r="Y26" i="6"/>
  <c r="AC32" i="12" s="1"/>
  <c r="Z26" i="6"/>
  <c r="V27" i="6"/>
  <c r="Z38" i="12" s="1"/>
  <c r="W27" i="6"/>
  <c r="AA38" i="12" s="1"/>
  <c r="X27" i="6"/>
  <c r="AB38" i="12" s="1"/>
  <c r="Y27" i="6"/>
  <c r="AC38" i="12" s="1"/>
  <c r="Z27" i="6"/>
  <c r="V28" i="6"/>
  <c r="Z35" i="12" s="1"/>
  <c r="W28" i="6"/>
  <c r="AA35" i="12" s="1"/>
  <c r="X28" i="6"/>
  <c r="AB35" i="12" s="1"/>
  <c r="Y28" i="6"/>
  <c r="AC35" i="12" s="1"/>
  <c r="Z28" i="6"/>
  <c r="V29" i="6"/>
  <c r="Z4" i="12" s="1"/>
  <c r="W29" i="6"/>
  <c r="AA4" i="12" s="1"/>
  <c r="X29" i="6"/>
  <c r="AB4" i="12" s="1"/>
  <c r="Y29" i="6"/>
  <c r="AC4" i="12" s="1"/>
  <c r="Z29" i="6"/>
  <c r="V30" i="6"/>
  <c r="Z21" i="12" s="1"/>
  <c r="W30" i="6"/>
  <c r="AA21" i="12" s="1"/>
  <c r="X30" i="6"/>
  <c r="AB21" i="12" s="1"/>
  <c r="Y30" i="6"/>
  <c r="AC21" i="12" s="1"/>
  <c r="Z30" i="6"/>
  <c r="V31" i="6"/>
  <c r="Z27" i="12" s="1"/>
  <c r="W31" i="6"/>
  <c r="AA27" i="12" s="1"/>
  <c r="X31" i="6"/>
  <c r="AB27" i="12" s="1"/>
  <c r="Y31" i="6"/>
  <c r="AC27" i="12" s="1"/>
  <c r="Z31" i="6"/>
  <c r="V32" i="6"/>
  <c r="Z7" i="12" s="1"/>
  <c r="W32" i="6"/>
  <c r="AA7" i="12" s="1"/>
  <c r="X32" i="6"/>
  <c r="AB7" i="12" s="1"/>
  <c r="Y32" i="6"/>
  <c r="AC7" i="12" s="1"/>
  <c r="Z32" i="6"/>
  <c r="V33" i="6"/>
  <c r="Z31" i="12" s="1"/>
  <c r="W33" i="6"/>
  <c r="AA31" i="12" s="1"/>
  <c r="X33" i="6"/>
  <c r="AB31" i="12" s="1"/>
  <c r="Y33" i="6"/>
  <c r="AC31" i="12" s="1"/>
  <c r="Z33" i="6"/>
  <c r="V34" i="6"/>
  <c r="Z28" i="12" s="1"/>
  <c r="W34" i="6"/>
  <c r="AA28" i="12" s="1"/>
  <c r="X34" i="6"/>
  <c r="AB28" i="12" s="1"/>
  <c r="Y34" i="6"/>
  <c r="AC28" i="12" s="1"/>
  <c r="Z34" i="6"/>
  <c r="V35" i="6"/>
  <c r="Z33" i="12" s="1"/>
  <c r="W35" i="6"/>
  <c r="AA33" i="12" s="1"/>
  <c r="X35" i="6"/>
  <c r="AB33" i="12" s="1"/>
  <c r="Y35" i="6"/>
  <c r="AC33" i="12" s="1"/>
  <c r="Z35" i="6"/>
  <c r="V36" i="6"/>
  <c r="Z22" i="12" s="1"/>
  <c r="W36" i="6"/>
  <c r="AA22" i="12" s="1"/>
  <c r="X36" i="6"/>
  <c r="AB22" i="12" s="1"/>
  <c r="Y36" i="6"/>
  <c r="AC22" i="12" s="1"/>
  <c r="Z36" i="6"/>
  <c r="V37" i="6"/>
  <c r="Z36" i="12" s="1"/>
  <c r="W37" i="6"/>
  <c r="AA36" i="12" s="1"/>
  <c r="X37" i="6"/>
  <c r="AB36" i="12" s="1"/>
  <c r="Y37" i="6"/>
  <c r="AC36" i="12" s="1"/>
  <c r="Z37" i="6"/>
  <c r="V38" i="6"/>
  <c r="Z39" i="12" s="1"/>
  <c r="W38" i="6"/>
  <c r="AA39" i="12" s="1"/>
  <c r="X38" i="6"/>
  <c r="AB39" i="12" s="1"/>
  <c r="Y38" i="6"/>
  <c r="AC39" i="12" s="1"/>
  <c r="Z38" i="6"/>
  <c r="V39" i="6"/>
  <c r="Z5" i="12" s="1"/>
  <c r="W39" i="6"/>
  <c r="AA5" i="12" s="1"/>
  <c r="X39" i="6"/>
  <c r="AB5" i="12" s="1"/>
  <c r="Y39" i="6"/>
  <c r="AC5" i="12" s="1"/>
  <c r="Z39" i="6"/>
  <c r="V40" i="6"/>
  <c r="Z24" i="12" s="1"/>
  <c r="W40" i="6"/>
  <c r="AA24" i="12" s="1"/>
  <c r="X40" i="6"/>
  <c r="AB24" i="12" s="1"/>
  <c r="Y40" i="6"/>
  <c r="AC24" i="12" s="1"/>
  <c r="Z40" i="6"/>
  <c r="V41" i="6"/>
  <c r="Z23" i="12" s="1"/>
  <c r="W41" i="6"/>
  <c r="AA23" i="12" s="1"/>
  <c r="X41" i="6"/>
  <c r="AB23" i="12" s="1"/>
  <c r="Y41" i="6"/>
  <c r="AC23" i="12" s="1"/>
  <c r="Z41" i="6"/>
  <c r="W3" i="6"/>
  <c r="X3" i="6"/>
  <c r="Y3" i="6"/>
  <c r="Z3" i="6"/>
  <c r="V3" i="6"/>
  <c r="R4" i="6"/>
  <c r="T18" i="12" s="1"/>
  <c r="S4" i="6"/>
  <c r="R5" i="6"/>
  <c r="T23" i="12" s="1"/>
  <c r="S5" i="6"/>
  <c r="R6" i="6"/>
  <c r="T22" i="12" s="1"/>
  <c r="S6" i="6"/>
  <c r="R7" i="6"/>
  <c r="T14" i="12" s="1"/>
  <c r="S7" i="6"/>
  <c r="R8" i="6"/>
  <c r="T28" i="12" s="1"/>
  <c r="S8" i="6"/>
  <c r="R9" i="6"/>
  <c r="T15" i="12" s="1"/>
  <c r="S9" i="6"/>
  <c r="R10" i="6"/>
  <c r="T31" i="12" s="1"/>
  <c r="S10" i="6"/>
  <c r="R11" i="6"/>
  <c r="T33" i="12" s="1"/>
  <c r="S11" i="6"/>
  <c r="R12" i="6"/>
  <c r="T32" i="12" s="1"/>
  <c r="S12" i="6"/>
  <c r="R13" i="6"/>
  <c r="T30" i="12" s="1"/>
  <c r="S13" i="6"/>
  <c r="R14" i="6"/>
  <c r="T12" i="12" s="1"/>
  <c r="S14" i="6"/>
  <c r="R15" i="6"/>
  <c r="T38" i="12" s="1"/>
  <c r="S15" i="6"/>
  <c r="R16" i="6"/>
  <c r="T41" i="12" s="1"/>
  <c r="S16" i="6"/>
  <c r="R17" i="6"/>
  <c r="T40" i="12" s="1"/>
  <c r="S17" i="6"/>
  <c r="R18" i="6"/>
  <c r="T19" i="12" s="1"/>
  <c r="S18" i="6"/>
  <c r="R19" i="6"/>
  <c r="T24" i="12" s="1"/>
  <c r="S19" i="6"/>
  <c r="R20" i="6"/>
  <c r="T7" i="12" s="1"/>
  <c r="S20" i="6"/>
  <c r="R21" i="6"/>
  <c r="T10" i="12" s="1"/>
  <c r="S21" i="6"/>
  <c r="R22" i="6"/>
  <c r="T20" i="12" s="1"/>
  <c r="S22" i="6"/>
  <c r="R23" i="6"/>
  <c r="T4" i="12" s="1"/>
  <c r="S23" i="6"/>
  <c r="R24" i="6"/>
  <c r="T13" i="12" s="1"/>
  <c r="S24" i="6"/>
  <c r="R25" i="6"/>
  <c r="T16" i="12" s="1"/>
  <c r="S25" i="6"/>
  <c r="R26" i="6"/>
  <c r="T39" i="12" s="1"/>
  <c r="S26" i="6"/>
  <c r="R27" i="6"/>
  <c r="T17" i="12" s="1"/>
  <c r="S27" i="6"/>
  <c r="R28" i="6"/>
  <c r="T5" i="12" s="1"/>
  <c r="S28" i="6"/>
  <c r="R29" i="6"/>
  <c r="T9" i="12" s="1"/>
  <c r="S29" i="6"/>
  <c r="R30" i="6"/>
  <c r="T35" i="12" s="1"/>
  <c r="S30" i="6"/>
  <c r="R31" i="6"/>
  <c r="T21" i="12" s="1"/>
  <c r="S31" i="6"/>
  <c r="R32" i="6"/>
  <c r="T36" i="12" s="1"/>
  <c r="S32" i="6"/>
  <c r="R33" i="6"/>
  <c r="T26" i="12" s="1"/>
  <c r="S33" i="6"/>
  <c r="R34" i="6"/>
  <c r="T37" i="12" s="1"/>
  <c r="S34" i="6"/>
  <c r="R35" i="6"/>
  <c r="T34" i="12" s="1"/>
  <c r="S35" i="6"/>
  <c r="R36" i="6"/>
  <c r="T8" i="12" s="1"/>
  <c r="S36" i="6"/>
  <c r="R37" i="6"/>
  <c r="T27" i="12" s="1"/>
  <c r="S37" i="6"/>
  <c r="R38" i="6"/>
  <c r="T6" i="12" s="1"/>
  <c r="S38" i="6"/>
  <c r="R39" i="6"/>
  <c r="T25" i="12" s="1"/>
  <c r="S39" i="6"/>
  <c r="R40" i="6"/>
  <c r="T29" i="12" s="1"/>
  <c r="S40" i="6"/>
  <c r="R41" i="6"/>
  <c r="T11" i="12" s="1"/>
  <c r="S41" i="6"/>
  <c r="S3" i="6"/>
  <c r="R3" i="6"/>
  <c r="L4" i="6"/>
  <c r="N18" i="12" s="1"/>
  <c r="M4" i="6"/>
  <c r="O18" i="12" s="1"/>
  <c r="N4" i="6"/>
  <c r="P18" i="12" s="1"/>
  <c r="O4" i="6"/>
  <c r="Q18" i="12" s="1"/>
  <c r="P4" i="6"/>
  <c r="R18" i="12" s="1"/>
  <c r="Q4" i="6"/>
  <c r="S18" i="12" s="1"/>
  <c r="L5" i="6"/>
  <c r="N23" i="12" s="1"/>
  <c r="M5" i="6"/>
  <c r="O23" i="12" s="1"/>
  <c r="N5" i="6"/>
  <c r="P23" i="12" s="1"/>
  <c r="O5" i="6"/>
  <c r="Q23" i="12" s="1"/>
  <c r="P5" i="6"/>
  <c r="R23" i="12" s="1"/>
  <c r="Q5" i="6"/>
  <c r="S23" i="12" s="1"/>
  <c r="L6" i="6"/>
  <c r="N22" i="12" s="1"/>
  <c r="M6" i="6"/>
  <c r="O22" i="12" s="1"/>
  <c r="N6" i="6"/>
  <c r="P22" i="12" s="1"/>
  <c r="O6" i="6"/>
  <c r="Q22" i="12" s="1"/>
  <c r="P6" i="6"/>
  <c r="R22" i="12" s="1"/>
  <c r="Q6" i="6"/>
  <c r="S22" i="12" s="1"/>
  <c r="L7" i="6"/>
  <c r="N14" i="12" s="1"/>
  <c r="M7" i="6"/>
  <c r="O14" i="12" s="1"/>
  <c r="N7" i="6"/>
  <c r="P14" i="12" s="1"/>
  <c r="O7" i="6"/>
  <c r="Q14" i="12" s="1"/>
  <c r="P7" i="6"/>
  <c r="R14" i="12" s="1"/>
  <c r="Q7" i="6"/>
  <c r="S14" i="12" s="1"/>
  <c r="L8" i="6"/>
  <c r="N28" i="12" s="1"/>
  <c r="M8" i="6"/>
  <c r="O28" i="12" s="1"/>
  <c r="N8" i="6"/>
  <c r="P28" i="12" s="1"/>
  <c r="O8" i="6"/>
  <c r="Q28" i="12" s="1"/>
  <c r="P8" i="6"/>
  <c r="R28" i="12" s="1"/>
  <c r="Q8" i="6"/>
  <c r="S28" i="12" s="1"/>
  <c r="L9" i="6"/>
  <c r="N15" i="12" s="1"/>
  <c r="M9" i="6"/>
  <c r="O15" i="12" s="1"/>
  <c r="N9" i="6"/>
  <c r="P15" i="12" s="1"/>
  <c r="O9" i="6"/>
  <c r="Q15" i="12" s="1"/>
  <c r="P9" i="6"/>
  <c r="R15" i="12" s="1"/>
  <c r="Q9" i="6"/>
  <c r="S15" i="12" s="1"/>
  <c r="L10" i="6"/>
  <c r="N31" i="12" s="1"/>
  <c r="M10" i="6"/>
  <c r="O31" i="12" s="1"/>
  <c r="N10" i="6"/>
  <c r="P31" i="12" s="1"/>
  <c r="O10" i="6"/>
  <c r="Q31" i="12" s="1"/>
  <c r="P10" i="6"/>
  <c r="R31" i="12" s="1"/>
  <c r="Q10" i="6"/>
  <c r="S31" i="12" s="1"/>
  <c r="L11" i="6"/>
  <c r="N33" i="12" s="1"/>
  <c r="M11" i="6"/>
  <c r="O33" i="12" s="1"/>
  <c r="N11" i="6"/>
  <c r="P33" i="12" s="1"/>
  <c r="O11" i="6"/>
  <c r="Q33" i="12" s="1"/>
  <c r="P11" i="6"/>
  <c r="R33" i="12" s="1"/>
  <c r="Q11" i="6"/>
  <c r="S33" i="12" s="1"/>
  <c r="L12" i="6"/>
  <c r="N32" i="12" s="1"/>
  <c r="M12" i="6"/>
  <c r="O32" i="12" s="1"/>
  <c r="N12" i="6"/>
  <c r="P32" i="12" s="1"/>
  <c r="O12" i="6"/>
  <c r="Q32" i="12" s="1"/>
  <c r="P12" i="6"/>
  <c r="R32" i="12" s="1"/>
  <c r="Q12" i="6"/>
  <c r="S32" i="12" s="1"/>
  <c r="L13" i="6"/>
  <c r="N30" i="12" s="1"/>
  <c r="M13" i="6"/>
  <c r="O30" i="12" s="1"/>
  <c r="N13" i="6"/>
  <c r="P30" i="12" s="1"/>
  <c r="O13" i="6"/>
  <c r="Q30" i="12" s="1"/>
  <c r="P13" i="6"/>
  <c r="R30" i="12" s="1"/>
  <c r="Q13" i="6"/>
  <c r="S30" i="12" s="1"/>
  <c r="L14" i="6"/>
  <c r="N12" i="12" s="1"/>
  <c r="M14" i="6"/>
  <c r="O12" i="12" s="1"/>
  <c r="N14" i="6"/>
  <c r="P12" i="12" s="1"/>
  <c r="O14" i="6"/>
  <c r="Q12" i="12" s="1"/>
  <c r="P14" i="6"/>
  <c r="R12" i="12" s="1"/>
  <c r="Q14" i="6"/>
  <c r="S12" i="12" s="1"/>
  <c r="L15" i="6"/>
  <c r="N38" i="12" s="1"/>
  <c r="M15" i="6"/>
  <c r="O38" i="12" s="1"/>
  <c r="N15" i="6"/>
  <c r="P38" i="12" s="1"/>
  <c r="O15" i="6"/>
  <c r="Q38" i="12" s="1"/>
  <c r="P15" i="6"/>
  <c r="R38" i="12" s="1"/>
  <c r="Q15" i="6"/>
  <c r="S38" i="12" s="1"/>
  <c r="L16" i="6"/>
  <c r="N41" i="12" s="1"/>
  <c r="M16" i="6"/>
  <c r="O41" i="12" s="1"/>
  <c r="N16" i="6"/>
  <c r="P41" i="12" s="1"/>
  <c r="O16" i="6"/>
  <c r="Q41" i="12" s="1"/>
  <c r="P16" i="6"/>
  <c r="R41" i="12" s="1"/>
  <c r="Q16" i="6"/>
  <c r="S41" i="12" s="1"/>
  <c r="L17" i="6"/>
  <c r="N40" i="12" s="1"/>
  <c r="M17" i="6"/>
  <c r="O40" i="12" s="1"/>
  <c r="N17" i="6"/>
  <c r="P40" i="12" s="1"/>
  <c r="O17" i="6"/>
  <c r="Q40" i="12" s="1"/>
  <c r="P17" i="6"/>
  <c r="R40" i="12" s="1"/>
  <c r="Q17" i="6"/>
  <c r="S40" i="12" s="1"/>
  <c r="L18" i="6"/>
  <c r="N19" i="12" s="1"/>
  <c r="M18" i="6"/>
  <c r="O19" i="12" s="1"/>
  <c r="N18" i="6"/>
  <c r="P19" i="12" s="1"/>
  <c r="O18" i="6"/>
  <c r="Q19" i="12" s="1"/>
  <c r="P18" i="6"/>
  <c r="R19" i="12" s="1"/>
  <c r="Q18" i="6"/>
  <c r="S19" i="12" s="1"/>
  <c r="L19" i="6"/>
  <c r="N24" i="12" s="1"/>
  <c r="M19" i="6"/>
  <c r="O24" i="12" s="1"/>
  <c r="N19" i="6"/>
  <c r="P24" i="12" s="1"/>
  <c r="O19" i="6"/>
  <c r="Q24" i="12" s="1"/>
  <c r="P19" i="6"/>
  <c r="R24" i="12" s="1"/>
  <c r="Q19" i="6"/>
  <c r="S24" i="12" s="1"/>
  <c r="L20" i="6"/>
  <c r="N7" i="12" s="1"/>
  <c r="M20" i="6"/>
  <c r="O7" i="12" s="1"/>
  <c r="N20" i="6"/>
  <c r="P7" i="12" s="1"/>
  <c r="O20" i="6"/>
  <c r="Q7" i="12" s="1"/>
  <c r="P20" i="6"/>
  <c r="R7" i="12" s="1"/>
  <c r="Q20" i="6"/>
  <c r="S7" i="12" s="1"/>
  <c r="L21" i="6"/>
  <c r="N10" i="12" s="1"/>
  <c r="M21" i="6"/>
  <c r="O10" i="12" s="1"/>
  <c r="N21" i="6"/>
  <c r="P10" i="12" s="1"/>
  <c r="O21" i="6"/>
  <c r="Q10" i="12" s="1"/>
  <c r="P21" i="6"/>
  <c r="R10" i="12" s="1"/>
  <c r="Q21" i="6"/>
  <c r="S10" i="12" s="1"/>
  <c r="L22" i="6"/>
  <c r="N20" i="12" s="1"/>
  <c r="M22" i="6"/>
  <c r="O20" i="12" s="1"/>
  <c r="N22" i="6"/>
  <c r="P20" i="12" s="1"/>
  <c r="O22" i="6"/>
  <c r="Q20" i="12" s="1"/>
  <c r="P22" i="6"/>
  <c r="R20" i="12" s="1"/>
  <c r="Q22" i="6"/>
  <c r="S20" i="12" s="1"/>
  <c r="L23" i="6"/>
  <c r="N4" i="12" s="1"/>
  <c r="M23" i="6"/>
  <c r="O4" i="12" s="1"/>
  <c r="N23" i="6"/>
  <c r="P4" i="12" s="1"/>
  <c r="O23" i="6"/>
  <c r="Q4" i="12" s="1"/>
  <c r="P23" i="6"/>
  <c r="R4" i="12" s="1"/>
  <c r="Q23" i="6"/>
  <c r="S4" i="12" s="1"/>
  <c r="L24" i="6"/>
  <c r="N13" i="12" s="1"/>
  <c r="M24" i="6"/>
  <c r="O13" i="12" s="1"/>
  <c r="N24" i="6"/>
  <c r="P13" i="12" s="1"/>
  <c r="O24" i="6"/>
  <c r="Q13" i="12" s="1"/>
  <c r="P24" i="6"/>
  <c r="R13" i="12" s="1"/>
  <c r="Q24" i="6"/>
  <c r="S13" i="12" s="1"/>
  <c r="L25" i="6"/>
  <c r="N16" i="12" s="1"/>
  <c r="M25" i="6"/>
  <c r="O16" i="12" s="1"/>
  <c r="N25" i="6"/>
  <c r="P16" i="12" s="1"/>
  <c r="O25" i="6"/>
  <c r="Q16" i="12" s="1"/>
  <c r="P25" i="6"/>
  <c r="R16" i="12" s="1"/>
  <c r="Q25" i="6"/>
  <c r="S16" i="12" s="1"/>
  <c r="L26" i="6"/>
  <c r="N39" i="12" s="1"/>
  <c r="M26" i="6"/>
  <c r="O39" i="12" s="1"/>
  <c r="N26" i="6"/>
  <c r="P39" i="12" s="1"/>
  <c r="O26" i="6"/>
  <c r="Q39" i="12" s="1"/>
  <c r="P26" i="6"/>
  <c r="R39" i="12" s="1"/>
  <c r="Q26" i="6"/>
  <c r="S39" i="12" s="1"/>
  <c r="L27" i="6"/>
  <c r="N17" i="12" s="1"/>
  <c r="M27" i="6"/>
  <c r="O17" i="12" s="1"/>
  <c r="N27" i="6"/>
  <c r="P17" i="12" s="1"/>
  <c r="O27" i="6"/>
  <c r="Q17" i="12" s="1"/>
  <c r="P27" i="6"/>
  <c r="R17" i="12" s="1"/>
  <c r="Q27" i="6"/>
  <c r="S17" i="12" s="1"/>
  <c r="L28" i="6"/>
  <c r="N5" i="12" s="1"/>
  <c r="M28" i="6"/>
  <c r="O5" i="12" s="1"/>
  <c r="N28" i="6"/>
  <c r="P5" i="12" s="1"/>
  <c r="O28" i="6"/>
  <c r="Q5" i="12" s="1"/>
  <c r="P28" i="6"/>
  <c r="R5" i="12" s="1"/>
  <c r="Q28" i="6"/>
  <c r="S5" i="12" s="1"/>
  <c r="L29" i="6"/>
  <c r="N9" i="12" s="1"/>
  <c r="M29" i="6"/>
  <c r="O9" i="12" s="1"/>
  <c r="N29" i="6"/>
  <c r="P9" i="12" s="1"/>
  <c r="O29" i="6"/>
  <c r="Q9" i="12" s="1"/>
  <c r="P29" i="6"/>
  <c r="R9" i="12" s="1"/>
  <c r="Q29" i="6"/>
  <c r="S9" i="12" s="1"/>
  <c r="L30" i="6"/>
  <c r="N35" i="12" s="1"/>
  <c r="M30" i="6"/>
  <c r="O35" i="12" s="1"/>
  <c r="N30" i="6"/>
  <c r="P35" i="12" s="1"/>
  <c r="O30" i="6"/>
  <c r="Q35" i="12" s="1"/>
  <c r="P30" i="6"/>
  <c r="R35" i="12" s="1"/>
  <c r="Q30" i="6"/>
  <c r="S35" i="12" s="1"/>
  <c r="L31" i="6"/>
  <c r="N21" i="12" s="1"/>
  <c r="M31" i="6"/>
  <c r="O21" i="12" s="1"/>
  <c r="N31" i="6"/>
  <c r="P21" i="12" s="1"/>
  <c r="O31" i="6"/>
  <c r="Q21" i="12" s="1"/>
  <c r="P31" i="6"/>
  <c r="R21" i="12" s="1"/>
  <c r="Q31" i="6"/>
  <c r="S21" i="12" s="1"/>
  <c r="L32" i="6"/>
  <c r="N36" i="12" s="1"/>
  <c r="M32" i="6"/>
  <c r="O36" i="12" s="1"/>
  <c r="N32" i="6"/>
  <c r="P36" i="12" s="1"/>
  <c r="O32" i="6"/>
  <c r="Q36" i="12" s="1"/>
  <c r="P32" i="6"/>
  <c r="R36" i="12" s="1"/>
  <c r="Q32" i="6"/>
  <c r="S36" i="12" s="1"/>
  <c r="L33" i="6"/>
  <c r="N26" i="12" s="1"/>
  <c r="M33" i="6"/>
  <c r="O26" i="12" s="1"/>
  <c r="N33" i="6"/>
  <c r="P26" i="12" s="1"/>
  <c r="O33" i="6"/>
  <c r="Q26" i="12" s="1"/>
  <c r="P33" i="6"/>
  <c r="R26" i="12" s="1"/>
  <c r="Q33" i="6"/>
  <c r="S26" i="12" s="1"/>
  <c r="L34" i="6"/>
  <c r="N37" i="12" s="1"/>
  <c r="M34" i="6"/>
  <c r="O37" i="12" s="1"/>
  <c r="N34" i="6"/>
  <c r="P37" i="12" s="1"/>
  <c r="O34" i="6"/>
  <c r="Q37" i="12" s="1"/>
  <c r="P34" i="6"/>
  <c r="R37" i="12" s="1"/>
  <c r="Q34" i="6"/>
  <c r="S37" i="12" s="1"/>
  <c r="L35" i="6"/>
  <c r="N34" i="12" s="1"/>
  <c r="M35" i="6"/>
  <c r="O34" i="12" s="1"/>
  <c r="N35" i="6"/>
  <c r="P34" i="12" s="1"/>
  <c r="O35" i="6"/>
  <c r="Q34" i="12" s="1"/>
  <c r="P35" i="6"/>
  <c r="R34" i="12" s="1"/>
  <c r="Q35" i="6"/>
  <c r="S34" i="12" s="1"/>
  <c r="L36" i="6"/>
  <c r="N8" i="12" s="1"/>
  <c r="M36" i="6"/>
  <c r="O8" i="12" s="1"/>
  <c r="N36" i="6"/>
  <c r="P8" i="12" s="1"/>
  <c r="O36" i="6"/>
  <c r="Q8" i="12" s="1"/>
  <c r="P36" i="6"/>
  <c r="R8" i="12" s="1"/>
  <c r="Q36" i="6"/>
  <c r="S8" i="12" s="1"/>
  <c r="L37" i="6"/>
  <c r="N27" i="12" s="1"/>
  <c r="M37" i="6"/>
  <c r="O27" i="12" s="1"/>
  <c r="N37" i="6"/>
  <c r="P27" i="12" s="1"/>
  <c r="O37" i="6"/>
  <c r="Q27" i="12" s="1"/>
  <c r="P37" i="6"/>
  <c r="R27" i="12" s="1"/>
  <c r="Q37" i="6"/>
  <c r="S27" i="12" s="1"/>
  <c r="L38" i="6"/>
  <c r="N6" i="12" s="1"/>
  <c r="M38" i="6"/>
  <c r="O6" i="12" s="1"/>
  <c r="N38" i="6"/>
  <c r="P6" i="12" s="1"/>
  <c r="O38" i="6"/>
  <c r="Q6" i="12" s="1"/>
  <c r="P38" i="6"/>
  <c r="R6" i="12" s="1"/>
  <c r="Q38" i="6"/>
  <c r="S6" i="12" s="1"/>
  <c r="L39" i="6"/>
  <c r="N25" i="12" s="1"/>
  <c r="M39" i="6"/>
  <c r="O25" i="12" s="1"/>
  <c r="N39" i="6"/>
  <c r="P25" i="12" s="1"/>
  <c r="O39" i="6"/>
  <c r="Q25" i="12" s="1"/>
  <c r="P39" i="6"/>
  <c r="R25" i="12" s="1"/>
  <c r="Q39" i="6"/>
  <c r="S25" i="12" s="1"/>
  <c r="L40" i="6"/>
  <c r="N29" i="12" s="1"/>
  <c r="M40" i="6"/>
  <c r="O29" i="12" s="1"/>
  <c r="N40" i="6"/>
  <c r="P29" i="12" s="1"/>
  <c r="O40" i="6"/>
  <c r="Q29" i="12" s="1"/>
  <c r="P40" i="6"/>
  <c r="R29" i="12" s="1"/>
  <c r="Q40" i="6"/>
  <c r="S29" i="12" s="1"/>
  <c r="L41" i="6"/>
  <c r="N11" i="12" s="1"/>
  <c r="M41" i="6"/>
  <c r="O11" i="12" s="1"/>
  <c r="N41" i="6"/>
  <c r="P11" i="12" s="1"/>
  <c r="O41" i="6"/>
  <c r="Q11" i="12" s="1"/>
  <c r="P41" i="6"/>
  <c r="R11" i="12" s="1"/>
  <c r="Q41" i="6"/>
  <c r="S11" i="12" s="1"/>
  <c r="M3" i="6"/>
  <c r="N3" i="6"/>
  <c r="O3" i="6"/>
  <c r="P3" i="6"/>
  <c r="Q3" i="6"/>
  <c r="L3" i="6"/>
  <c r="C4" i="6"/>
  <c r="D12" i="12" s="1"/>
  <c r="D4" i="6"/>
  <c r="E12" i="12" s="1"/>
  <c r="E4" i="6"/>
  <c r="F12" i="12" s="1"/>
  <c r="F4" i="6"/>
  <c r="G12" i="12" s="1"/>
  <c r="G4" i="6"/>
  <c r="H12" i="12" s="1"/>
  <c r="H4" i="6"/>
  <c r="I12" i="12" s="1"/>
  <c r="I4" i="6"/>
  <c r="C5" i="6"/>
  <c r="D18" i="12" s="1"/>
  <c r="D5" i="6"/>
  <c r="E18" i="12" s="1"/>
  <c r="E5" i="6"/>
  <c r="F18" i="12" s="1"/>
  <c r="F5" i="6"/>
  <c r="G18" i="12" s="1"/>
  <c r="G5" i="6"/>
  <c r="H18" i="12" s="1"/>
  <c r="H5" i="6"/>
  <c r="I18" i="12" s="1"/>
  <c r="I5" i="6"/>
  <c r="C6" i="6"/>
  <c r="D11" i="12" s="1"/>
  <c r="D6" i="6"/>
  <c r="E11" i="12" s="1"/>
  <c r="E6" i="6"/>
  <c r="F11" i="12" s="1"/>
  <c r="F6" i="6"/>
  <c r="G11" i="12" s="1"/>
  <c r="G6" i="6"/>
  <c r="H11" i="12" s="1"/>
  <c r="H6" i="6"/>
  <c r="I11" i="12" s="1"/>
  <c r="I6" i="6"/>
  <c r="C7" i="6"/>
  <c r="D37" i="12" s="1"/>
  <c r="D7" i="6"/>
  <c r="E37" i="12" s="1"/>
  <c r="E7" i="6"/>
  <c r="F37" i="12" s="1"/>
  <c r="F7" i="6"/>
  <c r="G37" i="12" s="1"/>
  <c r="G7" i="6"/>
  <c r="H37" i="12" s="1"/>
  <c r="H7" i="6"/>
  <c r="I37" i="12" s="1"/>
  <c r="I7" i="6"/>
  <c r="C8" i="6"/>
  <c r="D27" i="12" s="1"/>
  <c r="D8" i="6"/>
  <c r="E27" i="12" s="1"/>
  <c r="E8" i="6"/>
  <c r="F27" i="12" s="1"/>
  <c r="F8" i="6"/>
  <c r="G27" i="12" s="1"/>
  <c r="G8" i="6"/>
  <c r="H27" i="12" s="1"/>
  <c r="H8" i="6"/>
  <c r="I27" i="12" s="1"/>
  <c r="I8" i="6"/>
  <c r="C9" i="6"/>
  <c r="D33" i="12" s="1"/>
  <c r="D9" i="6"/>
  <c r="E33" i="12" s="1"/>
  <c r="E9" i="6"/>
  <c r="F33" i="12" s="1"/>
  <c r="F9" i="6"/>
  <c r="G33" i="12" s="1"/>
  <c r="G9" i="6"/>
  <c r="H33" i="12" s="1"/>
  <c r="H9" i="6"/>
  <c r="I33" i="12" s="1"/>
  <c r="I9" i="6"/>
  <c r="C10" i="6"/>
  <c r="D20" i="12" s="1"/>
  <c r="D10" i="6"/>
  <c r="E20" i="12" s="1"/>
  <c r="E10" i="6"/>
  <c r="F20" i="12" s="1"/>
  <c r="F10" i="6"/>
  <c r="G20" i="12" s="1"/>
  <c r="G10" i="6"/>
  <c r="H20" i="12" s="1"/>
  <c r="H10" i="6"/>
  <c r="I20" i="12" s="1"/>
  <c r="I10" i="6"/>
  <c r="C11" i="6"/>
  <c r="D22" i="12" s="1"/>
  <c r="D11" i="6"/>
  <c r="E22" i="12" s="1"/>
  <c r="E11" i="6"/>
  <c r="F22" i="12" s="1"/>
  <c r="F11" i="6"/>
  <c r="G22" i="12" s="1"/>
  <c r="G11" i="6"/>
  <c r="H22" i="12" s="1"/>
  <c r="H11" i="6"/>
  <c r="I22" i="12" s="1"/>
  <c r="I11" i="6"/>
  <c r="C12" i="6"/>
  <c r="D21" i="12" s="1"/>
  <c r="D12" i="6"/>
  <c r="E21" i="12" s="1"/>
  <c r="E12" i="6"/>
  <c r="F21" i="12" s="1"/>
  <c r="F12" i="6"/>
  <c r="G21" i="12" s="1"/>
  <c r="G12" i="6"/>
  <c r="H21" i="12" s="1"/>
  <c r="H12" i="6"/>
  <c r="I21" i="12" s="1"/>
  <c r="I12" i="6"/>
  <c r="C13" i="6"/>
  <c r="D13" i="12" s="1"/>
  <c r="D13" i="6"/>
  <c r="E13" i="12" s="1"/>
  <c r="E13" i="6"/>
  <c r="F13" i="12" s="1"/>
  <c r="F13" i="6"/>
  <c r="G13" i="12" s="1"/>
  <c r="G13" i="6"/>
  <c r="H13" i="12" s="1"/>
  <c r="H13" i="6"/>
  <c r="I13" i="12" s="1"/>
  <c r="I13" i="6"/>
  <c r="C14" i="6"/>
  <c r="D24" i="12" s="1"/>
  <c r="D14" i="6"/>
  <c r="E24" i="12" s="1"/>
  <c r="E14" i="6"/>
  <c r="F24" i="12" s="1"/>
  <c r="F14" i="6"/>
  <c r="G24" i="12" s="1"/>
  <c r="G14" i="6"/>
  <c r="H24" i="12" s="1"/>
  <c r="H14" i="6"/>
  <c r="I24" i="12" s="1"/>
  <c r="I14" i="6"/>
  <c r="C15" i="6"/>
  <c r="D41" i="12" s="1"/>
  <c r="D15" i="6"/>
  <c r="E41" i="12" s="1"/>
  <c r="E15" i="6"/>
  <c r="F41" i="12" s="1"/>
  <c r="F15" i="6"/>
  <c r="G41" i="12" s="1"/>
  <c r="G15" i="6"/>
  <c r="H41" i="12" s="1"/>
  <c r="H15" i="6"/>
  <c r="I41" i="12" s="1"/>
  <c r="I15" i="6"/>
  <c r="C16" i="6"/>
  <c r="D32" i="12" s="1"/>
  <c r="D16" i="6"/>
  <c r="E32" i="12" s="1"/>
  <c r="E16" i="6"/>
  <c r="F32" i="12" s="1"/>
  <c r="F16" i="6"/>
  <c r="G32" i="12" s="1"/>
  <c r="G16" i="6"/>
  <c r="H32" i="12" s="1"/>
  <c r="H16" i="6"/>
  <c r="I32" i="12" s="1"/>
  <c r="I16" i="6"/>
  <c r="C17" i="6"/>
  <c r="D38" i="12" s="1"/>
  <c r="D17" i="6"/>
  <c r="E38" i="12" s="1"/>
  <c r="E17" i="6"/>
  <c r="F38" i="12" s="1"/>
  <c r="F17" i="6"/>
  <c r="G38" i="12" s="1"/>
  <c r="G17" i="6"/>
  <c r="H38" i="12" s="1"/>
  <c r="H17" i="6"/>
  <c r="I38" i="12" s="1"/>
  <c r="I17" i="6"/>
  <c r="C18" i="6"/>
  <c r="D5" i="12" s="1"/>
  <c r="D18" i="6"/>
  <c r="E5" i="12" s="1"/>
  <c r="E18" i="6"/>
  <c r="F5" i="12" s="1"/>
  <c r="F18" i="6"/>
  <c r="G5" i="12" s="1"/>
  <c r="G18" i="6"/>
  <c r="H5" i="12" s="1"/>
  <c r="H18" i="6"/>
  <c r="I5" i="12" s="1"/>
  <c r="I18" i="6"/>
  <c r="C19" i="6"/>
  <c r="D8" i="12" s="1"/>
  <c r="D19" i="6"/>
  <c r="E8" i="12" s="1"/>
  <c r="E19" i="6"/>
  <c r="F8" i="12" s="1"/>
  <c r="F19" i="6"/>
  <c r="G8" i="12" s="1"/>
  <c r="G19" i="6"/>
  <c r="H8" i="12" s="1"/>
  <c r="H19" i="6"/>
  <c r="I8" i="12" s="1"/>
  <c r="I19" i="6"/>
  <c r="C20" i="6"/>
  <c r="D40" i="12" s="1"/>
  <c r="D20" i="6"/>
  <c r="E40" i="12" s="1"/>
  <c r="E20" i="6"/>
  <c r="F40" i="12" s="1"/>
  <c r="F20" i="6"/>
  <c r="G40" i="12" s="1"/>
  <c r="G20" i="6"/>
  <c r="H40" i="12" s="1"/>
  <c r="H20" i="6"/>
  <c r="I40" i="12" s="1"/>
  <c r="I20" i="6"/>
  <c r="C21" i="6"/>
  <c r="D35" i="12" s="1"/>
  <c r="D21" i="6"/>
  <c r="E35" i="12" s="1"/>
  <c r="E21" i="6"/>
  <c r="F35" i="12" s="1"/>
  <c r="F21" i="6"/>
  <c r="G35" i="12" s="1"/>
  <c r="G21" i="6"/>
  <c r="H35" i="12" s="1"/>
  <c r="H21" i="6"/>
  <c r="I35" i="12" s="1"/>
  <c r="I21" i="6"/>
  <c r="C22" i="6"/>
  <c r="D26" i="12" s="1"/>
  <c r="D22" i="6"/>
  <c r="E26" i="12" s="1"/>
  <c r="E22" i="6"/>
  <c r="F26" i="12" s="1"/>
  <c r="F22" i="6"/>
  <c r="G26" i="12" s="1"/>
  <c r="G22" i="6"/>
  <c r="H26" i="12" s="1"/>
  <c r="H22" i="6"/>
  <c r="I26" i="12" s="1"/>
  <c r="I22" i="6"/>
  <c r="C23" i="6"/>
  <c r="D19" i="12" s="1"/>
  <c r="D23" i="6"/>
  <c r="E19" i="12" s="1"/>
  <c r="E23" i="6"/>
  <c r="F19" i="12" s="1"/>
  <c r="F23" i="6"/>
  <c r="G19" i="12" s="1"/>
  <c r="G23" i="6"/>
  <c r="H19" i="12" s="1"/>
  <c r="H23" i="6"/>
  <c r="I19" i="12" s="1"/>
  <c r="I23" i="6"/>
  <c r="C24" i="6"/>
  <c r="D23" i="12" s="1"/>
  <c r="D24" i="6"/>
  <c r="E23" i="12" s="1"/>
  <c r="E24" i="6"/>
  <c r="F23" i="12" s="1"/>
  <c r="F24" i="6"/>
  <c r="G23" i="12" s="1"/>
  <c r="G24" i="6"/>
  <c r="H23" i="12" s="1"/>
  <c r="H24" i="6"/>
  <c r="I23" i="12" s="1"/>
  <c r="I24" i="6"/>
  <c r="C25" i="6"/>
  <c r="D25" i="12" s="1"/>
  <c r="D25" i="6"/>
  <c r="E25" i="12" s="1"/>
  <c r="E25" i="6"/>
  <c r="F25" i="12" s="1"/>
  <c r="F25" i="6"/>
  <c r="G25" i="12" s="1"/>
  <c r="G25" i="6"/>
  <c r="H25" i="12" s="1"/>
  <c r="H25" i="6"/>
  <c r="I25" i="12" s="1"/>
  <c r="I25" i="6"/>
  <c r="C26" i="6"/>
  <c r="D36" i="12" s="1"/>
  <c r="D26" i="6"/>
  <c r="E36" i="12" s="1"/>
  <c r="E26" i="6"/>
  <c r="F36" i="12" s="1"/>
  <c r="F26" i="6"/>
  <c r="G36" i="12" s="1"/>
  <c r="G26" i="6"/>
  <c r="H36" i="12" s="1"/>
  <c r="H26" i="6"/>
  <c r="I36" i="12" s="1"/>
  <c r="I26" i="6"/>
  <c r="C27" i="6"/>
  <c r="D17" i="12" s="1"/>
  <c r="D27" i="6"/>
  <c r="E17" i="12" s="1"/>
  <c r="E27" i="6"/>
  <c r="F17" i="12" s="1"/>
  <c r="F27" i="6"/>
  <c r="G17" i="12" s="1"/>
  <c r="G27" i="6"/>
  <c r="H17" i="12" s="1"/>
  <c r="H27" i="6"/>
  <c r="I17" i="12" s="1"/>
  <c r="I27" i="6"/>
  <c r="C28" i="6"/>
  <c r="D30" i="12" s="1"/>
  <c r="D28" i="6"/>
  <c r="E30" i="12" s="1"/>
  <c r="E28" i="6"/>
  <c r="F30" i="12" s="1"/>
  <c r="F28" i="6"/>
  <c r="G30" i="12" s="1"/>
  <c r="G28" i="6"/>
  <c r="H30" i="12" s="1"/>
  <c r="H28" i="6"/>
  <c r="I30" i="12" s="1"/>
  <c r="I28" i="6"/>
  <c r="C29" i="6"/>
  <c r="D6" i="12" s="1"/>
  <c r="D29" i="6"/>
  <c r="E6" i="12" s="1"/>
  <c r="E29" i="6"/>
  <c r="F6" i="12" s="1"/>
  <c r="F29" i="6"/>
  <c r="G6" i="12" s="1"/>
  <c r="G29" i="6"/>
  <c r="H6" i="12" s="1"/>
  <c r="H29" i="6"/>
  <c r="I6" i="12" s="1"/>
  <c r="I29" i="6"/>
  <c r="C30" i="6"/>
  <c r="D16" i="12" s="1"/>
  <c r="D30" i="6"/>
  <c r="E16" i="12" s="1"/>
  <c r="E30" i="6"/>
  <c r="F16" i="12" s="1"/>
  <c r="F30" i="6"/>
  <c r="G16" i="12" s="1"/>
  <c r="G30" i="6"/>
  <c r="H16" i="12" s="1"/>
  <c r="H30" i="6"/>
  <c r="I16" i="12" s="1"/>
  <c r="I30" i="6"/>
  <c r="C31" i="6"/>
  <c r="D15" i="12" s="1"/>
  <c r="D31" i="6"/>
  <c r="E15" i="12" s="1"/>
  <c r="E31" i="6"/>
  <c r="F15" i="12" s="1"/>
  <c r="F31" i="6"/>
  <c r="G15" i="12" s="1"/>
  <c r="G31" i="6"/>
  <c r="H15" i="12" s="1"/>
  <c r="H31" i="6"/>
  <c r="I15" i="12" s="1"/>
  <c r="I31" i="6"/>
  <c r="C32" i="6"/>
  <c r="D7" i="12" s="1"/>
  <c r="D32" i="6"/>
  <c r="E7" i="12" s="1"/>
  <c r="E32" i="6"/>
  <c r="F7" i="12" s="1"/>
  <c r="F32" i="6"/>
  <c r="G7" i="12" s="1"/>
  <c r="G32" i="6"/>
  <c r="H7" i="12" s="1"/>
  <c r="H32" i="6"/>
  <c r="I7" i="12" s="1"/>
  <c r="I32" i="6"/>
  <c r="C33" i="6"/>
  <c r="D4" i="12" s="1"/>
  <c r="D33" i="6"/>
  <c r="E4" i="12" s="1"/>
  <c r="E33" i="6"/>
  <c r="F4" i="12" s="1"/>
  <c r="F33" i="6"/>
  <c r="G4" i="12" s="1"/>
  <c r="G33" i="6"/>
  <c r="H4" i="12" s="1"/>
  <c r="H33" i="6"/>
  <c r="I4" i="12" s="1"/>
  <c r="I33" i="6"/>
  <c r="C34" i="6"/>
  <c r="D31" i="12" s="1"/>
  <c r="D34" i="6"/>
  <c r="E31" i="12" s="1"/>
  <c r="E34" i="6"/>
  <c r="F31" i="12" s="1"/>
  <c r="F34" i="6"/>
  <c r="G31" i="12" s="1"/>
  <c r="G34" i="6"/>
  <c r="H31" i="12" s="1"/>
  <c r="H34" i="6"/>
  <c r="I31" i="12" s="1"/>
  <c r="I34" i="6"/>
  <c r="C35" i="6"/>
  <c r="D9" i="12" s="1"/>
  <c r="D35" i="6"/>
  <c r="E9" i="12" s="1"/>
  <c r="E35" i="6"/>
  <c r="F9" i="12" s="1"/>
  <c r="F35" i="6"/>
  <c r="G9" i="12" s="1"/>
  <c r="G35" i="6"/>
  <c r="H9" i="12" s="1"/>
  <c r="H35" i="6"/>
  <c r="I9" i="12" s="1"/>
  <c r="I35" i="6"/>
  <c r="C36" i="6"/>
  <c r="D14" i="12" s="1"/>
  <c r="D36" i="6"/>
  <c r="E14" i="12" s="1"/>
  <c r="E36" i="6"/>
  <c r="F14" i="12" s="1"/>
  <c r="F36" i="6"/>
  <c r="G14" i="12" s="1"/>
  <c r="G36" i="6"/>
  <c r="H14" i="12" s="1"/>
  <c r="H36" i="6"/>
  <c r="I14" i="12" s="1"/>
  <c r="I36" i="6"/>
  <c r="C37" i="6"/>
  <c r="D34" i="12" s="1"/>
  <c r="D37" i="6"/>
  <c r="E34" i="12" s="1"/>
  <c r="E37" i="6"/>
  <c r="F34" i="12" s="1"/>
  <c r="F37" i="6"/>
  <c r="G34" i="12" s="1"/>
  <c r="G37" i="6"/>
  <c r="H34" i="12" s="1"/>
  <c r="H37" i="6"/>
  <c r="I34" i="12" s="1"/>
  <c r="I37" i="6"/>
  <c r="C38" i="6"/>
  <c r="D10" i="12" s="1"/>
  <c r="D38" i="6"/>
  <c r="E10" i="12" s="1"/>
  <c r="E38" i="6"/>
  <c r="F10" i="12" s="1"/>
  <c r="F38" i="6"/>
  <c r="G10" i="12" s="1"/>
  <c r="G38" i="6"/>
  <c r="H10" i="12" s="1"/>
  <c r="H38" i="6"/>
  <c r="I10" i="12" s="1"/>
  <c r="I38" i="6"/>
  <c r="C39" i="6"/>
  <c r="D28" i="12" s="1"/>
  <c r="D39" i="6"/>
  <c r="E28" i="12" s="1"/>
  <c r="E39" i="6"/>
  <c r="F28" i="12" s="1"/>
  <c r="F39" i="6"/>
  <c r="G28" i="12" s="1"/>
  <c r="G39" i="6"/>
  <c r="H28" i="12" s="1"/>
  <c r="H39" i="6"/>
  <c r="I28" i="12" s="1"/>
  <c r="I39" i="6"/>
  <c r="C40" i="6"/>
  <c r="D29" i="12" s="1"/>
  <c r="D40" i="6"/>
  <c r="E29" i="12" s="1"/>
  <c r="E40" i="6"/>
  <c r="F29" i="12" s="1"/>
  <c r="F40" i="6"/>
  <c r="G29" i="12" s="1"/>
  <c r="G40" i="6"/>
  <c r="H29" i="12" s="1"/>
  <c r="H40" i="6"/>
  <c r="I29" i="12" s="1"/>
  <c r="I40" i="6"/>
  <c r="C41" i="6"/>
  <c r="D39" i="12" s="1"/>
  <c r="D41" i="6"/>
  <c r="E39" i="12" s="1"/>
  <c r="E41" i="6"/>
  <c r="F39" i="12" s="1"/>
  <c r="F41" i="6"/>
  <c r="G39" i="12" s="1"/>
  <c r="G41" i="6"/>
  <c r="H39" i="12" s="1"/>
  <c r="H41" i="6"/>
  <c r="I39" i="12" s="1"/>
  <c r="I41" i="6"/>
  <c r="D3" i="6"/>
  <c r="E3" i="6"/>
  <c r="F3" i="6"/>
  <c r="G3" i="6"/>
  <c r="H3" i="6"/>
  <c r="I3" i="6"/>
  <c r="C3" i="6"/>
  <c r="AB4" i="4"/>
  <c r="AF33" i="11" s="1"/>
  <c r="AC4" i="4"/>
  <c r="AG33" i="11" s="1"/>
  <c r="AD4" i="4"/>
  <c r="AH33" i="11" s="1"/>
  <c r="AE4" i="4"/>
  <c r="AI33" i="11" s="1"/>
  <c r="AF4" i="4"/>
  <c r="AB5" i="4"/>
  <c r="AF19" i="11" s="1"/>
  <c r="AC5" i="4"/>
  <c r="AG19" i="11" s="1"/>
  <c r="AD5" i="4"/>
  <c r="AH19" i="11" s="1"/>
  <c r="AE5" i="4"/>
  <c r="AI19" i="11" s="1"/>
  <c r="AF5" i="4"/>
  <c r="AB6" i="4"/>
  <c r="AF37" i="11" s="1"/>
  <c r="AC6" i="4"/>
  <c r="AG37" i="11" s="1"/>
  <c r="AD6" i="4"/>
  <c r="AH37" i="11" s="1"/>
  <c r="AE6" i="4"/>
  <c r="AI37" i="11" s="1"/>
  <c r="AF6" i="4"/>
  <c r="AB7" i="4"/>
  <c r="AF6" i="11" s="1"/>
  <c r="AC7" i="4"/>
  <c r="AG6" i="11" s="1"/>
  <c r="AD7" i="4"/>
  <c r="AH6" i="11" s="1"/>
  <c r="AE7" i="4"/>
  <c r="AI6" i="11" s="1"/>
  <c r="AF7" i="4"/>
  <c r="AB8" i="4"/>
  <c r="AF28" i="11" s="1"/>
  <c r="AC8" i="4"/>
  <c r="AG28" i="11" s="1"/>
  <c r="AD8" i="4"/>
  <c r="AH28" i="11" s="1"/>
  <c r="AE8" i="4"/>
  <c r="AI28" i="11" s="1"/>
  <c r="AF8" i="4"/>
  <c r="AB9" i="4"/>
  <c r="AF24" i="11" s="1"/>
  <c r="AC9" i="4"/>
  <c r="AG24" i="11" s="1"/>
  <c r="AD9" i="4"/>
  <c r="AH24" i="11" s="1"/>
  <c r="AE9" i="4"/>
  <c r="AI24" i="11" s="1"/>
  <c r="AF9" i="4"/>
  <c r="AB10" i="4"/>
  <c r="AF39" i="11" s="1"/>
  <c r="AC10" i="4"/>
  <c r="AG39" i="11" s="1"/>
  <c r="AD10" i="4"/>
  <c r="AH39" i="11" s="1"/>
  <c r="AE10" i="4"/>
  <c r="AI39" i="11" s="1"/>
  <c r="AF10" i="4"/>
  <c r="AB11" i="4"/>
  <c r="AF17" i="11" s="1"/>
  <c r="AC11" i="4"/>
  <c r="AG17" i="11" s="1"/>
  <c r="AD11" i="4"/>
  <c r="AH17" i="11" s="1"/>
  <c r="AE11" i="4"/>
  <c r="AI17" i="11" s="1"/>
  <c r="AF11" i="4"/>
  <c r="AB12" i="4"/>
  <c r="AF41" i="11" s="1"/>
  <c r="AC12" i="4"/>
  <c r="AG41" i="11" s="1"/>
  <c r="AD12" i="4"/>
  <c r="AH41" i="11" s="1"/>
  <c r="AE12" i="4"/>
  <c r="AI41" i="11" s="1"/>
  <c r="AF12" i="4"/>
  <c r="AB13" i="4"/>
  <c r="AF25" i="11" s="1"/>
  <c r="AC13" i="4"/>
  <c r="AG25" i="11" s="1"/>
  <c r="AD13" i="4"/>
  <c r="AH25" i="11" s="1"/>
  <c r="AE13" i="4"/>
  <c r="AI25" i="11" s="1"/>
  <c r="AF13" i="4"/>
  <c r="AB14" i="4"/>
  <c r="AF20" i="11" s="1"/>
  <c r="AC14" i="4"/>
  <c r="AG20" i="11" s="1"/>
  <c r="AD14" i="4"/>
  <c r="AH20" i="11" s="1"/>
  <c r="AE14" i="4"/>
  <c r="AI20" i="11" s="1"/>
  <c r="AF14" i="4"/>
  <c r="AB15" i="4"/>
  <c r="AF10" i="11" s="1"/>
  <c r="AC15" i="4"/>
  <c r="AG10" i="11" s="1"/>
  <c r="AD15" i="4"/>
  <c r="AH10" i="11" s="1"/>
  <c r="AE15" i="4"/>
  <c r="AI10" i="11" s="1"/>
  <c r="AF15" i="4"/>
  <c r="AB16" i="4"/>
  <c r="AF7" i="11" s="1"/>
  <c r="AC16" i="4"/>
  <c r="AG7" i="11" s="1"/>
  <c r="AD16" i="4"/>
  <c r="AH7" i="11" s="1"/>
  <c r="AE16" i="4"/>
  <c r="AI7" i="11" s="1"/>
  <c r="AF16" i="4"/>
  <c r="AB17" i="4"/>
  <c r="AF12" i="11" s="1"/>
  <c r="AC17" i="4"/>
  <c r="AG12" i="11" s="1"/>
  <c r="AD17" i="4"/>
  <c r="AH12" i="11" s="1"/>
  <c r="AE17" i="4"/>
  <c r="AI12" i="11" s="1"/>
  <c r="AF17" i="4"/>
  <c r="AB18" i="4"/>
  <c r="AF26" i="11" s="1"/>
  <c r="AC18" i="4"/>
  <c r="AG26" i="11" s="1"/>
  <c r="AD18" i="4"/>
  <c r="AH26" i="11" s="1"/>
  <c r="AE18" i="4"/>
  <c r="AI26" i="11" s="1"/>
  <c r="AF18" i="4"/>
  <c r="AB19" i="4"/>
  <c r="AF27" i="11" s="1"/>
  <c r="AC19" i="4"/>
  <c r="AG27" i="11" s="1"/>
  <c r="AD19" i="4"/>
  <c r="AH27" i="11" s="1"/>
  <c r="AE19" i="4"/>
  <c r="AI27" i="11" s="1"/>
  <c r="AF19" i="4"/>
  <c r="AB20" i="4"/>
  <c r="AF18" i="11" s="1"/>
  <c r="AC20" i="4"/>
  <c r="AG18" i="11" s="1"/>
  <c r="AD20" i="4"/>
  <c r="AH18" i="11" s="1"/>
  <c r="AE20" i="4"/>
  <c r="AI18" i="11" s="1"/>
  <c r="AF20" i="4"/>
  <c r="AB21" i="4"/>
  <c r="AF5" i="11" s="1"/>
  <c r="AC21" i="4"/>
  <c r="AG5" i="11" s="1"/>
  <c r="AD21" i="4"/>
  <c r="AH5" i="11" s="1"/>
  <c r="AE21" i="4"/>
  <c r="AI5" i="11" s="1"/>
  <c r="AF21" i="4"/>
  <c r="AB22" i="4"/>
  <c r="AF4" i="11" s="1"/>
  <c r="AC22" i="4"/>
  <c r="AG4" i="11" s="1"/>
  <c r="AD22" i="4"/>
  <c r="AH4" i="11" s="1"/>
  <c r="AE22" i="4"/>
  <c r="AI4" i="11" s="1"/>
  <c r="AF22" i="4"/>
  <c r="AB23" i="4"/>
  <c r="AF21" i="11" s="1"/>
  <c r="AC23" i="4"/>
  <c r="AG21" i="11" s="1"/>
  <c r="AD23" i="4"/>
  <c r="AH21" i="11" s="1"/>
  <c r="AE23" i="4"/>
  <c r="AI21" i="11" s="1"/>
  <c r="AF23" i="4"/>
  <c r="AB24" i="4"/>
  <c r="AF35" i="11" s="1"/>
  <c r="AC24" i="4"/>
  <c r="AG35" i="11" s="1"/>
  <c r="AD24" i="4"/>
  <c r="AH35" i="11" s="1"/>
  <c r="AE24" i="4"/>
  <c r="AI35" i="11" s="1"/>
  <c r="AF24" i="4"/>
  <c r="AB25" i="4"/>
  <c r="AF8" i="11" s="1"/>
  <c r="AC25" i="4"/>
  <c r="AG8" i="11" s="1"/>
  <c r="AD25" i="4"/>
  <c r="AH8" i="11" s="1"/>
  <c r="AE25" i="4"/>
  <c r="AI8" i="11" s="1"/>
  <c r="AF25" i="4"/>
  <c r="AB26" i="4"/>
  <c r="AF38" i="11" s="1"/>
  <c r="AC26" i="4"/>
  <c r="AG38" i="11" s="1"/>
  <c r="AD26" i="4"/>
  <c r="AH38" i="11" s="1"/>
  <c r="AE26" i="4"/>
  <c r="AI38" i="11" s="1"/>
  <c r="AF26" i="4"/>
  <c r="AB27" i="4"/>
  <c r="AF34" i="11" s="1"/>
  <c r="AC27" i="4"/>
  <c r="AG34" i="11" s="1"/>
  <c r="AD27" i="4"/>
  <c r="AH34" i="11" s="1"/>
  <c r="AE27" i="4"/>
  <c r="AI34" i="11" s="1"/>
  <c r="AF27" i="4"/>
  <c r="AB28" i="4"/>
  <c r="AF9" i="11" s="1"/>
  <c r="AC28" i="4"/>
  <c r="AG9" i="11" s="1"/>
  <c r="AD28" i="4"/>
  <c r="AH9" i="11" s="1"/>
  <c r="AE28" i="4"/>
  <c r="AI9" i="11" s="1"/>
  <c r="AF28" i="4"/>
  <c r="AB29" i="4"/>
  <c r="AF23" i="11" s="1"/>
  <c r="AC29" i="4"/>
  <c r="AG23" i="11" s="1"/>
  <c r="AD29" i="4"/>
  <c r="AH23" i="11" s="1"/>
  <c r="AE29" i="4"/>
  <c r="AI23" i="11" s="1"/>
  <c r="AF29" i="4"/>
  <c r="AB30" i="4"/>
  <c r="AF31" i="11" s="1"/>
  <c r="AC30" i="4"/>
  <c r="AG31" i="11" s="1"/>
  <c r="AD30" i="4"/>
  <c r="AH31" i="11" s="1"/>
  <c r="AE30" i="4"/>
  <c r="AI31" i="11" s="1"/>
  <c r="AF30" i="4"/>
  <c r="AB31" i="4"/>
  <c r="AF22" i="11" s="1"/>
  <c r="AC31" i="4"/>
  <c r="AG22" i="11" s="1"/>
  <c r="AD31" i="4"/>
  <c r="AH22" i="11" s="1"/>
  <c r="AE31" i="4"/>
  <c r="AI22" i="11" s="1"/>
  <c r="AF31" i="4"/>
  <c r="AB32" i="4"/>
  <c r="AF16" i="11" s="1"/>
  <c r="AC32" i="4"/>
  <c r="AG16" i="11" s="1"/>
  <c r="AD32" i="4"/>
  <c r="AH16" i="11" s="1"/>
  <c r="AE32" i="4"/>
  <c r="AI16" i="11" s="1"/>
  <c r="AF32" i="4"/>
  <c r="AB33" i="4"/>
  <c r="AF15" i="11" s="1"/>
  <c r="AC33" i="4"/>
  <c r="AG15" i="11" s="1"/>
  <c r="AD33" i="4"/>
  <c r="AH15" i="11" s="1"/>
  <c r="AE33" i="4"/>
  <c r="AI15" i="11" s="1"/>
  <c r="AF33" i="4"/>
  <c r="AB34" i="4"/>
  <c r="AF40" i="11" s="1"/>
  <c r="AC34" i="4"/>
  <c r="AG40" i="11" s="1"/>
  <c r="AD34" i="4"/>
  <c r="AH40" i="11" s="1"/>
  <c r="AE34" i="4"/>
  <c r="AI40" i="11" s="1"/>
  <c r="AF34" i="4"/>
  <c r="AB35" i="4"/>
  <c r="AF14" i="11" s="1"/>
  <c r="AC35" i="4"/>
  <c r="AG14" i="11" s="1"/>
  <c r="AD35" i="4"/>
  <c r="AH14" i="11" s="1"/>
  <c r="AE35" i="4"/>
  <c r="AI14" i="11" s="1"/>
  <c r="AF35" i="4"/>
  <c r="AB36" i="4"/>
  <c r="AF32" i="11" s="1"/>
  <c r="AC36" i="4"/>
  <c r="AG32" i="11" s="1"/>
  <c r="AD36" i="4"/>
  <c r="AH32" i="11" s="1"/>
  <c r="AE36" i="4"/>
  <c r="AI32" i="11" s="1"/>
  <c r="AF36" i="4"/>
  <c r="AB37" i="4"/>
  <c r="AF29" i="11" s="1"/>
  <c r="AC37" i="4"/>
  <c r="AG29" i="11" s="1"/>
  <c r="AD37" i="4"/>
  <c r="AH29" i="11" s="1"/>
  <c r="AE37" i="4"/>
  <c r="AI29" i="11" s="1"/>
  <c r="AF37" i="4"/>
  <c r="AB38" i="4"/>
  <c r="AF36" i="11" s="1"/>
  <c r="AC38" i="4"/>
  <c r="AG36" i="11" s="1"/>
  <c r="AD38" i="4"/>
  <c r="AH36" i="11" s="1"/>
  <c r="AE38" i="4"/>
  <c r="AI36" i="11" s="1"/>
  <c r="AF38" i="4"/>
  <c r="AB39" i="4"/>
  <c r="AF30" i="11" s="1"/>
  <c r="AC39" i="4"/>
  <c r="AG30" i="11" s="1"/>
  <c r="AD39" i="4"/>
  <c r="AH30" i="11" s="1"/>
  <c r="AE39" i="4"/>
  <c r="AI30" i="11" s="1"/>
  <c r="AF39" i="4"/>
  <c r="AB40" i="4"/>
  <c r="AF13" i="11" s="1"/>
  <c r="AC40" i="4"/>
  <c r="AG13" i="11" s="1"/>
  <c r="AD40" i="4"/>
  <c r="AH13" i="11" s="1"/>
  <c r="AE40" i="4"/>
  <c r="AI13" i="11" s="1"/>
  <c r="AF40" i="4"/>
  <c r="AB41" i="4"/>
  <c r="AF11" i="11" s="1"/>
  <c r="AC41" i="4"/>
  <c r="AG11" i="11" s="1"/>
  <c r="AD41" i="4"/>
  <c r="AH11" i="11" s="1"/>
  <c r="AE41" i="4"/>
  <c r="AI11" i="11" s="1"/>
  <c r="AF41" i="4"/>
  <c r="AC3" i="4"/>
  <c r="AD3" i="4"/>
  <c r="AE3" i="4"/>
  <c r="AF3" i="4"/>
  <c r="AB3" i="4"/>
  <c r="AA35" i="11"/>
  <c r="AA21" i="11"/>
  <c r="AA10" i="11"/>
  <c r="AA39" i="11"/>
  <c r="AA24" i="11"/>
  <c r="AA25" i="11"/>
  <c r="AA5" i="11"/>
  <c r="AA12" i="11"/>
  <c r="AA27" i="11"/>
  <c r="AA11" i="11"/>
  <c r="AA22" i="11"/>
  <c r="AA18" i="11"/>
  <c r="AA38" i="11"/>
  <c r="AA40" i="11"/>
  <c r="AA4" i="11"/>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 i="4"/>
  <c r="R4" i="4" s="1"/>
  <c r="V3" i="4"/>
  <c r="W39" i="11"/>
  <c r="Z20" i="11"/>
  <c r="W11" i="11"/>
  <c r="Z18" i="11"/>
  <c r="W28" i="11"/>
  <c r="V22" i="11"/>
  <c r="AE19" i="11"/>
  <c r="AE37" i="11"/>
  <c r="AE6" i="11"/>
  <c r="AE28" i="11"/>
  <c r="AE24" i="11"/>
  <c r="AE39" i="11"/>
  <c r="AE17" i="11"/>
  <c r="AE41" i="11"/>
  <c r="AE25" i="11"/>
  <c r="AE20" i="11"/>
  <c r="AE10" i="11"/>
  <c r="AE7" i="11"/>
  <c r="AE12" i="11"/>
  <c r="AE26" i="11"/>
  <c r="AE27" i="11"/>
  <c r="AE18" i="11"/>
  <c r="AE5" i="11"/>
  <c r="AE4" i="11"/>
  <c r="AE21" i="11"/>
  <c r="AE35" i="11"/>
  <c r="AE8" i="11"/>
  <c r="AE38" i="11"/>
  <c r="AE34" i="11"/>
  <c r="AE9" i="11"/>
  <c r="AE23" i="11"/>
  <c r="AE31" i="11"/>
  <c r="AE22" i="11"/>
  <c r="AE16" i="11"/>
  <c r="AE15" i="11"/>
  <c r="AE40" i="11"/>
  <c r="AE14" i="11"/>
  <c r="AE32" i="11"/>
  <c r="AE29" i="11"/>
  <c r="AE36" i="11"/>
  <c r="AE30" i="11"/>
  <c r="AE13" i="11"/>
  <c r="AE11" i="11"/>
  <c r="AE33" i="11"/>
  <c r="U29" i="11"/>
  <c r="U14" i="11"/>
  <c r="U4" i="11"/>
  <c r="H18" i="11"/>
  <c r="H39" i="11"/>
  <c r="H17" i="11"/>
  <c r="H6" i="11"/>
  <c r="H16" i="11"/>
  <c r="H34" i="11"/>
  <c r="H32" i="11"/>
  <c r="H36" i="11"/>
  <c r="H19" i="11"/>
  <c r="H25" i="11"/>
  <c r="H28" i="11"/>
  <c r="H13" i="11"/>
  <c r="H40" i="11"/>
  <c r="H23" i="11"/>
  <c r="H20" i="11"/>
  <c r="H11" i="11"/>
  <c r="H12" i="11"/>
  <c r="H35" i="11"/>
  <c r="H33" i="11"/>
  <c r="H7" i="11"/>
  <c r="H15" i="11"/>
  <c r="H41" i="11"/>
  <c r="H31" i="11"/>
  <c r="H5" i="11"/>
  <c r="H4" i="11"/>
  <c r="H10" i="11"/>
  <c r="H37" i="11"/>
  <c r="H26" i="11"/>
  <c r="H29" i="11"/>
  <c r="H22" i="11"/>
  <c r="H27" i="11"/>
  <c r="H24" i="11"/>
  <c r="H21" i="11"/>
  <c r="H38" i="11"/>
  <c r="H8" i="11"/>
  <c r="R8" i="11"/>
  <c r="H30" i="11"/>
  <c r="H9" i="11"/>
  <c r="L9" i="11"/>
  <c r="C6" i="11"/>
  <c r="C40" i="11"/>
  <c r="C13" i="11"/>
  <c r="C5" i="11"/>
  <c r="C27" i="11"/>
  <c r="C31" i="11"/>
  <c r="C32" i="11"/>
  <c r="C33" i="11"/>
  <c r="C28" i="11"/>
  <c r="C25" i="11"/>
  <c r="C21" i="11"/>
  <c r="C11" i="11"/>
  <c r="C39" i="11"/>
  <c r="C20" i="11"/>
  <c r="C24" i="11"/>
  <c r="C9" i="11"/>
  <c r="C8" i="11"/>
  <c r="C35" i="11"/>
  <c r="C34" i="11"/>
  <c r="C16" i="11"/>
  <c r="C15" i="11"/>
  <c r="C41" i="11"/>
  <c r="C37" i="11"/>
  <c r="C4" i="11"/>
  <c r="C10" i="11"/>
  <c r="C14" i="11"/>
  <c r="C38" i="11"/>
  <c r="C22" i="11"/>
  <c r="C18" i="11"/>
  <c r="C29" i="11"/>
  <c r="C26" i="11"/>
  <c r="C23" i="11"/>
  <c r="C17" i="11"/>
  <c r="C36" i="11"/>
  <c r="C12" i="11"/>
  <c r="C30" i="11"/>
  <c r="C7" i="11"/>
  <c r="U21" i="11"/>
  <c r="U41" i="11"/>
  <c r="U6" i="11"/>
  <c r="U9" i="11"/>
  <c r="U10" i="11"/>
  <c r="U36" i="11"/>
  <c r="U30" i="11"/>
  <c r="U39" i="11"/>
  <c r="U24" i="11"/>
  <c r="U17" i="11"/>
  <c r="U8" i="11"/>
  <c r="U15" i="11"/>
  <c r="U25" i="11"/>
  <c r="U13" i="11"/>
  <c r="U19" i="11"/>
  <c r="U5" i="11"/>
  <c r="U12" i="11"/>
  <c r="U37" i="11"/>
  <c r="U20" i="11"/>
  <c r="U7" i="11"/>
  <c r="U27" i="11"/>
  <c r="U31" i="11"/>
  <c r="U34" i="11"/>
  <c r="U11" i="11"/>
  <c r="U22" i="11"/>
  <c r="U16" i="11"/>
  <c r="U33" i="11"/>
  <c r="U32" i="11"/>
  <c r="U18" i="11"/>
  <c r="U26" i="11"/>
  <c r="U23" i="11"/>
  <c r="U38" i="11"/>
  <c r="U40" i="11"/>
  <c r="U28" i="11"/>
  <c r="U35" i="11"/>
  <c r="C19" i="11"/>
  <c r="H14" i="1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1" i="4"/>
  <c r="C41" i="4"/>
  <c r="D7" i="11" s="1"/>
  <c r="D41" i="4"/>
  <c r="E7" i="11" s="1"/>
  <c r="G41" i="4"/>
  <c r="I9" i="11" s="1"/>
  <c r="H41" i="4"/>
  <c r="J9" i="11" s="1"/>
  <c r="I41" i="4"/>
  <c r="K9" i="11" s="1"/>
  <c r="J41" i="4"/>
  <c r="K41" i="4"/>
  <c r="M9" i="11" s="1"/>
  <c r="L41" i="4"/>
  <c r="N9" i="11" s="1"/>
  <c r="M41" i="4"/>
  <c r="O9" i="11" s="1"/>
  <c r="N41" i="4"/>
  <c r="P9" i="11" s="1"/>
  <c r="O41" i="4"/>
  <c r="Q9" i="11" s="1"/>
  <c r="P41" i="4"/>
  <c r="S41" i="4"/>
  <c r="V4" i="11" s="1"/>
  <c r="T41" i="4"/>
  <c r="W4" i="11" s="1"/>
  <c r="U41" i="4"/>
  <c r="X4" i="11" s="1"/>
  <c r="V41" i="4"/>
  <c r="Y4" i="11" s="1"/>
  <c r="W41" i="4"/>
  <c r="Z4" i="11" s="1"/>
  <c r="A40" i="4"/>
  <c r="C40" i="4"/>
  <c r="D40" i="4"/>
  <c r="E30" i="11" s="1"/>
  <c r="G40" i="4"/>
  <c r="I30" i="11" s="1"/>
  <c r="H40" i="4"/>
  <c r="J30" i="11" s="1"/>
  <c r="I40" i="4"/>
  <c r="K30" i="11" s="1"/>
  <c r="J40" i="4"/>
  <c r="L30" i="11" s="1"/>
  <c r="K40" i="4"/>
  <c r="M30" i="11" s="1"/>
  <c r="L40" i="4"/>
  <c r="N30" i="11" s="1"/>
  <c r="M40" i="4"/>
  <c r="O30" i="11" s="1"/>
  <c r="N40" i="4"/>
  <c r="P30" i="11" s="1"/>
  <c r="O40" i="4"/>
  <c r="Q30" i="11" s="1"/>
  <c r="P40" i="4"/>
  <c r="S40" i="4"/>
  <c r="V14" i="11" s="1"/>
  <c r="T40" i="4"/>
  <c r="W14" i="11" s="1"/>
  <c r="U40" i="4"/>
  <c r="X14" i="11" s="1"/>
  <c r="V40" i="4"/>
  <c r="Y14" i="11" s="1"/>
  <c r="W40" i="4"/>
  <c r="Z14" i="11" s="1"/>
  <c r="A5" i="4"/>
  <c r="C5" i="4"/>
  <c r="D5" i="4"/>
  <c r="E6" i="11" s="1"/>
  <c r="G5" i="4"/>
  <c r="I18" i="11" s="1"/>
  <c r="H5" i="4"/>
  <c r="J18" i="11" s="1"/>
  <c r="I5" i="4"/>
  <c r="K18" i="11" s="1"/>
  <c r="J5" i="4"/>
  <c r="L18" i="11" s="1"/>
  <c r="K5" i="4"/>
  <c r="M18" i="11" s="1"/>
  <c r="L5" i="4"/>
  <c r="N18" i="11" s="1"/>
  <c r="M5" i="4"/>
  <c r="O18" i="11" s="1"/>
  <c r="N5" i="4"/>
  <c r="P18" i="11" s="1"/>
  <c r="O5" i="4"/>
  <c r="Q18" i="11" s="1"/>
  <c r="P5" i="4"/>
  <c r="S5" i="4"/>
  <c r="V21" i="11" s="1"/>
  <c r="T5" i="4"/>
  <c r="W21" i="11" s="1"/>
  <c r="U5" i="4"/>
  <c r="X21" i="11" s="1"/>
  <c r="V5" i="4"/>
  <c r="Y21" i="11" s="1"/>
  <c r="W5" i="4"/>
  <c r="Z21" i="11" s="1"/>
  <c r="A6" i="4"/>
  <c r="C6" i="4"/>
  <c r="D6" i="4"/>
  <c r="E40" i="11" s="1"/>
  <c r="G6" i="4"/>
  <c r="I39" i="11" s="1"/>
  <c r="H6" i="4"/>
  <c r="J39" i="11" s="1"/>
  <c r="I6" i="4"/>
  <c r="K39" i="11" s="1"/>
  <c r="J6" i="4"/>
  <c r="L39" i="11" s="1"/>
  <c r="K6" i="4"/>
  <c r="M39" i="11" s="1"/>
  <c r="L6" i="4"/>
  <c r="N39" i="11" s="1"/>
  <c r="M6" i="4"/>
  <c r="O39" i="11" s="1"/>
  <c r="N6" i="4"/>
  <c r="P39" i="11" s="1"/>
  <c r="O6" i="4"/>
  <c r="Q39" i="11" s="1"/>
  <c r="P6" i="4"/>
  <c r="S6" i="4"/>
  <c r="V41" i="11" s="1"/>
  <c r="T6" i="4"/>
  <c r="W41" i="11" s="1"/>
  <c r="U6" i="4"/>
  <c r="X41" i="11" s="1"/>
  <c r="V6" i="4"/>
  <c r="Y41" i="11" s="1"/>
  <c r="W6" i="4"/>
  <c r="A7" i="4"/>
  <c r="C7" i="4"/>
  <c r="D7" i="4"/>
  <c r="E13" i="11" s="1"/>
  <c r="G7" i="4"/>
  <c r="I17" i="11" s="1"/>
  <c r="H7" i="4"/>
  <c r="J17" i="11" s="1"/>
  <c r="I7" i="4"/>
  <c r="K17" i="11" s="1"/>
  <c r="J7" i="4"/>
  <c r="L17" i="11" s="1"/>
  <c r="K7" i="4"/>
  <c r="M17" i="11" s="1"/>
  <c r="L7" i="4"/>
  <c r="N17" i="11" s="1"/>
  <c r="M7" i="4"/>
  <c r="O17" i="11" s="1"/>
  <c r="N7" i="4"/>
  <c r="P17" i="11" s="1"/>
  <c r="O7" i="4"/>
  <c r="Q17" i="11" s="1"/>
  <c r="P7" i="4"/>
  <c r="S7" i="4"/>
  <c r="V6" i="11" s="1"/>
  <c r="T7" i="4"/>
  <c r="W6" i="11" s="1"/>
  <c r="U7" i="4"/>
  <c r="X6" i="11" s="1"/>
  <c r="V7" i="4"/>
  <c r="Y6" i="11" s="1"/>
  <c r="W7" i="4"/>
  <c r="Z6" i="11" s="1"/>
  <c r="A8" i="4"/>
  <c r="C8" i="4"/>
  <c r="D8" i="4"/>
  <c r="E5" i="11" s="1"/>
  <c r="G8" i="4"/>
  <c r="I6" i="11" s="1"/>
  <c r="H8" i="4"/>
  <c r="J6" i="11" s="1"/>
  <c r="I8" i="4"/>
  <c r="K6" i="11" s="1"/>
  <c r="J8" i="4"/>
  <c r="L6" i="11" s="1"/>
  <c r="K8" i="4"/>
  <c r="M6" i="11" s="1"/>
  <c r="L8" i="4"/>
  <c r="N6" i="11" s="1"/>
  <c r="M8" i="4"/>
  <c r="O6" i="11" s="1"/>
  <c r="N8" i="4"/>
  <c r="P6" i="11" s="1"/>
  <c r="O8" i="4"/>
  <c r="Q6" i="11" s="1"/>
  <c r="P8" i="4"/>
  <c r="S8" i="4"/>
  <c r="V9" i="11" s="1"/>
  <c r="T8" i="4"/>
  <c r="W9" i="11" s="1"/>
  <c r="U8" i="4"/>
  <c r="X9" i="11" s="1"/>
  <c r="V8" i="4"/>
  <c r="Y9" i="11" s="1"/>
  <c r="W8" i="4"/>
  <c r="A9" i="4"/>
  <c r="C9" i="4"/>
  <c r="D9" i="4"/>
  <c r="E27" i="11" s="1"/>
  <c r="G9" i="4"/>
  <c r="I16" i="11" s="1"/>
  <c r="H9" i="4"/>
  <c r="J16" i="11" s="1"/>
  <c r="I9" i="4"/>
  <c r="K16" i="11" s="1"/>
  <c r="J9" i="4"/>
  <c r="L16" i="11" s="1"/>
  <c r="K9" i="4"/>
  <c r="M16" i="11" s="1"/>
  <c r="L9" i="4"/>
  <c r="N16" i="11" s="1"/>
  <c r="M9" i="4"/>
  <c r="O16" i="11" s="1"/>
  <c r="N9" i="4"/>
  <c r="P16" i="11" s="1"/>
  <c r="O9" i="4"/>
  <c r="Q16" i="11" s="1"/>
  <c r="P9" i="4"/>
  <c r="S9" i="4"/>
  <c r="V10" i="11" s="1"/>
  <c r="T9" i="4"/>
  <c r="W10" i="11" s="1"/>
  <c r="U9" i="4"/>
  <c r="X10" i="11" s="1"/>
  <c r="V9" i="4"/>
  <c r="Y10" i="11" s="1"/>
  <c r="W9" i="4"/>
  <c r="Z10" i="11" s="1"/>
  <c r="A10" i="4"/>
  <c r="C10" i="4"/>
  <c r="D10" i="4"/>
  <c r="E31" i="11" s="1"/>
  <c r="G10" i="4"/>
  <c r="I34" i="11" s="1"/>
  <c r="H10" i="4"/>
  <c r="J34" i="11" s="1"/>
  <c r="I10" i="4"/>
  <c r="K34" i="11" s="1"/>
  <c r="J10" i="4"/>
  <c r="L34" i="11" s="1"/>
  <c r="K10" i="4"/>
  <c r="M34" i="11" s="1"/>
  <c r="L10" i="4"/>
  <c r="N34" i="11" s="1"/>
  <c r="M10" i="4"/>
  <c r="O34" i="11" s="1"/>
  <c r="N10" i="4"/>
  <c r="P34" i="11" s="1"/>
  <c r="O10" i="4"/>
  <c r="Q34" i="11" s="1"/>
  <c r="P10" i="4"/>
  <c r="S10" i="4"/>
  <c r="V36" i="11" s="1"/>
  <c r="T10" i="4"/>
  <c r="W36" i="11" s="1"/>
  <c r="U10" i="4"/>
  <c r="X36" i="11" s="1"/>
  <c r="V10" i="4"/>
  <c r="Y36" i="11" s="1"/>
  <c r="W10" i="4"/>
  <c r="Z36" i="11" s="1"/>
  <c r="A11" i="4"/>
  <c r="C11" i="4"/>
  <c r="D11" i="4"/>
  <c r="E32" i="11" s="1"/>
  <c r="G11" i="4"/>
  <c r="I32" i="11" s="1"/>
  <c r="H11" i="4"/>
  <c r="J32" i="11" s="1"/>
  <c r="I11" i="4"/>
  <c r="K32" i="11" s="1"/>
  <c r="J11" i="4"/>
  <c r="L32" i="11" s="1"/>
  <c r="K11" i="4"/>
  <c r="M32" i="11" s="1"/>
  <c r="L11" i="4"/>
  <c r="N32" i="11" s="1"/>
  <c r="M11" i="4"/>
  <c r="O32" i="11" s="1"/>
  <c r="N11" i="4"/>
  <c r="P32" i="11" s="1"/>
  <c r="O11" i="4"/>
  <c r="Q32" i="11" s="1"/>
  <c r="P11" i="4"/>
  <c r="S11" i="4"/>
  <c r="V30" i="11" s="1"/>
  <c r="T11" i="4"/>
  <c r="W30" i="11" s="1"/>
  <c r="U11" i="4"/>
  <c r="X30" i="11" s="1"/>
  <c r="V11" i="4"/>
  <c r="Y30" i="11" s="1"/>
  <c r="W11" i="4"/>
  <c r="Z30" i="11" s="1"/>
  <c r="A12" i="4"/>
  <c r="C12" i="4"/>
  <c r="D12" i="4"/>
  <c r="E33" i="11" s="1"/>
  <c r="G12" i="4"/>
  <c r="I36" i="11" s="1"/>
  <c r="H12" i="4"/>
  <c r="J36" i="11" s="1"/>
  <c r="I12" i="4"/>
  <c r="K36" i="11" s="1"/>
  <c r="J12" i="4"/>
  <c r="L36" i="11" s="1"/>
  <c r="K12" i="4"/>
  <c r="M36" i="11" s="1"/>
  <c r="L12" i="4"/>
  <c r="N36" i="11" s="1"/>
  <c r="M12" i="4"/>
  <c r="O36" i="11" s="1"/>
  <c r="N12" i="4"/>
  <c r="P36" i="11" s="1"/>
  <c r="O12" i="4"/>
  <c r="Q36" i="11" s="1"/>
  <c r="P12" i="4"/>
  <c r="S12" i="4"/>
  <c r="V39" i="11" s="1"/>
  <c r="T12" i="4"/>
  <c r="U12" i="4"/>
  <c r="X39" i="11" s="1"/>
  <c r="V12" i="4"/>
  <c r="Y39" i="11" s="1"/>
  <c r="W12" i="4"/>
  <c r="Z39" i="11" s="1"/>
  <c r="A13" i="4"/>
  <c r="C13" i="4"/>
  <c r="D13" i="4"/>
  <c r="E28" i="11" s="1"/>
  <c r="G13" i="4"/>
  <c r="I19" i="11" s="1"/>
  <c r="H13" i="4"/>
  <c r="J19" i="11" s="1"/>
  <c r="I13" i="4"/>
  <c r="K19" i="11" s="1"/>
  <c r="J13" i="4"/>
  <c r="L19" i="11" s="1"/>
  <c r="K13" i="4"/>
  <c r="M19" i="11" s="1"/>
  <c r="L13" i="4"/>
  <c r="N19" i="11" s="1"/>
  <c r="M13" i="4"/>
  <c r="O19" i="11" s="1"/>
  <c r="N13" i="4"/>
  <c r="P19" i="11" s="1"/>
  <c r="O13" i="4"/>
  <c r="Q19" i="11" s="1"/>
  <c r="P13" i="4"/>
  <c r="S13" i="4"/>
  <c r="V24" i="11" s="1"/>
  <c r="T13" i="4"/>
  <c r="W24" i="11" s="1"/>
  <c r="U13" i="4"/>
  <c r="X24" i="11" s="1"/>
  <c r="V13" i="4"/>
  <c r="Y24" i="11" s="1"/>
  <c r="W13" i="4"/>
  <c r="Z24" i="11" s="1"/>
  <c r="A14" i="4"/>
  <c r="C14" i="4"/>
  <c r="D14" i="4"/>
  <c r="E25" i="11" s="1"/>
  <c r="G14" i="4"/>
  <c r="I25" i="11" s="1"/>
  <c r="H14" i="4"/>
  <c r="J25" i="11" s="1"/>
  <c r="I14" i="4"/>
  <c r="K25" i="11" s="1"/>
  <c r="J14" i="4"/>
  <c r="L25" i="11" s="1"/>
  <c r="K14" i="4"/>
  <c r="M25" i="11" s="1"/>
  <c r="L14" i="4"/>
  <c r="N25" i="11" s="1"/>
  <c r="M14" i="4"/>
  <c r="O25" i="11" s="1"/>
  <c r="N14" i="4"/>
  <c r="P25" i="11" s="1"/>
  <c r="O14" i="4"/>
  <c r="Q25" i="11" s="1"/>
  <c r="P14" i="4"/>
  <c r="S14" i="4"/>
  <c r="V17" i="11" s="1"/>
  <c r="T14" i="4"/>
  <c r="W17" i="11" s="1"/>
  <c r="U14" i="4"/>
  <c r="X17" i="11" s="1"/>
  <c r="V14" i="4"/>
  <c r="Y17" i="11" s="1"/>
  <c r="W14" i="4"/>
  <c r="Z17" i="11" s="1"/>
  <c r="A15" i="4"/>
  <c r="C15" i="4"/>
  <c r="D15" i="4"/>
  <c r="E21" i="11" s="1"/>
  <c r="G15" i="4"/>
  <c r="I28" i="11" s="1"/>
  <c r="H15" i="4"/>
  <c r="J28" i="11" s="1"/>
  <c r="I15" i="4"/>
  <c r="K28" i="11" s="1"/>
  <c r="J15" i="4"/>
  <c r="L28" i="11" s="1"/>
  <c r="K15" i="4"/>
  <c r="M28" i="11" s="1"/>
  <c r="L15" i="4"/>
  <c r="N28" i="11" s="1"/>
  <c r="M15" i="4"/>
  <c r="O28" i="11" s="1"/>
  <c r="N15" i="4"/>
  <c r="P28" i="11" s="1"/>
  <c r="O15" i="4"/>
  <c r="Q28" i="11" s="1"/>
  <c r="P15" i="4"/>
  <c r="S15" i="4"/>
  <c r="V8" i="11" s="1"/>
  <c r="T15" i="4"/>
  <c r="W8" i="11" s="1"/>
  <c r="U15" i="4"/>
  <c r="X8" i="11" s="1"/>
  <c r="V15" i="4"/>
  <c r="Y8" i="11" s="1"/>
  <c r="W15" i="4"/>
  <c r="Z8" i="11" s="1"/>
  <c r="A16" i="4"/>
  <c r="C16" i="4"/>
  <c r="D16" i="4"/>
  <c r="E11" i="11" s="1"/>
  <c r="G16" i="4"/>
  <c r="I13" i="11" s="1"/>
  <c r="H16" i="4"/>
  <c r="J13" i="11" s="1"/>
  <c r="I16" i="4"/>
  <c r="K13" i="11" s="1"/>
  <c r="J16" i="4"/>
  <c r="L13" i="11" s="1"/>
  <c r="K16" i="4"/>
  <c r="M13" i="11" s="1"/>
  <c r="L16" i="4"/>
  <c r="N13" i="11" s="1"/>
  <c r="M16" i="4"/>
  <c r="O13" i="11" s="1"/>
  <c r="N16" i="4"/>
  <c r="P13" i="11" s="1"/>
  <c r="O16" i="4"/>
  <c r="Q13" i="11" s="1"/>
  <c r="P16" i="4"/>
  <c r="S16" i="4"/>
  <c r="V15" i="11" s="1"/>
  <c r="T16" i="4"/>
  <c r="W15" i="11" s="1"/>
  <c r="U16" i="4"/>
  <c r="X15" i="11" s="1"/>
  <c r="V16" i="4"/>
  <c r="Y15" i="11" s="1"/>
  <c r="W16" i="4"/>
  <c r="Z15" i="11" s="1"/>
  <c r="A17" i="4"/>
  <c r="C17" i="4"/>
  <c r="D17" i="4"/>
  <c r="E39" i="11" s="1"/>
  <c r="G17" i="4"/>
  <c r="I40" i="11" s="1"/>
  <c r="H17" i="4"/>
  <c r="J40" i="11" s="1"/>
  <c r="I17" i="4"/>
  <c r="K40" i="11" s="1"/>
  <c r="J17" i="4"/>
  <c r="L40" i="11" s="1"/>
  <c r="K17" i="4"/>
  <c r="M40" i="11" s="1"/>
  <c r="L17" i="4"/>
  <c r="N40" i="11" s="1"/>
  <c r="M17" i="4"/>
  <c r="O40" i="11" s="1"/>
  <c r="N17" i="4"/>
  <c r="P40" i="11" s="1"/>
  <c r="O17" i="4"/>
  <c r="Q40" i="11" s="1"/>
  <c r="P17" i="4"/>
  <c r="S17" i="4"/>
  <c r="V25" i="11" s="1"/>
  <c r="T17" i="4"/>
  <c r="W25" i="11" s="1"/>
  <c r="U17" i="4"/>
  <c r="X25" i="11" s="1"/>
  <c r="V17" i="4"/>
  <c r="Y25" i="11" s="1"/>
  <c r="W17" i="4"/>
  <c r="Z25" i="11" s="1"/>
  <c r="A18" i="4"/>
  <c r="C18" i="4"/>
  <c r="D18" i="4"/>
  <c r="E20" i="11" s="1"/>
  <c r="G18" i="4"/>
  <c r="I23" i="11" s="1"/>
  <c r="H18" i="4"/>
  <c r="J23" i="11" s="1"/>
  <c r="I18" i="4"/>
  <c r="K23" i="11" s="1"/>
  <c r="J18" i="4"/>
  <c r="L23" i="11" s="1"/>
  <c r="K18" i="4"/>
  <c r="M23" i="11" s="1"/>
  <c r="L18" i="4"/>
  <c r="N23" i="11" s="1"/>
  <c r="M18" i="4"/>
  <c r="O23" i="11" s="1"/>
  <c r="N18" i="4"/>
  <c r="P23" i="11" s="1"/>
  <c r="O18" i="4"/>
  <c r="Q23" i="11" s="1"/>
  <c r="P18" i="4"/>
  <c r="S18" i="4"/>
  <c r="V13" i="11" s="1"/>
  <c r="T18" i="4"/>
  <c r="W13" i="11" s="1"/>
  <c r="U18" i="4"/>
  <c r="X13" i="11" s="1"/>
  <c r="V18" i="4"/>
  <c r="Y13" i="11" s="1"/>
  <c r="W18" i="4"/>
  <c r="Z13" i="11" s="1"/>
  <c r="A19" i="4"/>
  <c r="C19" i="4"/>
  <c r="D19" i="4"/>
  <c r="E24" i="11" s="1"/>
  <c r="G19" i="4"/>
  <c r="I20" i="11" s="1"/>
  <c r="H19" i="4"/>
  <c r="J20" i="11" s="1"/>
  <c r="I19" i="4"/>
  <c r="K20" i="11" s="1"/>
  <c r="J19" i="4"/>
  <c r="L20" i="11" s="1"/>
  <c r="K19" i="4"/>
  <c r="M20" i="11" s="1"/>
  <c r="L19" i="4"/>
  <c r="N20" i="11" s="1"/>
  <c r="M19" i="4"/>
  <c r="O20" i="11" s="1"/>
  <c r="N19" i="4"/>
  <c r="P20" i="11" s="1"/>
  <c r="O19" i="4"/>
  <c r="Q20" i="11" s="1"/>
  <c r="P19" i="4"/>
  <c r="S19" i="4"/>
  <c r="V19" i="11" s="1"/>
  <c r="T19" i="4"/>
  <c r="W19" i="11" s="1"/>
  <c r="U19" i="4"/>
  <c r="X19" i="11" s="1"/>
  <c r="V19" i="4"/>
  <c r="Y19" i="11" s="1"/>
  <c r="W19" i="4"/>
  <c r="Z19" i="11" s="1"/>
  <c r="A20" i="4"/>
  <c r="C20" i="4"/>
  <c r="D20" i="4"/>
  <c r="E9" i="11" s="1"/>
  <c r="G20" i="4"/>
  <c r="I11" i="11" s="1"/>
  <c r="H20" i="4"/>
  <c r="J11" i="11" s="1"/>
  <c r="I20" i="4"/>
  <c r="K11" i="11" s="1"/>
  <c r="J20" i="4"/>
  <c r="L11" i="11" s="1"/>
  <c r="K20" i="4"/>
  <c r="M11" i="11" s="1"/>
  <c r="L20" i="4"/>
  <c r="N11" i="11" s="1"/>
  <c r="M20" i="4"/>
  <c r="O11" i="11" s="1"/>
  <c r="N20" i="4"/>
  <c r="P11" i="11" s="1"/>
  <c r="O20" i="4"/>
  <c r="Q11" i="11" s="1"/>
  <c r="P20" i="4"/>
  <c r="S20" i="4"/>
  <c r="V5" i="11" s="1"/>
  <c r="T20" i="4"/>
  <c r="W5" i="11" s="1"/>
  <c r="U20" i="4"/>
  <c r="X5" i="11" s="1"/>
  <c r="V20" i="4"/>
  <c r="Y5" i="11" s="1"/>
  <c r="W20" i="4"/>
  <c r="Z5" i="11" s="1"/>
  <c r="A21" i="4"/>
  <c r="C21" i="4"/>
  <c r="D21" i="4"/>
  <c r="E8" i="11" s="1"/>
  <c r="G21" i="4"/>
  <c r="I12" i="11" s="1"/>
  <c r="H21" i="4"/>
  <c r="J12" i="11" s="1"/>
  <c r="I21" i="4"/>
  <c r="K12" i="11" s="1"/>
  <c r="J21" i="4"/>
  <c r="L12" i="11" s="1"/>
  <c r="K21" i="4"/>
  <c r="M12" i="11" s="1"/>
  <c r="L21" i="4"/>
  <c r="N12" i="11" s="1"/>
  <c r="M21" i="4"/>
  <c r="O12" i="11" s="1"/>
  <c r="N21" i="4"/>
  <c r="P12" i="11" s="1"/>
  <c r="O21" i="4"/>
  <c r="Q12" i="11" s="1"/>
  <c r="P21" i="4"/>
  <c r="S21" i="4"/>
  <c r="V12" i="11" s="1"/>
  <c r="T21" i="4"/>
  <c r="W12" i="11" s="1"/>
  <c r="U21" i="4"/>
  <c r="X12" i="11" s="1"/>
  <c r="V21" i="4"/>
  <c r="Y12" i="11" s="1"/>
  <c r="W21" i="4"/>
  <c r="Z12" i="11" s="1"/>
  <c r="C22" i="4"/>
  <c r="D22" i="4"/>
  <c r="E35" i="11" s="1"/>
  <c r="G22" i="4"/>
  <c r="I35" i="11" s="1"/>
  <c r="H22" i="4"/>
  <c r="J35" i="11" s="1"/>
  <c r="I22" i="4"/>
  <c r="K35" i="11" s="1"/>
  <c r="J22" i="4"/>
  <c r="L35" i="11" s="1"/>
  <c r="K22" i="4"/>
  <c r="M35" i="11" s="1"/>
  <c r="L22" i="4"/>
  <c r="N35" i="11" s="1"/>
  <c r="M22" i="4"/>
  <c r="O35" i="11" s="1"/>
  <c r="N22" i="4"/>
  <c r="P35" i="11" s="1"/>
  <c r="O22" i="4"/>
  <c r="Q35" i="11" s="1"/>
  <c r="P22" i="4"/>
  <c r="S22" i="4"/>
  <c r="V37" i="11" s="1"/>
  <c r="T22" i="4"/>
  <c r="W37" i="11" s="1"/>
  <c r="U22" i="4"/>
  <c r="X37" i="11" s="1"/>
  <c r="V22" i="4"/>
  <c r="Y37" i="11" s="1"/>
  <c r="W22" i="4"/>
  <c r="Z37" i="11" s="1"/>
  <c r="A23" i="4"/>
  <c r="C23" i="4"/>
  <c r="D23" i="4"/>
  <c r="E34" i="11" s="1"/>
  <c r="G23" i="4"/>
  <c r="I33" i="11" s="1"/>
  <c r="H23" i="4"/>
  <c r="J33" i="11" s="1"/>
  <c r="I23" i="4"/>
  <c r="K33" i="11" s="1"/>
  <c r="J23" i="4"/>
  <c r="L33" i="11" s="1"/>
  <c r="K23" i="4"/>
  <c r="M33" i="11" s="1"/>
  <c r="L23" i="4"/>
  <c r="N33" i="11" s="1"/>
  <c r="M23" i="4"/>
  <c r="O33" i="11" s="1"/>
  <c r="N23" i="4"/>
  <c r="P33" i="11" s="1"/>
  <c r="O23" i="4"/>
  <c r="Q33" i="11" s="1"/>
  <c r="P23" i="4"/>
  <c r="S23" i="4"/>
  <c r="V20" i="11" s="1"/>
  <c r="T23" i="4"/>
  <c r="W20" i="11" s="1"/>
  <c r="U23" i="4"/>
  <c r="X20" i="11" s="1"/>
  <c r="V23" i="4"/>
  <c r="Y20" i="11" s="1"/>
  <c r="W23" i="4"/>
  <c r="A24" i="4"/>
  <c r="C24" i="4"/>
  <c r="D24" i="4"/>
  <c r="E16" i="11" s="1"/>
  <c r="G24" i="4"/>
  <c r="I7" i="11" s="1"/>
  <c r="H24" i="4"/>
  <c r="J7" i="11" s="1"/>
  <c r="I24" i="4"/>
  <c r="K7" i="11" s="1"/>
  <c r="J24" i="4"/>
  <c r="L7" i="11" s="1"/>
  <c r="K24" i="4"/>
  <c r="M7" i="11" s="1"/>
  <c r="L24" i="4"/>
  <c r="N7" i="11" s="1"/>
  <c r="M24" i="4"/>
  <c r="O7" i="11" s="1"/>
  <c r="N24" i="4"/>
  <c r="P7" i="11" s="1"/>
  <c r="O24" i="4"/>
  <c r="Q7" i="11" s="1"/>
  <c r="P24" i="4"/>
  <c r="S24" i="4"/>
  <c r="V7" i="11" s="1"/>
  <c r="T24" i="4"/>
  <c r="W7" i="11" s="1"/>
  <c r="U24" i="4"/>
  <c r="X7" i="11" s="1"/>
  <c r="V24" i="4"/>
  <c r="Y7" i="11" s="1"/>
  <c r="W24" i="4"/>
  <c r="Z7" i="11" s="1"/>
  <c r="A25" i="4"/>
  <c r="C25" i="4"/>
  <c r="D25" i="4"/>
  <c r="E15" i="11" s="1"/>
  <c r="G25" i="4"/>
  <c r="I15" i="11" s="1"/>
  <c r="H25" i="4"/>
  <c r="J15" i="11" s="1"/>
  <c r="I25" i="4"/>
  <c r="K15" i="11" s="1"/>
  <c r="J25" i="4"/>
  <c r="L15" i="11" s="1"/>
  <c r="K25" i="4"/>
  <c r="M15" i="11" s="1"/>
  <c r="L25" i="4"/>
  <c r="N15" i="11" s="1"/>
  <c r="M25" i="4"/>
  <c r="O15" i="11" s="1"/>
  <c r="N25" i="4"/>
  <c r="P15" i="11" s="1"/>
  <c r="O25" i="4"/>
  <c r="Q15" i="11" s="1"/>
  <c r="P25" i="4"/>
  <c r="S25" i="4"/>
  <c r="V27" i="11" s="1"/>
  <c r="T25" i="4"/>
  <c r="W27" i="11" s="1"/>
  <c r="U25" i="4"/>
  <c r="X27" i="11" s="1"/>
  <c r="V25" i="4"/>
  <c r="Y27" i="11" s="1"/>
  <c r="W25" i="4"/>
  <c r="Z27" i="11" s="1"/>
  <c r="A26" i="4"/>
  <c r="C26" i="4"/>
  <c r="D26" i="4"/>
  <c r="E41" i="11" s="1"/>
  <c r="G26" i="4"/>
  <c r="I41" i="11" s="1"/>
  <c r="H26" i="4"/>
  <c r="J41" i="11" s="1"/>
  <c r="I26" i="4"/>
  <c r="K41" i="11" s="1"/>
  <c r="J26" i="4"/>
  <c r="L41" i="11" s="1"/>
  <c r="K26" i="4"/>
  <c r="M41" i="11" s="1"/>
  <c r="L26" i="4"/>
  <c r="N41" i="11" s="1"/>
  <c r="M26" i="4"/>
  <c r="O41" i="11" s="1"/>
  <c r="N26" i="4"/>
  <c r="P41" i="11" s="1"/>
  <c r="O26" i="4"/>
  <c r="Q41" i="11" s="1"/>
  <c r="P26" i="4"/>
  <c r="S26" i="4"/>
  <c r="V31" i="11" s="1"/>
  <c r="T26" i="4"/>
  <c r="W31" i="11" s="1"/>
  <c r="U26" i="4"/>
  <c r="X31" i="11" s="1"/>
  <c r="V26" i="4"/>
  <c r="Y31" i="11" s="1"/>
  <c r="W26" i="4"/>
  <c r="Z31" i="11" s="1"/>
  <c r="A27" i="4"/>
  <c r="C27" i="4"/>
  <c r="D27" i="4"/>
  <c r="E37" i="11" s="1"/>
  <c r="G27" i="4"/>
  <c r="I31" i="11" s="1"/>
  <c r="H27" i="4"/>
  <c r="J31" i="11" s="1"/>
  <c r="I27" i="4"/>
  <c r="K31" i="11" s="1"/>
  <c r="J27" i="4"/>
  <c r="L31" i="11" s="1"/>
  <c r="K27" i="4"/>
  <c r="M31" i="11" s="1"/>
  <c r="L27" i="4"/>
  <c r="N31" i="11" s="1"/>
  <c r="M27" i="4"/>
  <c r="O31" i="11" s="1"/>
  <c r="N27" i="4"/>
  <c r="P31" i="11" s="1"/>
  <c r="O27" i="4"/>
  <c r="Q31" i="11" s="1"/>
  <c r="P27" i="4"/>
  <c r="S27" i="4"/>
  <c r="V34" i="11" s="1"/>
  <c r="T27" i="4"/>
  <c r="W34" i="11" s="1"/>
  <c r="U27" i="4"/>
  <c r="X34" i="11" s="1"/>
  <c r="V27" i="4"/>
  <c r="Y34" i="11" s="1"/>
  <c r="W27" i="4"/>
  <c r="Z34" i="11" s="1"/>
  <c r="A28" i="4"/>
  <c r="C28" i="4"/>
  <c r="D28" i="4"/>
  <c r="E4" i="11" s="1"/>
  <c r="G28" i="4"/>
  <c r="I5" i="11" s="1"/>
  <c r="H28" i="4"/>
  <c r="J5" i="11" s="1"/>
  <c r="I28" i="4"/>
  <c r="K5" i="11" s="1"/>
  <c r="J28" i="4"/>
  <c r="L5" i="11" s="1"/>
  <c r="K28" i="4"/>
  <c r="M5" i="11" s="1"/>
  <c r="L28" i="4"/>
  <c r="N5" i="11" s="1"/>
  <c r="M28" i="4"/>
  <c r="O5" i="11" s="1"/>
  <c r="N28" i="4"/>
  <c r="P5" i="11" s="1"/>
  <c r="O28" i="4"/>
  <c r="Q5" i="11" s="1"/>
  <c r="P28" i="4"/>
  <c r="S28" i="4"/>
  <c r="V11" i="11" s="1"/>
  <c r="T28" i="4"/>
  <c r="U28" i="4"/>
  <c r="X11" i="11" s="1"/>
  <c r="V28" i="4"/>
  <c r="Y11" i="11" s="1"/>
  <c r="W28" i="4"/>
  <c r="Z11" i="11" s="1"/>
  <c r="A29" i="4"/>
  <c r="C29" i="4"/>
  <c r="D29" i="4"/>
  <c r="E10" i="11" s="1"/>
  <c r="G29" i="4"/>
  <c r="I4" i="11" s="1"/>
  <c r="H29" i="4"/>
  <c r="J4" i="11" s="1"/>
  <c r="I29" i="4"/>
  <c r="K4" i="11" s="1"/>
  <c r="J29" i="4"/>
  <c r="L4" i="11" s="1"/>
  <c r="K29" i="4"/>
  <c r="M4" i="11" s="1"/>
  <c r="L29" i="4"/>
  <c r="N4" i="11" s="1"/>
  <c r="M29" i="4"/>
  <c r="O4" i="11" s="1"/>
  <c r="N29" i="4"/>
  <c r="P4" i="11" s="1"/>
  <c r="O29" i="4"/>
  <c r="Q4" i="11" s="1"/>
  <c r="P29" i="4"/>
  <c r="S29" i="4"/>
  <c r="T29" i="4"/>
  <c r="W22" i="11" s="1"/>
  <c r="U29" i="4"/>
  <c r="X22" i="11" s="1"/>
  <c r="V29" i="4"/>
  <c r="Y22" i="11" s="1"/>
  <c r="W29" i="4"/>
  <c r="Z22" i="11" s="1"/>
  <c r="A30" i="4"/>
  <c r="C30" i="4"/>
  <c r="D30" i="4"/>
  <c r="E14" i="11" s="1"/>
  <c r="G30" i="4"/>
  <c r="I10" i="11" s="1"/>
  <c r="H30" i="4"/>
  <c r="J10" i="11" s="1"/>
  <c r="I30" i="4"/>
  <c r="K10" i="11" s="1"/>
  <c r="J30" i="4"/>
  <c r="L10" i="11" s="1"/>
  <c r="K30" i="4"/>
  <c r="M10" i="11" s="1"/>
  <c r="L30" i="4"/>
  <c r="N10" i="11" s="1"/>
  <c r="M30" i="4"/>
  <c r="O10" i="11" s="1"/>
  <c r="N30" i="4"/>
  <c r="P10" i="11" s="1"/>
  <c r="O30" i="4"/>
  <c r="Q10" i="11" s="1"/>
  <c r="P30" i="4"/>
  <c r="S30" i="4"/>
  <c r="V16" i="11" s="1"/>
  <c r="T30" i="4"/>
  <c r="W16" i="11" s="1"/>
  <c r="U30" i="4"/>
  <c r="X16" i="11" s="1"/>
  <c r="V30" i="4"/>
  <c r="Y16" i="11" s="1"/>
  <c r="W30" i="4"/>
  <c r="Z16" i="11" s="1"/>
  <c r="A31" i="4"/>
  <c r="C31" i="4"/>
  <c r="D31" i="4"/>
  <c r="E38" i="11" s="1"/>
  <c r="G31" i="4"/>
  <c r="I37" i="11" s="1"/>
  <c r="H31" i="4"/>
  <c r="J37" i="11" s="1"/>
  <c r="I31" i="4"/>
  <c r="K37" i="11" s="1"/>
  <c r="J31" i="4"/>
  <c r="L37" i="11" s="1"/>
  <c r="K31" i="4"/>
  <c r="M37" i="11" s="1"/>
  <c r="L31" i="4"/>
  <c r="N37" i="11" s="1"/>
  <c r="M31" i="4"/>
  <c r="O37" i="11" s="1"/>
  <c r="N31" i="4"/>
  <c r="P37" i="11" s="1"/>
  <c r="O31" i="4"/>
  <c r="Q37" i="11" s="1"/>
  <c r="P31" i="4"/>
  <c r="S31" i="4"/>
  <c r="V33" i="11" s="1"/>
  <c r="T31" i="4"/>
  <c r="W33" i="11" s="1"/>
  <c r="U31" i="4"/>
  <c r="X33" i="11" s="1"/>
  <c r="V31" i="4"/>
  <c r="Y33" i="11" s="1"/>
  <c r="W31" i="4"/>
  <c r="Z33" i="11" s="1"/>
  <c r="A32" i="4"/>
  <c r="C32" i="4"/>
  <c r="D32" i="4"/>
  <c r="E22" i="11" s="1"/>
  <c r="G32" i="4"/>
  <c r="I26" i="11" s="1"/>
  <c r="H32" i="4"/>
  <c r="J26" i="11" s="1"/>
  <c r="I32" i="4"/>
  <c r="K26" i="11" s="1"/>
  <c r="J32" i="4"/>
  <c r="L26" i="11" s="1"/>
  <c r="K32" i="4"/>
  <c r="M26" i="11" s="1"/>
  <c r="L32" i="4"/>
  <c r="N26" i="11" s="1"/>
  <c r="M32" i="4"/>
  <c r="O26" i="11" s="1"/>
  <c r="N32" i="4"/>
  <c r="P26" i="11" s="1"/>
  <c r="O32" i="4"/>
  <c r="Q26" i="11" s="1"/>
  <c r="P32" i="4"/>
  <c r="S32" i="4"/>
  <c r="V32" i="11" s="1"/>
  <c r="T32" i="4"/>
  <c r="W32" i="11" s="1"/>
  <c r="U32" i="4"/>
  <c r="X32" i="11" s="1"/>
  <c r="V32" i="4"/>
  <c r="Y32" i="11" s="1"/>
  <c r="W32" i="4"/>
  <c r="Z32" i="11" s="1"/>
  <c r="A33" i="4"/>
  <c r="C33" i="4"/>
  <c r="D33" i="4"/>
  <c r="E18" i="11" s="1"/>
  <c r="G33" i="4"/>
  <c r="I29" i="11" s="1"/>
  <c r="H33" i="4"/>
  <c r="J29" i="11" s="1"/>
  <c r="I33" i="4"/>
  <c r="K29" i="11" s="1"/>
  <c r="J33" i="4"/>
  <c r="L29" i="11" s="1"/>
  <c r="K33" i="4"/>
  <c r="M29" i="11" s="1"/>
  <c r="L33" i="4"/>
  <c r="N29" i="11" s="1"/>
  <c r="M33" i="4"/>
  <c r="O29" i="11" s="1"/>
  <c r="N33" i="4"/>
  <c r="P29" i="11" s="1"/>
  <c r="O33" i="4"/>
  <c r="Q29" i="11" s="1"/>
  <c r="P33" i="4"/>
  <c r="S33" i="4"/>
  <c r="V18" i="11" s="1"/>
  <c r="T33" i="4"/>
  <c r="W18" i="11" s="1"/>
  <c r="U33" i="4"/>
  <c r="X18" i="11" s="1"/>
  <c r="V33" i="4"/>
  <c r="Y18" i="11" s="1"/>
  <c r="W33" i="4"/>
  <c r="A34" i="4"/>
  <c r="C34" i="4"/>
  <c r="D34" i="4"/>
  <c r="E29" i="11" s="1"/>
  <c r="G34" i="4"/>
  <c r="I22" i="11" s="1"/>
  <c r="H34" i="4"/>
  <c r="J22" i="11" s="1"/>
  <c r="I34" i="4"/>
  <c r="K22" i="11" s="1"/>
  <c r="J34" i="4"/>
  <c r="L22" i="11" s="1"/>
  <c r="K34" i="4"/>
  <c r="M22" i="11" s="1"/>
  <c r="L34" i="4"/>
  <c r="N22" i="11" s="1"/>
  <c r="M34" i="4"/>
  <c r="O22" i="11" s="1"/>
  <c r="N34" i="4"/>
  <c r="P22" i="11" s="1"/>
  <c r="O34" i="4"/>
  <c r="Q22" i="11" s="1"/>
  <c r="P34" i="4"/>
  <c r="S34" i="4"/>
  <c r="V26" i="11" s="1"/>
  <c r="T34" i="4"/>
  <c r="W26" i="11" s="1"/>
  <c r="U34" i="4"/>
  <c r="X26" i="11" s="1"/>
  <c r="V34" i="4"/>
  <c r="Y26" i="11" s="1"/>
  <c r="W34" i="4"/>
  <c r="Z26" i="11" s="1"/>
  <c r="A35" i="4"/>
  <c r="C35" i="4"/>
  <c r="D35" i="4"/>
  <c r="E26" i="11" s="1"/>
  <c r="G35" i="4"/>
  <c r="I27" i="11" s="1"/>
  <c r="H35" i="4"/>
  <c r="J27" i="11" s="1"/>
  <c r="I35" i="4"/>
  <c r="K27" i="11" s="1"/>
  <c r="J35" i="4"/>
  <c r="L27" i="11" s="1"/>
  <c r="K35" i="4"/>
  <c r="M27" i="11" s="1"/>
  <c r="L35" i="4"/>
  <c r="N27" i="11" s="1"/>
  <c r="M35" i="4"/>
  <c r="O27" i="11" s="1"/>
  <c r="N35" i="4"/>
  <c r="P27" i="11" s="1"/>
  <c r="O35" i="4"/>
  <c r="Q27" i="11" s="1"/>
  <c r="P35" i="4"/>
  <c r="S35" i="4"/>
  <c r="V23" i="11" s="1"/>
  <c r="T35" i="4"/>
  <c r="W23" i="11" s="1"/>
  <c r="U35" i="4"/>
  <c r="X23" i="11" s="1"/>
  <c r="V35" i="4"/>
  <c r="Y23" i="11" s="1"/>
  <c r="W35" i="4"/>
  <c r="Z23" i="11" s="1"/>
  <c r="A36" i="4"/>
  <c r="C36" i="4"/>
  <c r="D36" i="4"/>
  <c r="E23" i="11" s="1"/>
  <c r="G36" i="4"/>
  <c r="I24" i="11" s="1"/>
  <c r="H36" i="4"/>
  <c r="J24" i="11" s="1"/>
  <c r="I36" i="4"/>
  <c r="K24" i="11" s="1"/>
  <c r="J36" i="4"/>
  <c r="L24" i="11" s="1"/>
  <c r="K36" i="4"/>
  <c r="M24" i="11" s="1"/>
  <c r="L36" i="4"/>
  <c r="N24" i="11" s="1"/>
  <c r="M36" i="4"/>
  <c r="O24" i="11" s="1"/>
  <c r="N36" i="4"/>
  <c r="P24" i="11" s="1"/>
  <c r="O36" i="4"/>
  <c r="Q24" i="11" s="1"/>
  <c r="P36" i="4"/>
  <c r="S36" i="4"/>
  <c r="V38" i="11" s="1"/>
  <c r="T36" i="4"/>
  <c r="W38" i="11" s="1"/>
  <c r="U36" i="4"/>
  <c r="X38" i="11" s="1"/>
  <c r="V36" i="4"/>
  <c r="Y38" i="11" s="1"/>
  <c r="W36" i="4"/>
  <c r="Z38" i="11" s="1"/>
  <c r="A37" i="4"/>
  <c r="C37" i="4"/>
  <c r="D37" i="4"/>
  <c r="E17" i="11" s="1"/>
  <c r="G37" i="4"/>
  <c r="I21" i="11" s="1"/>
  <c r="H37" i="4"/>
  <c r="J21" i="11" s="1"/>
  <c r="I37" i="4"/>
  <c r="K21" i="11" s="1"/>
  <c r="J37" i="4"/>
  <c r="L21" i="11" s="1"/>
  <c r="K37" i="4"/>
  <c r="M21" i="11" s="1"/>
  <c r="L37" i="4"/>
  <c r="N21" i="11" s="1"/>
  <c r="M37" i="4"/>
  <c r="O21" i="11" s="1"/>
  <c r="N37" i="4"/>
  <c r="P21" i="11" s="1"/>
  <c r="O37" i="4"/>
  <c r="Q21" i="11" s="1"/>
  <c r="P37" i="4"/>
  <c r="S37" i="4"/>
  <c r="V40" i="11" s="1"/>
  <c r="T37" i="4"/>
  <c r="W40" i="11" s="1"/>
  <c r="U37" i="4"/>
  <c r="X40" i="11" s="1"/>
  <c r="V37" i="4"/>
  <c r="Y40" i="11" s="1"/>
  <c r="W37" i="4"/>
  <c r="Z40" i="11" s="1"/>
  <c r="A38" i="4"/>
  <c r="C38" i="4"/>
  <c r="D38" i="4"/>
  <c r="E36" i="11" s="1"/>
  <c r="G38" i="4"/>
  <c r="I38" i="11" s="1"/>
  <c r="H38" i="4"/>
  <c r="J38" i="11" s="1"/>
  <c r="I38" i="4"/>
  <c r="K38" i="11" s="1"/>
  <c r="J38" i="4"/>
  <c r="L38" i="11" s="1"/>
  <c r="K38" i="4"/>
  <c r="M38" i="11" s="1"/>
  <c r="L38" i="4"/>
  <c r="N38" i="11" s="1"/>
  <c r="M38" i="4"/>
  <c r="O38" i="11" s="1"/>
  <c r="N38" i="4"/>
  <c r="P38" i="11" s="1"/>
  <c r="O38" i="4"/>
  <c r="Q38" i="11" s="1"/>
  <c r="P38" i="4"/>
  <c r="S38" i="4"/>
  <c r="V28" i="11" s="1"/>
  <c r="T38" i="4"/>
  <c r="U38" i="4"/>
  <c r="X28" i="11" s="1"/>
  <c r="V38" i="4"/>
  <c r="Y28" i="11" s="1"/>
  <c r="W38" i="4"/>
  <c r="A39" i="4"/>
  <c r="C39" i="4"/>
  <c r="D39" i="4"/>
  <c r="E12" i="11" s="1"/>
  <c r="G39" i="4"/>
  <c r="I8" i="11" s="1"/>
  <c r="H39" i="4"/>
  <c r="J8" i="11" s="1"/>
  <c r="I39" i="4"/>
  <c r="K8" i="11" s="1"/>
  <c r="J39" i="4"/>
  <c r="L8" i="11" s="1"/>
  <c r="K39" i="4"/>
  <c r="M8" i="11" s="1"/>
  <c r="L39" i="4"/>
  <c r="N8" i="11" s="1"/>
  <c r="M39" i="4"/>
  <c r="O8" i="11" s="1"/>
  <c r="N39" i="4"/>
  <c r="P8" i="11" s="1"/>
  <c r="O39" i="4"/>
  <c r="Q8" i="11" s="1"/>
  <c r="P39" i="4"/>
  <c r="S39" i="4"/>
  <c r="V29" i="11" s="1"/>
  <c r="T39" i="4"/>
  <c r="W29" i="11" s="1"/>
  <c r="U39" i="4"/>
  <c r="X29" i="11" s="1"/>
  <c r="V39" i="4"/>
  <c r="Y29" i="11" s="1"/>
  <c r="W39" i="4"/>
  <c r="Z29" i="1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A39" i="4" l="1"/>
  <c r="AJ30" i="11"/>
  <c r="AA35" i="4"/>
  <c r="AJ14" i="11"/>
  <c r="AA19" i="4"/>
  <c r="AJ27" i="11"/>
  <c r="AA15" i="4"/>
  <c r="AJ10" i="11"/>
  <c r="AA11" i="4"/>
  <c r="AJ17" i="11"/>
  <c r="AA7" i="4"/>
  <c r="AJ6" i="11"/>
  <c r="B26" i="6"/>
  <c r="J36" i="12"/>
  <c r="B14" i="6"/>
  <c r="J24" i="12"/>
  <c r="B6" i="6"/>
  <c r="J11" i="12"/>
  <c r="Y13" i="12"/>
  <c r="M10" i="12"/>
  <c r="C35" i="12"/>
  <c r="Y6" i="12"/>
  <c r="M24" i="12"/>
  <c r="C8" i="12"/>
  <c r="M40" i="12"/>
  <c r="Y19" i="12"/>
  <c r="C38" i="12"/>
  <c r="Y34" i="12"/>
  <c r="M38" i="12"/>
  <c r="C41" i="12"/>
  <c r="M30" i="12"/>
  <c r="Y8" i="12"/>
  <c r="C13" i="12"/>
  <c r="Y12" i="12"/>
  <c r="M33" i="12"/>
  <c r="C22" i="12"/>
  <c r="M15" i="12"/>
  <c r="Y25" i="12"/>
  <c r="C33" i="12"/>
  <c r="Y20" i="12"/>
  <c r="M14" i="12"/>
  <c r="C37" i="12"/>
  <c r="M23" i="12"/>
  <c r="Y11" i="12"/>
  <c r="C18" i="12"/>
  <c r="Y23" i="12"/>
  <c r="M11" i="12"/>
  <c r="C39" i="12"/>
  <c r="R9" i="11"/>
  <c r="R40" i="4"/>
  <c r="R36" i="4"/>
  <c r="R32" i="4"/>
  <c r="R28" i="4"/>
  <c r="R24" i="4"/>
  <c r="R20" i="4"/>
  <c r="R16" i="4"/>
  <c r="R12" i="4"/>
  <c r="R8" i="4"/>
  <c r="Y32" i="12"/>
  <c r="M39" i="12"/>
  <c r="C36" i="12"/>
  <c r="Y30" i="12"/>
  <c r="M13" i="12"/>
  <c r="C23" i="12"/>
  <c r="AA31" i="4"/>
  <c r="AJ22" i="11"/>
  <c r="AA27" i="4"/>
  <c r="AJ34" i="11"/>
  <c r="AA23" i="4"/>
  <c r="AJ21" i="11"/>
  <c r="B30" i="6"/>
  <c r="J16" i="12"/>
  <c r="B22" i="6"/>
  <c r="J26" i="12"/>
  <c r="B10" i="6"/>
  <c r="J20" i="12"/>
  <c r="Y5" i="12"/>
  <c r="M25" i="12"/>
  <c r="C28" i="12"/>
  <c r="Y36" i="12"/>
  <c r="M27" i="12"/>
  <c r="C34" i="12"/>
  <c r="Y33" i="12"/>
  <c r="M34" i="12"/>
  <c r="C9" i="12"/>
  <c r="Y31" i="12"/>
  <c r="M26" i="12"/>
  <c r="C4" i="12"/>
  <c r="Y27" i="12"/>
  <c r="M21" i="12"/>
  <c r="C15" i="12"/>
  <c r="Y4" i="12"/>
  <c r="M9" i="12"/>
  <c r="C6" i="12"/>
  <c r="Y38" i="12"/>
  <c r="M17" i="12"/>
  <c r="C17" i="12"/>
  <c r="Y17" i="12"/>
  <c r="M16" i="12"/>
  <c r="C25" i="12"/>
  <c r="Y15" i="12"/>
  <c r="M4" i="12"/>
  <c r="C19" i="12"/>
  <c r="D9" i="11"/>
  <c r="D20" i="11"/>
  <c r="D11" i="11"/>
  <c r="D25" i="11"/>
  <c r="D33" i="11"/>
  <c r="D31" i="11"/>
  <c r="R39" i="4"/>
  <c r="AA29" i="11"/>
  <c r="R35" i="4"/>
  <c r="AA23" i="11"/>
  <c r="R31" i="4"/>
  <c r="AA33" i="11"/>
  <c r="R27" i="4"/>
  <c r="AA34" i="11"/>
  <c r="R23" i="4"/>
  <c r="AA20" i="11"/>
  <c r="R19" i="4"/>
  <c r="AA19" i="11"/>
  <c r="R15" i="4"/>
  <c r="AA8" i="11"/>
  <c r="R11" i="4"/>
  <c r="AA30" i="11"/>
  <c r="R7" i="4"/>
  <c r="AA6" i="11"/>
  <c r="AA14" i="11"/>
  <c r="AA32" i="11"/>
  <c r="AA7" i="11"/>
  <c r="AA15" i="11"/>
  <c r="AA9" i="11"/>
  <c r="Y39" i="12"/>
  <c r="M6" i="12"/>
  <c r="C10" i="12"/>
  <c r="Y22" i="12"/>
  <c r="M8" i="12"/>
  <c r="C14" i="12"/>
  <c r="Y28" i="12"/>
  <c r="M37" i="12"/>
  <c r="C31" i="12"/>
  <c r="Y7" i="12"/>
  <c r="M36" i="12"/>
  <c r="C7" i="12"/>
  <c r="Y21" i="12"/>
  <c r="M35" i="12"/>
  <c r="C16" i="12"/>
  <c r="Y35" i="12"/>
  <c r="M5" i="12"/>
  <c r="C30" i="12"/>
  <c r="B38" i="6"/>
  <c r="J10" i="12"/>
  <c r="B34" i="6"/>
  <c r="J31" i="12"/>
  <c r="B18" i="6"/>
  <c r="J5" i="12"/>
  <c r="D23" i="11"/>
  <c r="D29" i="11"/>
  <c r="D22" i="11"/>
  <c r="D14" i="11"/>
  <c r="D4" i="11"/>
  <c r="D41" i="11"/>
  <c r="D16" i="11"/>
  <c r="D35" i="11"/>
  <c r="Y16" i="12"/>
  <c r="M7" i="12"/>
  <c r="C40" i="12"/>
  <c r="Y41" i="12"/>
  <c r="C5" i="12"/>
  <c r="M19" i="12"/>
  <c r="M41" i="12"/>
  <c r="Y9" i="12"/>
  <c r="C32" i="12"/>
  <c r="Y14" i="12"/>
  <c r="M12" i="12"/>
  <c r="C24" i="12"/>
  <c r="M32" i="12"/>
  <c r="Y26" i="12"/>
  <c r="C21" i="12"/>
  <c r="Y37" i="12"/>
  <c r="M31" i="12"/>
  <c r="C20" i="12"/>
  <c r="M28" i="12"/>
  <c r="Y40" i="12"/>
  <c r="C27" i="12"/>
  <c r="Y29" i="12"/>
  <c r="M22" i="12"/>
  <c r="C11" i="12"/>
  <c r="Y24" i="12"/>
  <c r="M29" i="12"/>
  <c r="C29" i="12"/>
  <c r="D17" i="11"/>
  <c r="D26" i="11"/>
  <c r="D18" i="11"/>
  <c r="D38" i="11"/>
  <c r="D10" i="11"/>
  <c r="D37" i="11"/>
  <c r="D15" i="11"/>
  <c r="D34" i="11"/>
  <c r="D8" i="11"/>
  <c r="D24" i="11"/>
  <c r="D39" i="11"/>
  <c r="D21" i="11"/>
  <c r="D28" i="11"/>
  <c r="D32" i="11"/>
  <c r="D27" i="11"/>
  <c r="D13" i="11"/>
  <c r="D6" i="11"/>
  <c r="R38" i="4"/>
  <c r="AA28" i="11"/>
  <c r="R34" i="4"/>
  <c r="AA26" i="11"/>
  <c r="AA40" i="4"/>
  <c r="AJ13" i="11"/>
  <c r="AA36" i="4"/>
  <c r="AJ32" i="11"/>
  <c r="AA32" i="4"/>
  <c r="AJ16" i="11"/>
  <c r="AA28" i="4"/>
  <c r="AJ9" i="11"/>
  <c r="AA24" i="4"/>
  <c r="AJ35" i="11"/>
  <c r="AA20" i="4"/>
  <c r="AJ18" i="11"/>
  <c r="AA16" i="4"/>
  <c r="AJ7" i="11"/>
  <c r="AA12" i="4"/>
  <c r="AJ41" i="11"/>
  <c r="AA8" i="4"/>
  <c r="AJ28" i="11"/>
  <c r="AA4" i="4"/>
  <c r="AJ33" i="11"/>
  <c r="B41" i="6"/>
  <c r="J39" i="12"/>
  <c r="B37" i="6"/>
  <c r="J34" i="12"/>
  <c r="B33" i="6"/>
  <c r="J4" i="12"/>
  <c r="B29" i="6"/>
  <c r="J6" i="12"/>
  <c r="B25" i="6"/>
  <c r="J25" i="12"/>
  <c r="R30" i="4"/>
  <c r="R26" i="4"/>
  <c r="R22" i="4"/>
  <c r="R18" i="4"/>
  <c r="R14" i="4"/>
  <c r="R10" i="4"/>
  <c r="R6" i="4"/>
  <c r="AA38" i="4"/>
  <c r="AJ36" i="11"/>
  <c r="AA34" i="4"/>
  <c r="AJ40" i="11"/>
  <c r="AA30" i="4"/>
  <c r="AJ31" i="11"/>
  <c r="AA26" i="4"/>
  <c r="AJ38" i="11"/>
  <c r="AA22" i="4"/>
  <c r="AJ4" i="11"/>
  <c r="AA18" i="4"/>
  <c r="AJ26" i="11"/>
  <c r="AA14" i="4"/>
  <c r="AJ20" i="11"/>
  <c r="AA10" i="4"/>
  <c r="AJ39" i="11"/>
  <c r="AA6" i="4"/>
  <c r="AJ37" i="11"/>
  <c r="B39" i="6"/>
  <c r="B35" i="6"/>
  <c r="B31" i="6"/>
  <c r="B27" i="6"/>
  <c r="B23" i="6"/>
  <c r="B19" i="6"/>
  <c r="B15" i="6"/>
  <c r="J41" i="12"/>
  <c r="B11" i="6"/>
  <c r="J22" i="12"/>
  <c r="B7" i="6"/>
  <c r="J37" i="12"/>
  <c r="K41" i="6"/>
  <c r="X40" i="7" s="1"/>
  <c r="Y40" i="7" s="1"/>
  <c r="Z40" i="7" s="1"/>
  <c r="U11" i="12"/>
  <c r="K39" i="6"/>
  <c r="X38" i="7" s="1"/>
  <c r="Y38" i="7" s="1"/>
  <c r="Z38" i="7" s="1"/>
  <c r="U25" i="12"/>
  <c r="K37" i="6"/>
  <c r="X36" i="7" s="1"/>
  <c r="Y36" i="7" s="1"/>
  <c r="Z36" i="7" s="1"/>
  <c r="U27" i="12"/>
  <c r="K35" i="6"/>
  <c r="X34" i="7" s="1"/>
  <c r="Y34" i="7" s="1"/>
  <c r="Z34" i="7" s="1"/>
  <c r="U34" i="12"/>
  <c r="K33" i="6"/>
  <c r="X32" i="7" s="1"/>
  <c r="Y32" i="7" s="1"/>
  <c r="Z32" i="7" s="1"/>
  <c r="U26" i="12"/>
  <c r="K31" i="6"/>
  <c r="X30" i="7" s="1"/>
  <c r="Y30" i="7" s="1"/>
  <c r="Z30" i="7" s="1"/>
  <c r="U21" i="12"/>
  <c r="K29" i="6"/>
  <c r="X28" i="7" s="1"/>
  <c r="Y28" i="7" s="1"/>
  <c r="Z28" i="7" s="1"/>
  <c r="U9" i="12"/>
  <c r="K27" i="6"/>
  <c r="X26" i="7" s="1"/>
  <c r="Y26" i="7" s="1"/>
  <c r="Z26" i="7" s="1"/>
  <c r="U17" i="12"/>
  <c r="K25" i="6"/>
  <c r="X24" i="7" s="1"/>
  <c r="Y24" i="7" s="1"/>
  <c r="Z24" i="7" s="1"/>
  <c r="U16" i="12"/>
  <c r="K23" i="6"/>
  <c r="U4" i="12"/>
  <c r="K21" i="6"/>
  <c r="X20" i="7" s="1"/>
  <c r="Y20" i="7" s="1"/>
  <c r="Z20" i="7" s="1"/>
  <c r="U10" i="12"/>
  <c r="K19" i="6"/>
  <c r="U24" i="12"/>
  <c r="K17" i="6"/>
  <c r="X16" i="7" s="1"/>
  <c r="Y16" i="7" s="1"/>
  <c r="Z16" i="7" s="1"/>
  <c r="U40" i="12"/>
  <c r="K15" i="6"/>
  <c r="U38" i="12"/>
  <c r="K13" i="6"/>
  <c r="X12" i="7" s="1"/>
  <c r="Y12" i="7" s="1"/>
  <c r="Z12" i="7" s="1"/>
  <c r="U30" i="12"/>
  <c r="K11" i="6"/>
  <c r="U33" i="12"/>
  <c r="K9" i="6"/>
  <c r="X8" i="7" s="1"/>
  <c r="Y8" i="7" s="1"/>
  <c r="Z8" i="7" s="1"/>
  <c r="U15" i="12"/>
  <c r="K7" i="6"/>
  <c r="U14" i="12"/>
  <c r="K5" i="6"/>
  <c r="X4" i="7" s="1"/>
  <c r="Y4" i="7" s="1"/>
  <c r="Z4" i="7" s="1"/>
  <c r="U23" i="12"/>
  <c r="U38" i="6"/>
  <c r="AD39" i="12"/>
  <c r="U34" i="6"/>
  <c r="AD28" i="12"/>
  <c r="U30" i="6"/>
  <c r="AD21" i="12"/>
  <c r="U26" i="6"/>
  <c r="AD32" i="12"/>
  <c r="U22" i="6"/>
  <c r="AD10" i="12"/>
  <c r="U18" i="6"/>
  <c r="AD41" i="12"/>
  <c r="U14" i="6"/>
  <c r="AD14" i="12"/>
  <c r="U10" i="6"/>
  <c r="AD37" i="12"/>
  <c r="U6" i="6"/>
  <c r="AD29" i="12"/>
  <c r="R41" i="4"/>
  <c r="R37" i="4"/>
  <c r="R33" i="4"/>
  <c r="R29" i="4"/>
  <c r="R25" i="4"/>
  <c r="R21" i="4"/>
  <c r="R17" i="4"/>
  <c r="R13" i="4"/>
  <c r="R9" i="4"/>
  <c r="R5" i="4"/>
  <c r="AA16" i="11"/>
  <c r="AA31" i="11"/>
  <c r="AA37" i="11"/>
  <c r="AA13" i="11"/>
  <c r="AA17" i="11"/>
  <c r="AA36" i="11"/>
  <c r="AA41" i="11"/>
  <c r="AA41" i="4"/>
  <c r="AJ11" i="11"/>
  <c r="AA37" i="4"/>
  <c r="AJ29" i="11"/>
  <c r="AA33" i="4"/>
  <c r="AJ15" i="11"/>
  <c r="AA29" i="4"/>
  <c r="AJ23" i="11"/>
  <c r="AA25" i="4"/>
  <c r="AJ8" i="11"/>
  <c r="AA21" i="4"/>
  <c r="AJ5" i="11"/>
  <c r="AA17" i="4"/>
  <c r="AJ12" i="11"/>
  <c r="AA13" i="4"/>
  <c r="AJ25" i="11"/>
  <c r="AA9" i="4"/>
  <c r="AJ24" i="11"/>
  <c r="AA5" i="4"/>
  <c r="AJ19" i="11"/>
  <c r="B40" i="6"/>
  <c r="B36" i="6"/>
  <c r="B32" i="6"/>
  <c r="B28" i="6"/>
  <c r="B24" i="6"/>
  <c r="B20" i="6"/>
  <c r="B16" i="6"/>
  <c r="J32" i="12"/>
  <c r="B12" i="6"/>
  <c r="J21" i="12"/>
  <c r="B8" i="6"/>
  <c r="J27" i="12"/>
  <c r="B4" i="6"/>
  <c r="U41" i="6"/>
  <c r="AD23" i="12"/>
  <c r="U37" i="6"/>
  <c r="AD36" i="12"/>
  <c r="U33" i="6"/>
  <c r="AD31" i="12"/>
  <c r="U29" i="6"/>
  <c r="AD4" i="12"/>
  <c r="U25" i="6"/>
  <c r="AD17" i="12"/>
  <c r="U21" i="6"/>
  <c r="AD13" i="12"/>
  <c r="U17" i="6"/>
  <c r="AD19" i="12"/>
  <c r="U13" i="6"/>
  <c r="AD8" i="12"/>
  <c r="U9" i="6"/>
  <c r="AD25" i="12"/>
  <c r="U5" i="6"/>
  <c r="AD11" i="12"/>
  <c r="J12" i="12"/>
  <c r="B21" i="6"/>
  <c r="B17" i="6"/>
  <c r="J38" i="12"/>
  <c r="B13" i="6"/>
  <c r="J13" i="12"/>
  <c r="B9" i="6"/>
  <c r="J33" i="12"/>
  <c r="B5" i="6"/>
  <c r="T4" i="7" s="1"/>
  <c r="U4" i="7" s="1"/>
  <c r="V4" i="7" s="1"/>
  <c r="J18" i="12"/>
  <c r="K40" i="6"/>
  <c r="X39" i="7" s="1"/>
  <c r="Y39" i="7" s="1"/>
  <c r="Z39" i="7" s="1"/>
  <c r="U29" i="12"/>
  <c r="K38" i="6"/>
  <c r="X37" i="7" s="1"/>
  <c r="Y37" i="7" s="1"/>
  <c r="Z37" i="7" s="1"/>
  <c r="U6" i="12"/>
  <c r="K36" i="6"/>
  <c r="X35" i="7" s="1"/>
  <c r="Y35" i="7" s="1"/>
  <c r="Z35" i="7" s="1"/>
  <c r="U8" i="12"/>
  <c r="K34" i="6"/>
  <c r="X33" i="7" s="1"/>
  <c r="Y33" i="7" s="1"/>
  <c r="Z33" i="7" s="1"/>
  <c r="U37" i="12"/>
  <c r="K32" i="6"/>
  <c r="X31" i="7" s="1"/>
  <c r="Y31" i="7" s="1"/>
  <c r="Z31" i="7" s="1"/>
  <c r="U36" i="12"/>
  <c r="K30" i="6"/>
  <c r="X29" i="7" s="1"/>
  <c r="Y29" i="7" s="1"/>
  <c r="Z29" i="7" s="1"/>
  <c r="U35" i="12"/>
  <c r="K28" i="6"/>
  <c r="X27" i="7" s="1"/>
  <c r="Y27" i="7" s="1"/>
  <c r="Z27" i="7" s="1"/>
  <c r="U5" i="12"/>
  <c r="K26" i="6"/>
  <c r="X25" i="7" s="1"/>
  <c r="Y25" i="7" s="1"/>
  <c r="Z25" i="7" s="1"/>
  <c r="U39" i="12"/>
  <c r="K24" i="6"/>
  <c r="X23" i="7" s="1"/>
  <c r="Y23" i="7" s="1"/>
  <c r="Z23" i="7" s="1"/>
  <c r="U13" i="12"/>
  <c r="K22" i="6"/>
  <c r="U20" i="12"/>
  <c r="K20" i="6"/>
  <c r="X19" i="7" s="1"/>
  <c r="Y19" i="7" s="1"/>
  <c r="Z19" i="7" s="1"/>
  <c r="U7" i="12"/>
  <c r="K18" i="6"/>
  <c r="U19" i="12"/>
  <c r="K16" i="6"/>
  <c r="X15" i="7" s="1"/>
  <c r="Y15" i="7" s="1"/>
  <c r="Z15" i="7" s="1"/>
  <c r="U41" i="12"/>
  <c r="K14" i="6"/>
  <c r="U12" i="12"/>
  <c r="K12" i="6"/>
  <c r="X11" i="7" s="1"/>
  <c r="Y11" i="7" s="1"/>
  <c r="Z11" i="7" s="1"/>
  <c r="U32" i="12"/>
  <c r="K10" i="6"/>
  <c r="U31" i="12"/>
  <c r="K8" i="6"/>
  <c r="X7" i="7" s="1"/>
  <c r="Y7" i="7" s="1"/>
  <c r="Z7" i="7" s="1"/>
  <c r="U28" i="12"/>
  <c r="K6" i="6"/>
  <c r="U22" i="12"/>
  <c r="K4" i="6"/>
  <c r="U18" i="12"/>
  <c r="U40" i="6"/>
  <c r="AD24" i="12"/>
  <c r="U36" i="6"/>
  <c r="AD22" i="12"/>
  <c r="U32" i="6"/>
  <c r="AD7" i="12"/>
  <c r="U28" i="6"/>
  <c r="AD35" i="12"/>
  <c r="U24" i="6"/>
  <c r="AD30" i="12"/>
  <c r="U20" i="6"/>
  <c r="AD16" i="12"/>
  <c r="U16" i="6"/>
  <c r="AD9" i="12"/>
  <c r="U12" i="6"/>
  <c r="AD26" i="12"/>
  <c r="U8" i="6"/>
  <c r="AD40" i="12"/>
  <c r="U4" i="6"/>
  <c r="AD18" i="12"/>
  <c r="U39" i="6"/>
  <c r="AD5" i="12"/>
  <c r="U35" i="6"/>
  <c r="AD33" i="12"/>
  <c r="U31" i="6"/>
  <c r="AD27" i="12"/>
  <c r="U27" i="6"/>
  <c r="AD38" i="12"/>
  <c r="U23" i="6"/>
  <c r="AD15" i="12"/>
  <c r="U19" i="6"/>
  <c r="AD6" i="12"/>
  <c r="U15" i="6"/>
  <c r="AD34" i="12"/>
  <c r="U11" i="6"/>
  <c r="AD12" i="12"/>
  <c r="U7" i="6"/>
  <c r="AD20" i="12"/>
  <c r="J29" i="12"/>
  <c r="J28" i="12"/>
  <c r="J14" i="12"/>
  <c r="J9" i="12"/>
  <c r="J7" i="12"/>
  <c r="J15" i="12"/>
  <c r="J30" i="12"/>
  <c r="J17" i="12"/>
  <c r="J23" i="12"/>
  <c r="J19" i="12"/>
  <c r="J35" i="12"/>
  <c r="J40" i="12"/>
  <c r="J8" i="12"/>
  <c r="T22" i="7"/>
  <c r="U22" i="7" s="1"/>
  <c r="V22" i="7" s="1"/>
  <c r="T20" i="7"/>
  <c r="U20" i="7" s="1"/>
  <c r="V20" i="7" s="1"/>
  <c r="T18" i="7"/>
  <c r="U18" i="7" s="1"/>
  <c r="V18" i="7" s="1"/>
  <c r="T16" i="7"/>
  <c r="U16" i="7" s="1"/>
  <c r="V16" i="7" s="1"/>
  <c r="T14" i="7"/>
  <c r="U14" i="7" s="1"/>
  <c r="V14" i="7" s="1"/>
  <c r="T12" i="7"/>
  <c r="U12" i="7" s="1"/>
  <c r="V12" i="7" s="1"/>
  <c r="T10" i="7"/>
  <c r="U10" i="7" s="1"/>
  <c r="V10" i="7" s="1"/>
  <c r="T8" i="7"/>
  <c r="U8" i="7" s="1"/>
  <c r="V8" i="7" s="1"/>
  <c r="T6" i="7"/>
  <c r="U6" i="7" s="1"/>
  <c r="V6" i="7" s="1"/>
  <c r="T40" i="7"/>
  <c r="U40" i="7" s="1"/>
  <c r="V40" i="7" s="1"/>
  <c r="T38" i="7"/>
  <c r="U38" i="7" s="1"/>
  <c r="V38" i="7" s="1"/>
  <c r="T36" i="7"/>
  <c r="U36" i="7" s="1"/>
  <c r="V36" i="7" s="1"/>
  <c r="T34" i="7"/>
  <c r="U34" i="7" s="1"/>
  <c r="V34" i="7" s="1"/>
  <c r="T32" i="7"/>
  <c r="U32" i="7" s="1"/>
  <c r="V32" i="7" s="1"/>
  <c r="T30" i="7"/>
  <c r="U30" i="7" s="1"/>
  <c r="V30" i="7" s="1"/>
  <c r="T28" i="7"/>
  <c r="U28" i="7" s="1"/>
  <c r="V28" i="7" s="1"/>
  <c r="T26" i="7"/>
  <c r="U26" i="7" s="1"/>
  <c r="V26" i="7" s="1"/>
  <c r="T24" i="7"/>
  <c r="U24" i="7" s="1"/>
  <c r="V24" i="7" s="1"/>
  <c r="T5" i="7"/>
  <c r="U5" i="7" s="1"/>
  <c r="V5" i="7" s="1"/>
  <c r="X22" i="7"/>
  <c r="Y22" i="7" s="1"/>
  <c r="Z22" i="7" s="1"/>
  <c r="X21" i="7"/>
  <c r="Y21" i="7" s="1"/>
  <c r="Z21" i="7" s="1"/>
  <c r="X18" i="7"/>
  <c r="Y18" i="7" s="1"/>
  <c r="Z18" i="7" s="1"/>
  <c r="X17" i="7"/>
  <c r="Y17" i="7" s="1"/>
  <c r="Z17" i="7" s="1"/>
  <c r="X14" i="7"/>
  <c r="Y14" i="7" s="1"/>
  <c r="Z14" i="7" s="1"/>
  <c r="X13" i="7"/>
  <c r="Y13" i="7" s="1"/>
  <c r="Z13" i="7" s="1"/>
  <c r="X10" i="7"/>
  <c r="Y10" i="7" s="1"/>
  <c r="Z10" i="7" s="1"/>
  <c r="X9" i="7"/>
  <c r="Y9" i="7" s="1"/>
  <c r="Z9" i="7" s="1"/>
  <c r="X6" i="7"/>
  <c r="Y6" i="7" s="1"/>
  <c r="Z6" i="7" s="1"/>
  <c r="X5" i="7"/>
  <c r="Y5" i="7" s="1"/>
  <c r="Z5" i="7" s="1"/>
  <c r="T39" i="7"/>
  <c r="U39" i="7" s="1"/>
  <c r="V39" i="7" s="1"/>
  <c r="T37" i="7"/>
  <c r="U37" i="7" s="1"/>
  <c r="V37" i="7" s="1"/>
  <c r="T35" i="7"/>
  <c r="U35" i="7" s="1"/>
  <c r="V35" i="7" s="1"/>
  <c r="T33" i="7"/>
  <c r="U33" i="7" s="1"/>
  <c r="V33" i="7" s="1"/>
  <c r="T31" i="7"/>
  <c r="U31" i="7" s="1"/>
  <c r="V31" i="7" s="1"/>
  <c r="T29" i="7"/>
  <c r="U29" i="7" s="1"/>
  <c r="V29" i="7" s="1"/>
  <c r="T27" i="7"/>
  <c r="U27" i="7" s="1"/>
  <c r="V27" i="7" s="1"/>
  <c r="T25" i="7"/>
  <c r="U25" i="7" s="1"/>
  <c r="V25" i="7" s="1"/>
  <c r="T23" i="7"/>
  <c r="U23" i="7" s="1"/>
  <c r="V23" i="7" s="1"/>
  <c r="T21" i="7"/>
  <c r="U21" i="7" s="1"/>
  <c r="V21" i="7" s="1"/>
  <c r="T19" i="7"/>
  <c r="U19" i="7" s="1"/>
  <c r="V19" i="7" s="1"/>
  <c r="T17" i="7"/>
  <c r="U17" i="7" s="1"/>
  <c r="V17" i="7" s="1"/>
  <c r="T15" i="7"/>
  <c r="U15" i="7" s="1"/>
  <c r="V15" i="7" s="1"/>
  <c r="T13" i="7"/>
  <c r="U13" i="7" s="1"/>
  <c r="V13" i="7" s="1"/>
  <c r="T11" i="7"/>
  <c r="U11" i="7" s="1"/>
  <c r="V11" i="7" s="1"/>
  <c r="T9" i="7"/>
  <c r="U9" i="7" s="1"/>
  <c r="V9" i="7" s="1"/>
  <c r="T7" i="7"/>
  <c r="U7" i="7" s="1"/>
  <c r="V7" i="7" s="1"/>
  <c r="Z28" i="11"/>
  <c r="D36" i="11"/>
  <c r="R15" i="11"/>
  <c r="R33" i="11"/>
  <c r="R12" i="11"/>
  <c r="R20" i="11"/>
  <c r="R40" i="11"/>
  <c r="R28" i="11"/>
  <c r="R19" i="11"/>
  <c r="R32" i="11"/>
  <c r="R16" i="11"/>
  <c r="Z9" i="11"/>
  <c r="D5" i="11"/>
  <c r="R17" i="11"/>
  <c r="Z41" i="11"/>
  <c r="D40" i="11"/>
  <c r="R18" i="11"/>
  <c r="D30" i="11"/>
  <c r="D12" i="11"/>
  <c r="R21" i="11"/>
  <c r="R27" i="11"/>
  <c r="R29" i="11"/>
  <c r="R37" i="11"/>
  <c r="R4" i="11"/>
  <c r="R31" i="11"/>
  <c r="R38" i="11"/>
  <c r="R24" i="11"/>
  <c r="R22" i="11"/>
  <c r="R26" i="11"/>
  <c r="R10" i="11"/>
  <c r="R5" i="11"/>
  <c r="R41" i="11"/>
  <c r="R7" i="11"/>
  <c r="R35" i="11"/>
  <c r="R11" i="11"/>
  <c r="R23" i="11"/>
  <c r="R13" i="11"/>
  <c r="R25" i="11"/>
  <c r="R36" i="11"/>
  <c r="R34" i="11"/>
  <c r="R6" i="11"/>
  <c r="R39" i="11"/>
  <c r="R30" i="11"/>
  <c r="B6" i="9"/>
  <c r="T4" i="4"/>
  <c r="W35" i="11" s="1"/>
  <c r="K4" i="4"/>
  <c r="M14" i="11" s="1"/>
  <c r="A4" i="4"/>
  <c r="A3" i="4"/>
  <c r="A4" i="6"/>
  <c r="A3" i="6"/>
  <c r="Y18" i="12" l="1"/>
  <c r="M18" i="12"/>
  <c r="C12" i="12"/>
  <c r="W3" i="4"/>
  <c r="T3" i="4"/>
  <c r="S3" i="4"/>
  <c r="P3" i="4"/>
  <c r="O3" i="4"/>
  <c r="N3" i="4"/>
  <c r="M3" i="4"/>
  <c r="L3" i="4"/>
  <c r="K3" i="4"/>
  <c r="J3" i="4"/>
  <c r="I3" i="4"/>
  <c r="H3" i="4"/>
  <c r="G3" i="4"/>
  <c r="D3" i="4"/>
  <c r="C3" i="4"/>
  <c r="O39" i="7" l="1"/>
  <c r="P39" i="7" s="1"/>
  <c r="Q39" i="7" s="1"/>
  <c r="O38" i="7"/>
  <c r="P38" i="7" s="1"/>
  <c r="Q38" i="7" s="1"/>
  <c r="O33" i="7"/>
  <c r="P33" i="7" s="1"/>
  <c r="Q33" i="7" s="1"/>
  <c r="O31" i="7"/>
  <c r="P31" i="7" s="1"/>
  <c r="Q31" i="7" s="1"/>
  <c r="O29" i="7"/>
  <c r="P29" i="7" s="1"/>
  <c r="Q29" i="7" s="1"/>
  <c r="O27" i="7"/>
  <c r="P27" i="7" s="1"/>
  <c r="Q27" i="7" s="1"/>
  <c r="O25" i="7"/>
  <c r="P25" i="7" s="1"/>
  <c r="Q25" i="7" s="1"/>
  <c r="O23" i="7"/>
  <c r="P23" i="7" s="1"/>
  <c r="Q23" i="7" s="1"/>
  <c r="O19" i="7"/>
  <c r="P19" i="7" s="1"/>
  <c r="Q19" i="7" s="1"/>
  <c r="O15" i="7"/>
  <c r="P15" i="7" s="1"/>
  <c r="Q15" i="7" s="1"/>
  <c r="O11" i="7"/>
  <c r="P11" i="7" s="1"/>
  <c r="Q11" i="7" s="1"/>
  <c r="O8" i="7"/>
  <c r="P8" i="7" s="1"/>
  <c r="Q8" i="7" s="1"/>
  <c r="O4" i="7"/>
  <c r="P4" i="7" s="1"/>
  <c r="Q4" i="7" s="1"/>
  <c r="O35" i="7"/>
  <c r="P35" i="7" s="1"/>
  <c r="Q35" i="7" s="1"/>
  <c r="O5" i="7"/>
  <c r="P5" i="7" s="1"/>
  <c r="Q5" i="7" s="1"/>
  <c r="O40" i="7"/>
  <c r="P40" i="7" s="1"/>
  <c r="Q40" i="7" s="1"/>
  <c r="O34" i="7"/>
  <c r="P34" i="7" s="1"/>
  <c r="Q34" i="7" s="1"/>
  <c r="O30" i="7"/>
  <c r="P30" i="7" s="1"/>
  <c r="Q30" i="7" s="1"/>
  <c r="O26" i="7"/>
  <c r="P26" i="7" s="1"/>
  <c r="Q26" i="7" s="1"/>
  <c r="O22" i="7"/>
  <c r="P22" i="7" s="1"/>
  <c r="Q22" i="7" s="1"/>
  <c r="O18" i="7"/>
  <c r="P18" i="7" s="1"/>
  <c r="Q18" i="7" s="1"/>
  <c r="O14" i="7"/>
  <c r="P14" i="7" s="1"/>
  <c r="Q14" i="7" s="1"/>
  <c r="O10" i="7"/>
  <c r="P10" i="7" s="1"/>
  <c r="Q10" i="7" s="1"/>
  <c r="O21" i="7"/>
  <c r="P21" i="7" s="1"/>
  <c r="Q21" i="7" s="1"/>
  <c r="O17" i="7"/>
  <c r="P17" i="7" s="1"/>
  <c r="Q17" i="7" s="1"/>
  <c r="O13" i="7"/>
  <c r="P13" i="7" s="1"/>
  <c r="Q13" i="7" s="1"/>
  <c r="O9" i="7"/>
  <c r="P9" i="7" s="1"/>
  <c r="Q9" i="7" s="1"/>
  <c r="O6" i="7"/>
  <c r="P6" i="7" s="1"/>
  <c r="Q6" i="7" s="1"/>
  <c r="O37" i="7"/>
  <c r="P37" i="7" s="1"/>
  <c r="Q37" i="7" s="1"/>
  <c r="O7" i="7"/>
  <c r="P7" i="7" s="1"/>
  <c r="Q7" i="7" s="1"/>
  <c r="O32" i="7"/>
  <c r="P32" i="7" s="1"/>
  <c r="Q32" i="7" s="1"/>
  <c r="O28" i="7"/>
  <c r="P28" i="7" s="1"/>
  <c r="Q28" i="7" s="1"/>
  <c r="O24" i="7"/>
  <c r="P24" i="7" s="1"/>
  <c r="Q24" i="7" s="1"/>
  <c r="O20" i="7"/>
  <c r="P20" i="7" s="1"/>
  <c r="Q20" i="7" s="1"/>
  <c r="O16" i="7"/>
  <c r="P16" i="7" s="1"/>
  <c r="Q16" i="7" s="1"/>
  <c r="O12" i="7"/>
  <c r="P12" i="7" s="1"/>
  <c r="Q12" i="7" s="1"/>
  <c r="O36" i="7"/>
  <c r="P36" i="7" s="1"/>
  <c r="Q36" i="7" s="1"/>
  <c r="E6" i="8"/>
  <c r="E7" i="8" s="1"/>
  <c r="E3" i="8"/>
  <c r="E2" i="8"/>
  <c r="E4" i="8" s="1"/>
  <c r="B3" i="7"/>
  <c r="V4" i="4" l="1"/>
  <c r="Y35" i="11" s="1"/>
  <c r="W4" i="4"/>
  <c r="U4" i="4"/>
  <c r="X35" i="11" s="1"/>
  <c r="S4" i="4"/>
  <c r="V35" i="11" s="1"/>
  <c r="H4" i="4"/>
  <c r="J14" i="11" s="1"/>
  <c r="I4" i="4"/>
  <c r="K14" i="11" s="1"/>
  <c r="J4" i="4"/>
  <c r="L14" i="11" s="1"/>
  <c r="L4" i="4"/>
  <c r="N14" i="11" s="1"/>
  <c r="M4" i="4"/>
  <c r="O14" i="11" s="1"/>
  <c r="N4" i="4"/>
  <c r="P14" i="11" s="1"/>
  <c r="O4" i="4"/>
  <c r="Q14" i="11" s="1"/>
  <c r="P4" i="4"/>
  <c r="G4" i="4"/>
  <c r="I14" i="11" s="1"/>
  <c r="D4" i="4"/>
  <c r="E19" i="11" s="1"/>
  <c r="C4" i="4"/>
  <c r="B4" i="4" l="1"/>
  <c r="B31" i="4"/>
  <c r="B23" i="4"/>
  <c r="B8" i="4"/>
  <c r="B15" i="4"/>
  <c r="B5" i="4"/>
  <c r="B38" i="4"/>
  <c r="B34" i="4"/>
  <c r="B30" i="4"/>
  <c r="B26" i="4"/>
  <c r="B22" i="4"/>
  <c r="B19" i="4"/>
  <c r="B37" i="4"/>
  <c r="B29" i="4"/>
  <c r="B21" i="4"/>
  <c r="B20" i="4"/>
  <c r="B16" i="4"/>
  <c r="B12" i="4"/>
  <c r="B6" i="4"/>
  <c r="B13" i="4"/>
  <c r="B41" i="4"/>
  <c r="B17" i="4"/>
  <c r="B35" i="4"/>
  <c r="B27" i="4"/>
  <c r="B7" i="4"/>
  <c r="B40" i="4"/>
  <c r="B11" i="4"/>
  <c r="B36" i="4"/>
  <c r="B32" i="4"/>
  <c r="B28" i="4"/>
  <c r="B24" i="4"/>
  <c r="B33" i="4"/>
  <c r="B25" i="4"/>
  <c r="B39" i="4"/>
  <c r="B18" i="4"/>
  <c r="B14" i="4"/>
  <c r="B10" i="4"/>
  <c r="B9" i="4"/>
  <c r="F4" i="4"/>
  <c r="F26" i="4"/>
  <c r="F39" i="4"/>
  <c r="F37" i="4"/>
  <c r="F35" i="4"/>
  <c r="F33" i="4"/>
  <c r="F31" i="4"/>
  <c r="F29" i="4"/>
  <c r="F27" i="4"/>
  <c r="F25" i="4"/>
  <c r="F23" i="4"/>
  <c r="F21" i="4"/>
  <c r="F19" i="4"/>
  <c r="F17" i="4"/>
  <c r="F15" i="4"/>
  <c r="F13" i="4"/>
  <c r="F11" i="4"/>
  <c r="F9" i="4"/>
  <c r="F7" i="4"/>
  <c r="F5" i="4"/>
  <c r="F41" i="4"/>
  <c r="F20" i="4"/>
  <c r="F18" i="4"/>
  <c r="F16" i="4"/>
  <c r="F14" i="4"/>
  <c r="F12" i="4"/>
  <c r="F10" i="4"/>
  <c r="F8" i="4"/>
  <c r="F6" i="4"/>
  <c r="F40" i="4"/>
  <c r="F38" i="4"/>
  <c r="F36" i="4"/>
  <c r="F34" i="4"/>
  <c r="F32" i="4"/>
  <c r="F30" i="4"/>
  <c r="F28" i="4"/>
  <c r="F24" i="4"/>
  <c r="F22" i="4"/>
  <c r="AB39" i="7"/>
  <c r="AC39" i="7" s="1"/>
  <c r="AD39" i="7" s="1"/>
  <c r="AB19" i="7"/>
  <c r="AC19" i="7" s="1"/>
  <c r="AD19" i="7" s="1"/>
  <c r="AB18" i="7"/>
  <c r="AC18" i="7" s="1"/>
  <c r="AD18" i="7" s="1"/>
  <c r="AB17" i="7"/>
  <c r="AC17" i="7" s="1"/>
  <c r="AD17" i="7" s="1"/>
  <c r="AB29" i="7"/>
  <c r="AC29" i="7" s="1"/>
  <c r="AD29" i="7" s="1"/>
  <c r="AB13" i="7"/>
  <c r="AC13" i="7" s="1"/>
  <c r="AD13" i="7" s="1"/>
  <c r="AB12" i="7"/>
  <c r="AC12" i="7" s="1"/>
  <c r="AD12" i="7" s="1"/>
  <c r="AB22" i="7"/>
  <c r="AC22" i="7" s="1"/>
  <c r="AD22" i="7" s="1"/>
  <c r="AB21" i="7"/>
  <c r="AC21" i="7" s="1"/>
  <c r="AD21" i="7" s="1"/>
  <c r="AB20" i="7"/>
  <c r="AC20" i="7" s="1"/>
  <c r="AD20" i="7" s="1"/>
  <c r="AB34" i="7"/>
  <c r="AC34" i="7" s="1"/>
  <c r="AD34" i="7" s="1"/>
  <c r="AB16" i="7"/>
  <c r="AC16" i="7" s="1"/>
  <c r="AD16" i="7" s="1"/>
  <c r="AB15" i="7"/>
  <c r="AC15" i="7" s="1"/>
  <c r="AD15" i="7" s="1"/>
  <c r="AB14" i="7"/>
  <c r="AC14" i="7" s="1"/>
  <c r="AD14" i="7" s="1"/>
  <c r="AB24" i="7"/>
  <c r="AC24" i="7" s="1"/>
  <c r="AD24" i="7" s="1"/>
  <c r="AB7" i="7"/>
  <c r="AC7" i="7" s="1"/>
  <c r="AD7" i="7" s="1"/>
  <c r="AB6" i="7"/>
  <c r="AC6" i="7" s="1"/>
  <c r="AD6" i="7" s="1"/>
  <c r="AB37" i="7"/>
  <c r="AC37" i="7" s="1"/>
  <c r="AD37" i="7" s="1"/>
  <c r="AB35" i="7"/>
  <c r="AC35" i="7" s="1"/>
  <c r="AD35" i="7" s="1"/>
  <c r="AB33" i="7"/>
  <c r="AC33" i="7" s="1"/>
  <c r="AD33" i="7" s="1"/>
  <c r="AB31" i="7"/>
  <c r="AC31" i="7" s="1"/>
  <c r="AD31" i="7" s="1"/>
  <c r="AB27" i="7"/>
  <c r="AC27" i="7" s="1"/>
  <c r="AD27" i="7" s="1"/>
  <c r="AB25" i="7"/>
  <c r="AC25" i="7" s="1"/>
  <c r="AD25" i="7" s="1"/>
  <c r="AB23" i="7"/>
  <c r="AC23" i="7" s="1"/>
  <c r="AD23" i="7" s="1"/>
  <c r="AB40" i="7"/>
  <c r="AC40" i="7" s="1"/>
  <c r="AD40" i="7" s="1"/>
  <c r="AB38" i="7"/>
  <c r="AC38" i="7" s="1"/>
  <c r="AD38" i="7" s="1"/>
  <c r="AB36" i="7"/>
  <c r="AC36" i="7" s="1"/>
  <c r="AD36" i="7" s="1"/>
  <c r="AB32" i="7"/>
  <c r="AC32" i="7" s="1"/>
  <c r="AD32" i="7" s="1"/>
  <c r="AB30" i="7"/>
  <c r="AC30" i="7" s="1"/>
  <c r="AD30" i="7" s="1"/>
  <c r="AB28" i="7"/>
  <c r="AC28" i="7" s="1"/>
  <c r="AD28" i="7" s="1"/>
  <c r="AB26" i="7"/>
  <c r="AC26" i="7" s="1"/>
  <c r="AD26" i="7" s="1"/>
  <c r="AB9" i="7"/>
  <c r="AC9" i="7" s="1"/>
  <c r="AD9" i="7" s="1"/>
  <c r="AB5" i="7"/>
  <c r="AC5" i="7" s="1"/>
  <c r="AD5" i="7" s="1"/>
  <c r="AB11" i="7"/>
  <c r="AC11" i="7" s="1"/>
  <c r="AD11" i="7" s="1"/>
  <c r="AB10" i="7"/>
  <c r="AC10" i="7" s="1"/>
  <c r="AD10" i="7" s="1"/>
  <c r="AB8" i="7"/>
  <c r="AC8" i="7" s="1"/>
  <c r="AD8" i="7" s="1"/>
  <c r="AB4" i="7"/>
  <c r="AC4" i="7" s="1"/>
  <c r="AD4" i="7" s="1"/>
  <c r="D19" i="11"/>
  <c r="C38" i="7"/>
  <c r="D38" i="7" s="1"/>
  <c r="E38" i="7" s="1"/>
  <c r="C5" i="7"/>
  <c r="D5" i="7" s="1"/>
  <c r="E5" i="7" s="1"/>
  <c r="C39" i="7"/>
  <c r="D39" i="7" s="1"/>
  <c r="E39" i="7" s="1"/>
  <c r="C33" i="7"/>
  <c r="D33" i="7" s="1"/>
  <c r="E33" i="7" s="1"/>
  <c r="C31" i="7"/>
  <c r="D31" i="7" s="1"/>
  <c r="E31" i="7" s="1"/>
  <c r="C29" i="7"/>
  <c r="D29" i="7" s="1"/>
  <c r="E29" i="7" s="1"/>
  <c r="C27" i="7"/>
  <c r="D27" i="7" s="1"/>
  <c r="E27" i="7" s="1"/>
  <c r="C40" i="7"/>
  <c r="D40" i="7" s="1"/>
  <c r="E40" i="7" s="1"/>
  <c r="C25" i="7"/>
  <c r="D25" i="7" s="1"/>
  <c r="E25" i="7" s="1"/>
  <c r="C23" i="7"/>
  <c r="D23" i="7" s="1"/>
  <c r="E23" i="7" s="1"/>
  <c r="C21" i="7"/>
  <c r="D21" i="7" s="1"/>
  <c r="E21" i="7" s="1"/>
  <c r="C19" i="7"/>
  <c r="D19" i="7" s="1"/>
  <c r="E19" i="7" s="1"/>
  <c r="C17" i="7"/>
  <c r="D17" i="7" s="1"/>
  <c r="E17" i="7" s="1"/>
  <c r="C15" i="7"/>
  <c r="D15" i="7" s="1"/>
  <c r="E15" i="7" s="1"/>
  <c r="C13" i="7"/>
  <c r="D13" i="7" s="1"/>
  <c r="E13" i="7" s="1"/>
  <c r="C11" i="7"/>
  <c r="D11" i="7" s="1"/>
  <c r="E11" i="7" s="1"/>
  <c r="C9" i="7"/>
  <c r="D9" i="7" s="1"/>
  <c r="E9" i="7" s="1"/>
  <c r="C8" i="7"/>
  <c r="D8" i="7" s="1"/>
  <c r="E8" i="7" s="1"/>
  <c r="C4" i="7"/>
  <c r="D4" i="7" s="1"/>
  <c r="E4" i="7" s="1"/>
  <c r="C34" i="7"/>
  <c r="D34" i="7" s="1"/>
  <c r="E34" i="7" s="1"/>
  <c r="C30" i="7"/>
  <c r="D30" i="7" s="1"/>
  <c r="E30" i="7" s="1"/>
  <c r="C26" i="7"/>
  <c r="D26" i="7" s="1"/>
  <c r="E26" i="7" s="1"/>
  <c r="C22" i="7"/>
  <c r="D22" i="7" s="1"/>
  <c r="E22" i="7" s="1"/>
  <c r="C18" i="7"/>
  <c r="D18" i="7" s="1"/>
  <c r="E18" i="7" s="1"/>
  <c r="C14" i="7"/>
  <c r="D14" i="7" s="1"/>
  <c r="E14" i="7" s="1"/>
  <c r="C10" i="7"/>
  <c r="D10" i="7" s="1"/>
  <c r="E10" i="7" s="1"/>
  <c r="C37" i="7"/>
  <c r="D37" i="7" s="1"/>
  <c r="E37" i="7" s="1"/>
  <c r="C7" i="7"/>
  <c r="D7" i="7" s="1"/>
  <c r="E7" i="7" s="1"/>
  <c r="C35" i="7"/>
  <c r="D35" i="7" s="1"/>
  <c r="E35" i="7" s="1"/>
  <c r="C6" i="7"/>
  <c r="D6" i="7" s="1"/>
  <c r="E6" i="7" s="1"/>
  <c r="C32" i="7"/>
  <c r="D32" i="7" s="1"/>
  <c r="E32" i="7" s="1"/>
  <c r="C28" i="7"/>
  <c r="D28" i="7" s="1"/>
  <c r="E28" i="7" s="1"/>
  <c r="C24" i="7"/>
  <c r="D24" i="7" s="1"/>
  <c r="E24" i="7" s="1"/>
  <c r="C20" i="7"/>
  <c r="D20" i="7" s="1"/>
  <c r="E20" i="7" s="1"/>
  <c r="C16" i="7"/>
  <c r="D16" i="7" s="1"/>
  <c r="E16" i="7" s="1"/>
  <c r="C12" i="7"/>
  <c r="D12" i="7" s="1"/>
  <c r="E12" i="7" s="1"/>
  <c r="C36" i="7"/>
  <c r="D36" i="7" s="1"/>
  <c r="E36" i="7" s="1"/>
  <c r="R14" i="11"/>
  <c r="G22" i="7"/>
  <c r="H22" i="7" s="1"/>
  <c r="I22" i="7" s="1"/>
  <c r="G18" i="7"/>
  <c r="H18" i="7" s="1"/>
  <c r="I18" i="7" s="1"/>
  <c r="G14" i="7"/>
  <c r="H14" i="7" s="1"/>
  <c r="I14" i="7" s="1"/>
  <c r="G10" i="7"/>
  <c r="H10" i="7" s="1"/>
  <c r="I10" i="7" s="1"/>
  <c r="G6" i="7"/>
  <c r="H6" i="7" s="1"/>
  <c r="I6" i="7" s="1"/>
  <c r="G38" i="7"/>
  <c r="H38" i="7" s="1"/>
  <c r="I38" i="7" s="1"/>
  <c r="G37" i="7"/>
  <c r="H37" i="7" s="1"/>
  <c r="I37" i="7" s="1"/>
  <c r="G7" i="7"/>
  <c r="H7" i="7" s="1"/>
  <c r="I7" i="7" s="1"/>
  <c r="G36" i="7"/>
  <c r="H36" i="7" s="1"/>
  <c r="I36" i="7" s="1"/>
  <c r="G34" i="7"/>
  <c r="H34" i="7" s="1"/>
  <c r="I34" i="7" s="1"/>
  <c r="G32" i="7"/>
  <c r="H32" i="7" s="1"/>
  <c r="I32" i="7" s="1"/>
  <c r="G30" i="7"/>
  <c r="H30" i="7" s="1"/>
  <c r="I30" i="7" s="1"/>
  <c r="G28" i="7"/>
  <c r="H28" i="7" s="1"/>
  <c r="I28" i="7" s="1"/>
  <c r="G26" i="7"/>
  <c r="H26" i="7" s="1"/>
  <c r="I26" i="7" s="1"/>
  <c r="G24" i="7"/>
  <c r="H24" i="7" s="1"/>
  <c r="I24" i="7" s="1"/>
  <c r="G20" i="7"/>
  <c r="H20" i="7" s="1"/>
  <c r="I20" i="7" s="1"/>
  <c r="G16" i="7"/>
  <c r="H16" i="7" s="1"/>
  <c r="I16" i="7" s="1"/>
  <c r="G12" i="7"/>
  <c r="H12" i="7" s="1"/>
  <c r="I12" i="7" s="1"/>
  <c r="G8" i="7"/>
  <c r="H8" i="7" s="1"/>
  <c r="I8" i="7" s="1"/>
  <c r="G4" i="7"/>
  <c r="H4" i="7" s="1"/>
  <c r="I4" i="7" s="1"/>
  <c r="G35" i="7"/>
  <c r="H35" i="7" s="1"/>
  <c r="I35" i="7" s="1"/>
  <c r="G33" i="7"/>
  <c r="H33" i="7" s="1"/>
  <c r="I33" i="7" s="1"/>
  <c r="G31" i="7"/>
  <c r="H31" i="7" s="1"/>
  <c r="I31" i="7" s="1"/>
  <c r="G29" i="7"/>
  <c r="H29" i="7" s="1"/>
  <c r="I29" i="7" s="1"/>
  <c r="G27" i="7"/>
  <c r="H27" i="7" s="1"/>
  <c r="I27" i="7" s="1"/>
  <c r="G25" i="7"/>
  <c r="H25" i="7" s="1"/>
  <c r="I25" i="7" s="1"/>
  <c r="G23" i="7"/>
  <c r="H23" i="7" s="1"/>
  <c r="I23" i="7" s="1"/>
  <c r="G21" i="7"/>
  <c r="H21" i="7" s="1"/>
  <c r="I21" i="7" s="1"/>
  <c r="G19" i="7"/>
  <c r="H19" i="7" s="1"/>
  <c r="I19" i="7" s="1"/>
  <c r="G17" i="7"/>
  <c r="H17" i="7" s="1"/>
  <c r="I17" i="7" s="1"/>
  <c r="G15" i="7"/>
  <c r="H15" i="7" s="1"/>
  <c r="I15" i="7" s="1"/>
  <c r="G13" i="7"/>
  <c r="H13" i="7" s="1"/>
  <c r="I13" i="7" s="1"/>
  <c r="G11" i="7"/>
  <c r="H11" i="7" s="1"/>
  <c r="I11" i="7" s="1"/>
  <c r="G9" i="7"/>
  <c r="H9" i="7" s="1"/>
  <c r="I9" i="7" s="1"/>
  <c r="G5" i="7"/>
  <c r="H5" i="7" s="1"/>
  <c r="I5" i="7" s="1"/>
  <c r="G39" i="7"/>
  <c r="H39" i="7" s="1"/>
  <c r="I39" i="7" s="1"/>
  <c r="G40" i="7"/>
  <c r="H40" i="7" s="1"/>
  <c r="I40" i="7" s="1"/>
  <c r="Z35" i="11"/>
  <c r="K39" i="7"/>
  <c r="L39" i="7" s="1"/>
  <c r="M39" i="7" s="1"/>
  <c r="AF39" i="7" s="1"/>
  <c r="C30" i="9" s="1"/>
  <c r="K38" i="7"/>
  <c r="L38" i="7" s="1"/>
  <c r="M38" i="7" s="1"/>
  <c r="K5" i="7"/>
  <c r="L5" i="7" s="1"/>
  <c r="M5" i="7" s="1"/>
  <c r="K35" i="7"/>
  <c r="L35" i="7" s="1"/>
  <c r="M35" i="7" s="1"/>
  <c r="K6" i="7"/>
  <c r="L6" i="7" s="1"/>
  <c r="M6" i="7" s="1"/>
  <c r="AF6" i="7" s="1"/>
  <c r="C14" i="9" s="1"/>
  <c r="K32" i="7"/>
  <c r="L32" i="7" s="1"/>
  <c r="M32" i="7" s="1"/>
  <c r="K28" i="7"/>
  <c r="L28" i="7" s="1"/>
  <c r="M28" i="7" s="1"/>
  <c r="K24" i="7"/>
  <c r="L24" i="7" s="1"/>
  <c r="M24" i="7" s="1"/>
  <c r="K20" i="7"/>
  <c r="L20" i="7" s="1"/>
  <c r="M20" i="7" s="1"/>
  <c r="K16" i="7"/>
  <c r="L16" i="7" s="1"/>
  <c r="M16" i="7" s="1"/>
  <c r="K12" i="7"/>
  <c r="L12" i="7" s="1"/>
  <c r="M12" i="7" s="1"/>
  <c r="AF12" i="7" s="1"/>
  <c r="C15" i="9" s="1"/>
  <c r="K36" i="7"/>
  <c r="L36" i="7" s="1"/>
  <c r="M36" i="7" s="1"/>
  <c r="K37" i="7"/>
  <c r="L37" i="7" s="1"/>
  <c r="M37" i="7" s="1"/>
  <c r="K7" i="7"/>
  <c r="L7" i="7" s="1"/>
  <c r="M7" i="7" s="1"/>
  <c r="AF7" i="7" s="1"/>
  <c r="C23" i="9" s="1"/>
  <c r="K33" i="7"/>
  <c r="L33" i="7" s="1"/>
  <c r="M33" i="7" s="1"/>
  <c r="K31" i="7"/>
  <c r="L31" i="7" s="1"/>
  <c r="M31" i="7" s="1"/>
  <c r="K29" i="7"/>
  <c r="L29" i="7" s="1"/>
  <c r="M29" i="7" s="1"/>
  <c r="AF29" i="7" s="1"/>
  <c r="C17" i="9" s="1"/>
  <c r="K27" i="7"/>
  <c r="L27" i="7" s="1"/>
  <c r="M27" i="7" s="1"/>
  <c r="K40" i="7"/>
  <c r="L40" i="7" s="1"/>
  <c r="M40" i="7" s="1"/>
  <c r="AF40" i="7" s="1"/>
  <c r="C10" i="9" s="1"/>
  <c r="K25" i="7"/>
  <c r="L25" i="7" s="1"/>
  <c r="M25" i="7" s="1"/>
  <c r="K23" i="7"/>
  <c r="L23" i="7" s="1"/>
  <c r="M23" i="7" s="1"/>
  <c r="K21" i="7"/>
  <c r="L21" i="7" s="1"/>
  <c r="M21" i="7" s="1"/>
  <c r="K19" i="7"/>
  <c r="L19" i="7" s="1"/>
  <c r="M19" i="7" s="1"/>
  <c r="K17" i="7"/>
  <c r="L17" i="7" s="1"/>
  <c r="M17" i="7" s="1"/>
  <c r="K15" i="7"/>
  <c r="L15" i="7" s="1"/>
  <c r="M15" i="7" s="1"/>
  <c r="AF15" i="7" s="1"/>
  <c r="C22" i="9" s="1"/>
  <c r="K13" i="7"/>
  <c r="L13" i="7" s="1"/>
  <c r="M13" i="7" s="1"/>
  <c r="K11" i="7"/>
  <c r="L11" i="7" s="1"/>
  <c r="M11" i="7" s="1"/>
  <c r="K9" i="7"/>
  <c r="L9" i="7" s="1"/>
  <c r="M9" i="7" s="1"/>
  <c r="K8" i="7"/>
  <c r="L8" i="7" s="1"/>
  <c r="M8" i="7" s="1"/>
  <c r="K4" i="7"/>
  <c r="L4" i="7" s="1"/>
  <c r="M4" i="7" s="1"/>
  <c r="K34" i="7"/>
  <c r="L34" i="7" s="1"/>
  <c r="M34" i="7" s="1"/>
  <c r="AF34" i="7" s="1"/>
  <c r="C27" i="9" s="1"/>
  <c r="K30" i="7"/>
  <c r="L30" i="7" s="1"/>
  <c r="M30" i="7" s="1"/>
  <c r="K26" i="7"/>
  <c r="L26" i="7" s="1"/>
  <c r="M26" i="7" s="1"/>
  <c r="AF26" i="7" s="1"/>
  <c r="C32" i="9" s="1"/>
  <c r="K22" i="7"/>
  <c r="L22" i="7" s="1"/>
  <c r="M22" i="7" s="1"/>
  <c r="K18" i="7"/>
  <c r="L18" i="7" s="1"/>
  <c r="M18" i="7" s="1"/>
  <c r="AF18" i="7" s="1"/>
  <c r="C9" i="9" s="1"/>
  <c r="K14" i="7"/>
  <c r="L14" i="7" s="1"/>
  <c r="M14" i="7" s="1"/>
  <c r="K10" i="7"/>
  <c r="L10" i="7" s="1"/>
  <c r="M10" i="7" s="1"/>
  <c r="AF10" i="7" s="1"/>
  <c r="C29" i="9" s="1"/>
  <c r="G3" i="7"/>
  <c r="H3" i="7" s="1"/>
  <c r="T3" i="7"/>
  <c r="U3" i="7" s="1"/>
  <c r="V3" i="7" s="1"/>
  <c r="K3" i="7"/>
  <c r="L3" i="7" s="1"/>
  <c r="M3" i="7" s="1"/>
  <c r="X3" i="7"/>
  <c r="Y3" i="7" s="1"/>
  <c r="Z3" i="7" s="1"/>
  <c r="AB3" i="7"/>
  <c r="AC3" i="7" s="1"/>
  <c r="AD3" i="7" s="1"/>
  <c r="O3" i="7"/>
  <c r="P3" i="7" s="1"/>
  <c r="Q3" i="7" s="1"/>
  <c r="AF5" i="7" l="1"/>
  <c r="C33" i="9" s="1"/>
  <c r="AF8" i="7"/>
  <c r="C24" i="9" s="1"/>
  <c r="AF11" i="7"/>
  <c r="C37" i="9" s="1"/>
  <c r="AF19" i="7"/>
  <c r="C7" i="9" s="1"/>
  <c r="AF23" i="7"/>
  <c r="C11" i="9" s="1"/>
  <c r="AF33" i="7"/>
  <c r="C35" i="9" s="1"/>
  <c r="AF20" i="7"/>
  <c r="C5" i="9" s="1"/>
  <c r="AF28" i="7"/>
  <c r="C3" i="9" s="1"/>
  <c r="AF37" i="7"/>
  <c r="C28" i="9" s="1"/>
  <c r="AF14" i="7"/>
  <c r="C36" i="9" s="1"/>
  <c r="AF22" i="7"/>
  <c r="C19" i="9" s="1"/>
  <c r="AF30" i="7"/>
  <c r="C31" i="9" s="1"/>
  <c r="AF4" i="7"/>
  <c r="C8" i="9" s="1"/>
  <c r="AF9" i="7"/>
  <c r="C38" i="9" s="1"/>
  <c r="AF13" i="7"/>
  <c r="C16" i="9" s="1"/>
  <c r="AF17" i="7"/>
  <c r="C21" i="9" s="1"/>
  <c r="AF21" i="7"/>
  <c r="C26" i="9" s="1"/>
  <c r="AF25" i="7"/>
  <c r="C40" i="9" s="1"/>
  <c r="AF27" i="7"/>
  <c r="C4" i="9" s="1"/>
  <c r="AF31" i="7"/>
  <c r="C20" i="9" s="1"/>
  <c r="AF36" i="7"/>
  <c r="C34" i="9" s="1"/>
  <c r="AF16" i="7"/>
  <c r="C39" i="9" s="1"/>
  <c r="AF24" i="7"/>
  <c r="C13" i="9" s="1"/>
  <c r="AF32" i="7"/>
  <c r="C25" i="9" s="1"/>
  <c r="AF35" i="7"/>
  <c r="C18" i="9" s="1"/>
  <c r="AF38" i="7"/>
  <c r="C12" i="9" s="1"/>
  <c r="I3" i="7"/>
  <c r="C3" i="7" l="1"/>
  <c r="D3" i="7" s="1"/>
  <c r="E3" i="7" s="1"/>
  <c r="AF3" i="7" s="1"/>
  <c r="C6" i="9" s="1"/>
</calcChain>
</file>

<file path=xl/sharedStrings.xml><?xml version="1.0" encoding="utf-8"?>
<sst xmlns="http://schemas.openxmlformats.org/spreadsheetml/2006/main" count="597" uniqueCount="334">
  <si>
    <t>Rank</t>
  </si>
  <si>
    <t>GM</t>
  </si>
  <si>
    <t>Min</t>
  </si>
  <si>
    <t>Age</t>
  </si>
  <si>
    <t>player</t>
  </si>
  <si>
    <t>team</t>
  </si>
  <si>
    <t>Touches</t>
  </si>
  <si>
    <t>TchsA3</t>
  </si>
  <si>
    <t>AvePosition</t>
  </si>
  <si>
    <t>TouchIndexCM</t>
  </si>
  <si>
    <t>PsAtt</t>
  </si>
  <si>
    <t>Pass%</t>
  </si>
  <si>
    <t>%PassFwd</t>
  </si>
  <si>
    <t>PsCmpSoP</t>
  </si>
  <si>
    <t>SopPassComp%</t>
  </si>
  <si>
    <t>LgBallCp</t>
  </si>
  <si>
    <t>LgBallComp%</t>
  </si>
  <si>
    <t>EntryPass</t>
  </si>
  <si>
    <t>EntryPass%</t>
  </si>
  <si>
    <t>PassIndexCM</t>
  </si>
  <si>
    <t>SOG</t>
  </si>
  <si>
    <t>Goal</t>
  </si>
  <si>
    <t>Ast</t>
  </si>
  <si>
    <t>CreationIndexOB</t>
  </si>
  <si>
    <t>TeamAssist</t>
  </si>
  <si>
    <t>TeamGoals</t>
  </si>
  <si>
    <t>Tckl</t>
  </si>
  <si>
    <t>Int</t>
  </si>
  <si>
    <t>ShtBlk</t>
  </si>
  <si>
    <t>BlkdPs</t>
  </si>
  <si>
    <t>CrossBlkd</t>
  </si>
  <si>
    <t>ChlngeLost</t>
  </si>
  <si>
    <t>TotDisruptionOB</t>
  </si>
  <si>
    <t>Recovery</t>
  </si>
  <si>
    <t>AerialWon</t>
  </si>
  <si>
    <t>Aerials</t>
  </si>
  <si>
    <t>DuelsW</t>
  </si>
  <si>
    <t>Duels</t>
  </si>
  <si>
    <t>BallWinning</t>
  </si>
  <si>
    <t>Opp Thru Ball Comp</t>
  </si>
  <si>
    <t>OppSOG</t>
  </si>
  <si>
    <t>OppGoal</t>
  </si>
  <si>
    <t>TeamDefendingIndex</t>
  </si>
  <si>
    <t>Philadelphia Union</t>
  </si>
  <si>
    <t>Portland Timbers</t>
  </si>
  <si>
    <t>New York City</t>
  </si>
  <si>
    <t>Real Salt Lake</t>
  </si>
  <si>
    <t>Columbus Crew</t>
  </si>
  <si>
    <t>Chicago Fire</t>
  </si>
  <si>
    <t>Los Angeles FC</t>
  </si>
  <si>
    <t>Houston Dynamo</t>
  </si>
  <si>
    <t>DC United</t>
  </si>
  <si>
    <t>Dallas</t>
  </si>
  <si>
    <t>Orlando City</t>
  </si>
  <si>
    <t>Seattle Sounders</t>
  </si>
  <si>
    <t>Minnesota United</t>
  </si>
  <si>
    <t>D. CerÃ©n</t>
  </si>
  <si>
    <t>D. Kreilach</t>
  </si>
  <si>
    <t>Atlanta United</t>
  </si>
  <si>
    <t>Vancouver Whitecaps</t>
  </si>
  <si>
    <t>Colorado Rapids</t>
  </si>
  <si>
    <t>Sporting KC</t>
  </si>
  <si>
    <t>G. Svensson</t>
  </si>
  <si>
    <t>LA Galaxy</t>
  </si>
  <si>
    <t>Toronto</t>
  </si>
  <si>
    <t>Montreal Impact</t>
  </si>
  <si>
    <t>New England</t>
  </si>
  <si>
    <t>Y. YotÃºn</t>
  </si>
  <si>
    <t>Attacking Rankings</t>
  </si>
  <si>
    <t>Individual:</t>
  </si>
  <si>
    <t>TouchIndex</t>
  </si>
  <si>
    <t>PassIndex</t>
  </si>
  <si>
    <t>Creation</t>
  </si>
  <si>
    <t>Team:</t>
  </si>
  <si>
    <t>Defensive</t>
  </si>
  <si>
    <t>Total Disruption</t>
  </si>
  <si>
    <t>Ball Winning</t>
  </si>
  <si>
    <t>TeanDefending</t>
  </si>
  <si>
    <t>Offensive:</t>
  </si>
  <si>
    <t>Touch Index</t>
  </si>
  <si>
    <t>Player</t>
  </si>
  <si>
    <t>Points</t>
  </si>
  <si>
    <t>Adj Points</t>
  </si>
  <si>
    <t>Pass Index</t>
  </si>
  <si>
    <t>Creation Index</t>
  </si>
  <si>
    <t>Team Attack</t>
  </si>
  <si>
    <t>Defensive:</t>
  </si>
  <si>
    <t>Ind Att</t>
  </si>
  <si>
    <t>Ind Def</t>
  </si>
  <si>
    <t>Team Def</t>
  </si>
  <si>
    <t>Phy</t>
  </si>
  <si>
    <t>Team Defense</t>
  </si>
  <si>
    <t>Cum Points</t>
  </si>
  <si>
    <t>Overall Rankings</t>
  </si>
  <si>
    <t>TeamOffDrawn</t>
  </si>
  <si>
    <t>A. Godoy</t>
  </si>
  <si>
    <t>SJ Earthquakes</t>
  </si>
  <si>
    <t>A. Ring</t>
  </si>
  <si>
    <t>Ali Ghazal</t>
  </si>
  <si>
    <t>B. Schweinsteiger</t>
  </si>
  <si>
    <t>Boniek GarcÃ­a</t>
  </si>
  <si>
    <t>C. Gruezo</t>
  </si>
  <si>
    <t>D. CharÃ¡</t>
  </si>
  <si>
    <t>E. Atuesta</t>
  </si>
  <si>
    <t>E. JuÃ¡rez</t>
  </si>
  <si>
    <t>F. Jungwirth</t>
  </si>
  <si>
    <t>H. Medunjanin</t>
  </si>
  <si>
    <t>Ilie</t>
  </si>
  <si>
    <t>J. Larentowicz</t>
  </si>
  <si>
    <t>J. Price</t>
  </si>
  <si>
    <t>K. Beckerman</t>
  </si>
  <si>
    <t>L. Olum</t>
  </si>
  <si>
    <t>M. Bradley</t>
  </si>
  <si>
    <t>O. Alonso</t>
  </si>
  <si>
    <t>Oriol Rosell</t>
  </si>
  <si>
    <t>P. Kitchen</t>
  </si>
  <si>
    <t>R. Canouse</t>
  </si>
  <si>
    <t>R. SchÃ¼ller</t>
  </si>
  <si>
    <t>R. Teibert</t>
  </si>
  <si>
    <t>S. Piette</t>
  </si>
  <si>
    <t>S. Sunday</t>
  </si>
  <si>
    <t>W. Trapp</t>
  </si>
  <si>
    <t>W. Zahibo</t>
  </si>
  <si>
    <t>Cum Rank</t>
  </si>
  <si>
    <t>B. Feilhaber</t>
  </si>
  <si>
    <t>S. Carrasco</t>
  </si>
  <si>
    <t>C. Warner</t>
  </si>
  <si>
    <t>Category</t>
  </si>
  <si>
    <t>Weighting(%)</t>
  </si>
  <si>
    <t>Subcategory</t>
  </si>
  <si>
    <t>Team Assists</t>
  </si>
  <si>
    <t>Attacking Category</t>
  </si>
  <si>
    <t>(Tackles + INT + ShtBlk + Blkd Pass + Cross Blkd) - (Challenges Lost x 2)</t>
  </si>
  <si>
    <t>((Recoveries + Successful Tackles + Successful Interceptions + Aerials Won +Duels Won) / (Tackles Made + Interceptions + Recoveries + Aerial Duels + Duels))*100</t>
  </si>
  <si>
    <t>Ball Winning is multiplied by 100 just to give more decimal places to distinguish between scores</t>
  </si>
  <si>
    <t>(Goals Allowed * .5) + (SOT * .3) + ((Completed Thru Balls - Offsides Drawn)*.2)</t>
  </si>
  <si>
    <t>Points Calc</t>
  </si>
  <si>
    <t>Number of players + 1 - Ranking</t>
  </si>
  <si>
    <t>Subcategory Weighting * Points</t>
  </si>
  <si>
    <t>Sum of Adjusted Points for all subcategories</t>
  </si>
  <si>
    <t>Goals + Shots On Goal + Chances Created + Assists</t>
  </si>
  <si>
    <t>Players listed have played at least 800 minutes at the position listed</t>
  </si>
  <si>
    <t>Sheet</t>
  </si>
  <si>
    <t>Summary Rankings Page that weights all the sub-category rankings.</t>
  </si>
  <si>
    <t>The Rankings Update by themselves, simply reorder the table to see the rankings in order</t>
  </si>
  <si>
    <t>Attacking Rankings Page</t>
  </si>
  <si>
    <t>Contains all the offensive subcategories or indeces and the stats that go into them. You can interact with the tables to see how the players rank in each index and each stat that goes into them.</t>
  </si>
  <si>
    <t>Defensive Rankings Page</t>
  </si>
  <si>
    <t>Contains all the Defensive subcategories or indeces and the stats that go into them. You can interact with the tables to see how the players rank in each index and each stat that goes into them.</t>
  </si>
  <si>
    <t>Attacking Workspace</t>
  </si>
  <si>
    <t>Contains the rankings and stat tables for each attacking index. These tables are left in alphabetical order as it is linked to the calculations page.</t>
  </si>
  <si>
    <t>Do not interact with or alter this page</t>
  </si>
  <si>
    <t>Defensive WorkSpace</t>
  </si>
  <si>
    <t>Contains the rankings and stat tables for each Defensive index. These tables are left in alphabetical order as it is linked to the calculations page.</t>
  </si>
  <si>
    <t>The page where all the points and weightings are calculated to come up with the overall point total for each player</t>
  </si>
  <si>
    <t>Definitions</t>
  </si>
  <si>
    <t>Contains the definitions and calculations for each subcategory or index.</t>
  </si>
  <si>
    <t>OPTA Data</t>
  </si>
  <si>
    <t>Pure Data Download from OPTA</t>
  </si>
  <si>
    <t>Points Calc&amp; Overall Points Calc</t>
  </si>
  <si>
    <t>Overall Weighting(%)</t>
  </si>
  <si>
    <t>An Entry Pass is a pass from the outside the Attacking third that enters the attacking third.</t>
  </si>
  <si>
    <r>
      <rPr>
        <b/>
        <sz val="11"/>
        <color theme="1"/>
        <rFont val="Calibri"/>
        <family val="2"/>
        <scheme val="minor"/>
      </rPr>
      <t>(Pass Attempts*Pass Accuracy)</t>
    </r>
    <r>
      <rPr>
        <sz val="11"/>
        <color theme="1"/>
        <rFont val="Calibri"/>
        <family val="2"/>
        <scheme val="minor"/>
      </rPr>
      <t>*Pass Accuracy*Forward Passing rate)+(Switch of Play Passes Complete*Switch of Play Accuracy) + (Long Ball Cmp % * Long Balls Complete)+(Entry Pass Cmp%*Entry Pass Cmp)</t>
    </r>
  </si>
  <si>
    <t>Pass Attempts * Pass Accuracy = PsCmp</t>
  </si>
  <si>
    <t>teamSOG</t>
  </si>
  <si>
    <t>TeamAttIndex</t>
  </si>
  <si>
    <t>Team Att Index</t>
  </si>
  <si>
    <t>Team Shots On Target + Team Goals + Team Chances Created + Team Assists</t>
  </si>
  <si>
    <t>Total</t>
  </si>
  <si>
    <t>All Calculations are for Minutes played only at the CM and CDM(because opta does not list positions properly); all calculations are PER 90</t>
  </si>
  <si>
    <t>Added: Ali Ghazal and Russell Canouse</t>
  </si>
  <si>
    <t>Big Chance Crt</t>
  </si>
  <si>
    <t>TeamBigChanceCrtd</t>
  </si>
  <si>
    <t>playerId</t>
  </si>
  <si>
    <t>optaPersonId</t>
  </si>
  <si>
    <t>Position</t>
  </si>
  <si>
    <t>firstName</t>
  </si>
  <si>
    <t>lastName</t>
  </si>
  <si>
    <t>teamId</t>
  </si>
  <si>
    <t>optaTeamId</t>
  </si>
  <si>
    <t>leagueId</t>
  </si>
  <si>
    <t>league</t>
  </si>
  <si>
    <t>PsCmpInBoxNotChance</t>
  </si>
  <si>
    <t>BgChncCrtd</t>
  </si>
  <si>
    <t>CreationCM</t>
  </si>
  <si>
    <t>TeamBgChncCrtd</t>
  </si>
  <si>
    <t>SucflTkls</t>
  </si>
  <si>
    <t>SucInt</t>
  </si>
  <si>
    <t>4ajhe29nxseyo6wqg3hjdghcl</t>
  </si>
  <si>
    <t>Central Midfielder</t>
  </si>
  <si>
    <t>AnÃ­bal Cesis</t>
  </si>
  <si>
    <t>Godoy</t>
  </si>
  <si>
    <t>a2jg79bf9ab1vj6iok2r328cc</t>
  </si>
  <si>
    <t>287tckirbfj9nb8ar2k9r60vn</t>
  </si>
  <si>
    <t>MLS (USA)</t>
  </si>
  <si>
    <t>5j2hy92q8f17nppznxrp8kxxx</t>
  </si>
  <si>
    <t>Alexander</t>
  </si>
  <si>
    <t>Ring</t>
  </si>
  <si>
    <t>1bksy4rix8pm8rjve81uqo8ut</t>
  </si>
  <si>
    <t>6ptlu8c7bhohot08t3ycdo3it</t>
  </si>
  <si>
    <t>Ali Ahmed</t>
  </si>
  <si>
    <t>Ali Mohamed Ghazal</t>
  </si>
  <si>
    <t>cdmq2tqfwo5td2ztv1s62bqlf</t>
  </si>
  <si>
    <t>em7zqutnzh6mvbpc2gbs84jpx</t>
  </si>
  <si>
    <t>Benny</t>
  </si>
  <si>
    <t>Feilhaber</t>
  </si>
  <si>
    <t>c6e7kqqrkt389ysrth6yy6puy</t>
  </si>
  <si>
    <t>6bd68szdfna6z9ifb0wscln85</t>
  </si>
  <si>
    <t>Bastian</t>
  </si>
  <si>
    <t>Schweinsteiger</t>
  </si>
  <si>
    <t>apsqaaege20za4re5wm6bzq9a</t>
  </si>
  <si>
    <t>15kop7o6luu9ppzl283ixra39</t>
  </si>
  <si>
    <t>Defensive Midfielder</t>
  </si>
  <si>
    <t>Ã“scar Boniek</t>
  </si>
  <si>
    <t>GarcÃ­a RamÃ­rez</t>
  </si>
  <si>
    <t>69m5c06m9up1j8vf8ulnb80xu</t>
  </si>
  <si>
    <t>7uv8k6pqob0xqw7zchsfxk4ix</t>
  </si>
  <si>
    <t>Chris</t>
  </si>
  <si>
    <t>Durkin</t>
  </si>
  <si>
    <t>C. Durkin</t>
  </si>
  <si>
    <t>5qw82lpi6fio4fbljihlyyulb</t>
  </si>
  <si>
    <t>8ls8npa774mbrxje10ff46sb9</t>
  </si>
  <si>
    <t>Carlos Armando</t>
  </si>
  <si>
    <t>Gruezo Arboleda</t>
  </si>
  <si>
    <t>4gi4qw4gt6nfq0c6r8y574qgp</t>
  </si>
  <si>
    <t>b6qcbypqd6eicmvpvp1ivu9xx</t>
  </si>
  <si>
    <t>Collen</t>
  </si>
  <si>
    <t>Warner</t>
  </si>
  <si>
    <t>dna80a164iz5ta6pp6ivk64rx</t>
  </si>
  <si>
    <t>4i0iq31lu0vvjfgk8kqyec72t</t>
  </si>
  <si>
    <t>Darwin Adelso</t>
  </si>
  <si>
    <t>CerÃ©n Delgado</t>
  </si>
  <si>
    <t>b4etfnmz4dzoa4r9g0403catx</t>
  </si>
  <si>
    <t>Diego Ferney</t>
  </si>
  <si>
    <t>CharÃ¡ Zamora</t>
  </si>
  <si>
    <t>77o8sorlijzpr0t4s7231zzxp</t>
  </si>
  <si>
    <t>2oniw9tmxdoq1lsfhf61i14ut</t>
  </si>
  <si>
    <t>Damir</t>
  </si>
  <si>
    <t>Kreilach</t>
  </si>
  <si>
    <t>29zyafx618w7tvp34n53pzwwb</t>
  </si>
  <si>
    <t>1ulponxwggurn592nk3rqcfs9</t>
  </si>
  <si>
    <t>Eduard AndrÃ©s</t>
  </si>
  <si>
    <t>Atuesta Velasco</t>
  </si>
  <si>
    <t>bhkv0sw6gfzj6uq588zv6tln9</t>
  </si>
  <si>
    <t>EfraÃ­n</t>
  </si>
  <si>
    <t>JuÃ¡rez VÃ¡ldez</t>
  </si>
  <si>
    <t>69chuz7we7jlx255o0ym0m0np</t>
  </si>
  <si>
    <t>Florian</t>
  </si>
  <si>
    <t>Jungwirth</t>
  </si>
  <si>
    <t>2erjnb3l5mngpxyicnzhk7phx</t>
  </si>
  <si>
    <t>Gustav</t>
  </si>
  <si>
    <t>Svensson</t>
  </si>
  <si>
    <t>3st9rj62b3qnni6uolw0lwaqn</t>
  </si>
  <si>
    <t>eds7hz8z52qf06c3oug7nivv9</t>
  </si>
  <si>
    <t>Haris</t>
  </si>
  <si>
    <t>Medunjanin</t>
  </si>
  <si>
    <t>aq0m4zmew7kkplbi7fa0pv45c</t>
  </si>
  <si>
    <t>bdwbbro06256s61ed42kejvmd</t>
  </si>
  <si>
    <t>SÃ¡nchez FarrÃ©s</t>
  </si>
  <si>
    <t>3olfhpj6emfhceudd95ytb9gy</t>
  </si>
  <si>
    <t>29yzbetu0kz3siy9prkcesno5</t>
  </si>
  <si>
    <t>Jeff</t>
  </si>
  <si>
    <t>Larentowicz</t>
  </si>
  <si>
    <t>943ue6l8ylnidoygbi9p8op2h</t>
  </si>
  <si>
    <t>dsqrjthyx1tzu9o96s2oeyjf9</t>
  </si>
  <si>
    <t>Junior Leonardo</t>
  </si>
  <si>
    <t>Moreno Borrero</t>
  </si>
  <si>
    <t>J. Moreno</t>
  </si>
  <si>
    <t>ei6uyydoe2e7opomnstppy6z9</t>
  </si>
  <si>
    <t>Jack</t>
  </si>
  <si>
    <t>Price</t>
  </si>
  <si>
    <t>cvrl5bces32x6fup1ks1hvets</t>
  </si>
  <si>
    <t>6grvi28hzez37brwuct4wzo45</t>
  </si>
  <si>
    <t>Kyle</t>
  </si>
  <si>
    <t>Beckerman</t>
  </si>
  <si>
    <t>1af3rrw6fvy9tcf6dz9v9nje</t>
  </si>
  <si>
    <t>Ken</t>
  </si>
  <si>
    <t>Krolicki</t>
  </si>
  <si>
    <t>K. Krolicki</t>
  </si>
  <si>
    <t>oisd4xgg4qxt18c7tikdejbe</t>
  </si>
  <si>
    <t>bdo44stf3c80g4m5wb3676m6t</t>
  </si>
  <si>
    <t>Lawrence</t>
  </si>
  <si>
    <t>Olum</t>
  </si>
  <si>
    <t>2c8lm8pc33blr2596jt0fxkgl</t>
  </si>
  <si>
    <t>Michael</t>
  </si>
  <si>
    <t>Bradley</t>
  </si>
  <si>
    <t>28teusnamw1ujgh5di1auf2f7</t>
  </si>
  <si>
    <t>abbr148gjj0whyyijov67knv9</t>
  </si>
  <si>
    <t>Osvaldo</t>
  </si>
  <si>
    <t>Alonso Moreno</t>
  </si>
  <si>
    <t>68h23wwgs1j28wo1vr2j44ogl</t>
  </si>
  <si>
    <t>Oriol</t>
  </si>
  <si>
    <t>Rosell Argerich</t>
  </si>
  <si>
    <t>eaqreat4kxwvah0bvwg1wtoq5</t>
  </si>
  <si>
    <t>36425j4l7676d4wyubqsunh79</t>
  </si>
  <si>
    <t>Perry</t>
  </si>
  <si>
    <t>Kitchen</t>
  </si>
  <si>
    <t>6qr5y32dthc4dqycckwmfj1si</t>
  </si>
  <si>
    <t>8huiai8ptzv19jcgidhyp03x1</t>
  </si>
  <si>
    <t>Russell</t>
  </si>
  <si>
    <t>Canouse</t>
  </si>
  <si>
    <t>7pel84swlqfux6obt6lznze1h</t>
  </si>
  <si>
    <t>Rasmus</t>
  </si>
  <si>
    <t>SchÃ¼ller</t>
  </si>
  <si>
    <t>cibach2kp6y1w697co2e4k2c5</t>
  </si>
  <si>
    <t>Teibert</t>
  </si>
  <si>
    <t>61fjyclc80jqcemkibgaffvmd</t>
  </si>
  <si>
    <t>Servando</t>
  </si>
  <si>
    <t>Carrasco</t>
  </si>
  <si>
    <t>6q37ge46z8a2zlsvqvpdjha6t</t>
  </si>
  <si>
    <t>Samuel</t>
  </si>
  <si>
    <t>Piette</t>
  </si>
  <si>
    <t>bwfrdgzxp3959vwsbbs7vr9p1</t>
  </si>
  <si>
    <t>Stephen Obayan</t>
  </si>
  <si>
    <t>Sunday</t>
  </si>
  <si>
    <t>4fxnafz5s1b6djxhipp4rsul1</t>
  </si>
  <si>
    <t>Will</t>
  </si>
  <si>
    <t>Johnson</t>
  </si>
  <si>
    <t>W. Johnson</t>
  </si>
  <si>
    <t>6045hqgmu7l31xwe2dp06mwnp</t>
  </si>
  <si>
    <t>Wil</t>
  </si>
  <si>
    <t>Trapp</t>
  </si>
  <si>
    <t>chjb0xe5vlaaguop3q2nbalni</t>
  </si>
  <si>
    <t>arhdaufmevz5tro8pdg0ntqz9</t>
  </si>
  <si>
    <t>Wilfried Aimeric</t>
  </si>
  <si>
    <t>Zahibo</t>
  </si>
  <si>
    <t>3ko4vrn7aouqpdr21sv4ipcvj</t>
  </si>
  <si>
    <t>dqq19igp5rfd0zu25a4ojxgid</t>
  </si>
  <si>
    <t>VÃ­ctor Yoshimar</t>
  </si>
  <si>
    <t>YotÃºn Flores</t>
  </si>
  <si>
    <t>CreatiJn</t>
  </si>
  <si>
    <t>Assisted GJals</t>
  </si>
  <si>
    <t>PsCmpSOP</t>
  </si>
  <si>
    <t>SopPassCJmp%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</si>
</sst>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right style="thin">
        <color theme="4"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0" fontId="0" fillId="0" borderId="0" xfId="0" applyNumberFormat="1"/>
    <xf numFmtId="2" fontId="0" fillId="0" borderId="0" xfId="0" applyNumberFormat="1"/>
    <xf numFmtId="0" fontId="0" fillId="0" borderId="10" xfId="0" applyFont="1" applyFill="1" applyBorder="1"/>
    <xf numFmtId="0" fontId="13" fillId="33" borderId="0" xfId="0" applyFont="1" applyFill="1" applyBorder="1"/>
    <xf numFmtId="0" fontId="0" fillId="0" borderId="0" xfId="0" quotePrefix="1"/>
    <xf numFmtId="0" fontId="18" fillId="0" borderId="0" xfId="0" applyFont="1"/>
    <xf numFmtId="0" fontId="19" fillId="0" borderId="0" xfId="0" applyFont="1"/>
    <xf numFmtId="0" fontId="16" fillId="0" borderId="0" xfId="0" applyFont="1"/>
    <xf numFmtId="0" fontId="19" fillId="0" borderId="10" xfId="0" applyFont="1" applyFill="1" applyBorder="1"/>
    <xf numFmtId="0" fontId="13" fillId="33" borderId="11" xfId="0" applyFont="1" applyFill="1" applyBorder="1"/>
    <xf numFmtId="2" fontId="0" fillId="34" borderId="10" xfId="0" applyNumberFormat="1" applyFont="1" applyFill="1" applyBorder="1"/>
    <xf numFmtId="0" fontId="0" fillId="34" borderId="0" xfId="0" applyFill="1"/>
    <xf numFmtId="2" fontId="0" fillId="34" borderId="0" xfId="0" applyNumberFormat="1" applyFill="1"/>
    <xf numFmtId="0" fontId="19" fillId="34" borderId="10" xfId="0" applyFont="1" applyFill="1" applyBorder="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ill>
        <patternFill patternType="solid">
          <fgColor indexed="64"/>
          <bgColor rgb="FFFFFF00"/>
        </patternFill>
      </fill>
    </dxf>
    <dxf>
      <numFmt numFmtId="2" formatCode="0.00"/>
    </dxf>
    <dxf>
      <numFmt numFmtId="0" formatCode="General"/>
    </dxf>
    <dxf>
      <fill>
        <patternFill patternType="solid">
          <fgColor indexed="64"/>
          <bgColor rgb="FFFFFF00"/>
        </patternFill>
      </fill>
    </dxf>
    <dxf>
      <fill>
        <patternFill patternType="solid">
          <fgColor indexed="64"/>
          <bgColor rgb="FFFFFF00"/>
        </patternFill>
      </fill>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
      <numFmt numFmtId="0" formatCode="General"/>
      <fill>
        <patternFill patternType="solid">
          <fgColor indexed="64"/>
          <bgColor rgb="FFFFFF00"/>
        </patternFill>
      </fill>
    </dxf>
    <dxf>
      <numFmt numFmtId="0" formatCode="General"/>
    </dxf>
    <dxf>
      <numFmt numFmtId="2" formatCode="0.00"/>
      <fill>
        <patternFill patternType="solid">
          <fgColor indexed="64"/>
          <bgColor rgb="FFFFFF00"/>
        </patternFill>
      </fill>
    </dxf>
    <dxf>
      <numFmt numFmtId="0" formatCode="General"/>
    </dxf>
    <dxf>
      <fill>
        <patternFill patternType="none">
          <fgColor indexed="64"/>
          <bgColor auto="1"/>
        </patternFill>
      </fill>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FF00"/>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FADD201-C520-4C32-93DA-842313325E8B}" name="Table9" displayName="Table9" ref="B2:C40" totalsRowShown="0" headerRowDxfId="23" tableBorderDxfId="22">
  <autoFilter ref="B2:C40" xr:uid="{B9509C68-F34B-4B50-8F83-A60614813F20}"/>
  <sortState xmlns:xlrd2="http://schemas.microsoft.com/office/spreadsheetml/2017/richdata2" ref="B3:C40">
    <sortCondition descending="1" ref="C2:C40"/>
  </sortState>
  <tableColumns count="2">
    <tableColumn id="1" xr3:uid="{B169F5CB-2A26-4D6C-9AD9-CDBBB5F65D6F}" name="player" dataDxfId="21">
      <calculatedColumnFormula>'OPTA Data'!J2</calculatedColumnFormula>
    </tableColumn>
    <tableColumn id="2" xr3:uid="{51F47599-750A-4CC5-BE65-0069DB6D9191}" name="Cum Rank" dataDxfId="20">
      <calculatedColumnFormula>'Points Calc'!AF3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FE7BC8-A5AE-4F24-9D3E-3644CE8F19C1}" name="Table1" displayName="Table1" ref="C3:E41" totalsRowShown="0">
  <autoFilter ref="C3:E41" xr:uid="{3FFBA18F-831A-4860-971D-B20B8DD953DF}"/>
  <sortState xmlns:xlrd2="http://schemas.microsoft.com/office/spreadsheetml/2017/richdata2" ref="C4:E41">
    <sortCondition descending="1" ref="D3:D41"/>
  </sortState>
  <tableColumns count="3">
    <tableColumn id="1" xr3:uid="{DE83BD6F-F31D-4D13-A474-BC89F6A85000}" name="player">
      <calculatedColumnFormula>'OPTA Data'!J2</calculatedColumnFormula>
    </tableColumn>
    <tableColumn id="2" xr3:uid="{79D5040F-9DBC-4EB2-B972-E2F920705CC5}" name="Touches" dataDxfId="19">
      <calculatedColumnFormula>'Attacking Workspace'!C4</calculatedColumnFormula>
    </tableColumn>
    <tableColumn id="3" xr3:uid="{EA40CCCA-8E61-4C76-82E7-FF538D9A20DF}" name="TchsA3" dataDxfId="18">
      <calculatedColumnFormula>'Attacking Workspace'!D4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30668F-0404-43D3-9F88-F2C91F612FDA}" name="Table2" displayName="Table2" ref="H3:R41" totalsRowShown="0">
  <autoFilter ref="H3:R41" xr:uid="{25FBFC05-8357-4D9E-8E15-D2C94867514E}"/>
  <sortState xmlns:xlrd2="http://schemas.microsoft.com/office/spreadsheetml/2017/richdata2" ref="H4:R41">
    <sortCondition descending="1" ref="R3:R41"/>
  </sortState>
  <tableColumns count="11">
    <tableColumn id="1" xr3:uid="{F6888BA1-97E5-47D1-B0E7-A54805EBCC62}" name="player" dataDxfId="17">
      <calculatedColumnFormula>'OPTA Data'!J2</calculatedColumnFormula>
    </tableColumn>
    <tableColumn id="2" xr3:uid="{3047AAF1-5627-49A6-890D-5AFED39A1DFA}" name="PsAtt">
      <calculatedColumnFormula>'Attacking Workspace'!G4</calculatedColumnFormula>
    </tableColumn>
    <tableColumn id="3" xr3:uid="{8895AF58-9E9B-4F24-A404-30E708EBF8D3}" name="Pass%">
      <calculatedColumnFormula>'Attacking Workspace'!H4</calculatedColumnFormula>
    </tableColumn>
    <tableColumn id="4" xr3:uid="{391E8179-5B39-4A56-9F0C-3601EB81AEAF}" name="%PassFwd">
      <calculatedColumnFormula>'Attacking Workspace'!I4</calculatedColumnFormula>
    </tableColumn>
    <tableColumn id="5" xr3:uid="{BC28B63C-0017-4976-AB4D-7F144DB617AF}" name="PsCmpSOP">
      <calculatedColumnFormula>'Attacking Workspace'!J4</calculatedColumnFormula>
    </tableColumn>
    <tableColumn id="6" xr3:uid="{4F2F7D6B-83B3-44B9-BC07-0566E91E7AE9}" name="SopPassCJmp%">
      <calculatedColumnFormula>'Attacking Workspace'!K4</calculatedColumnFormula>
    </tableColumn>
    <tableColumn id="7" xr3:uid="{8B6E07E3-3574-4DED-BC6D-9A046F55CBBA}" name="LgBallCp">
      <calculatedColumnFormula>'Attacking Workspace'!L4</calculatedColumnFormula>
    </tableColumn>
    <tableColumn id="8" xr3:uid="{42BAEE08-1A7D-4FDC-BE8B-0CEACE5FB7FE}" name="LgBallComp%">
      <calculatedColumnFormula>'Attacking Workspace'!M4</calculatedColumnFormula>
    </tableColumn>
    <tableColumn id="9" xr3:uid="{9BD4E675-4111-4B4A-86A7-F072A17D98EE}" name="EntryPass">
      <calculatedColumnFormula>'Attacking Workspace'!N4</calculatedColumnFormula>
    </tableColumn>
    <tableColumn id="10" xr3:uid="{2E4FDF36-F39A-46E0-9D10-6A1121A32C28}" name="EntryPass%">
      <calculatedColumnFormula>'Attacking Workspace'!O4</calculatedColumnFormula>
    </tableColumn>
    <tableColumn id="11" xr3:uid="{4EECFDF8-412F-4747-9A9A-46F5F3081942}" name="PassIndexCM" dataDxfId="16">
      <calculatedColumnFormula>'Attacking Workspace'!P4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7AAD32-FA9C-4EDD-BD8E-89D419C98101}" name="Table3" displayName="Table3" ref="U3:AA41" totalsRowShown="0">
  <autoFilter ref="U3:AA41" xr:uid="{E93FBE72-2CFD-4296-97E4-33FDFEF7518F}"/>
  <sortState xmlns:xlrd2="http://schemas.microsoft.com/office/spreadsheetml/2017/richdata2" ref="U4:AA41">
    <sortCondition descending="1" ref="AA3:AA41"/>
  </sortState>
  <tableColumns count="7">
    <tableColumn id="1" xr3:uid="{75340FEE-D200-47D7-A64A-F3FF59BB4A14}" name="player">
      <calculatedColumnFormula>'OPTA Data'!J2</calculatedColumnFormula>
    </tableColumn>
    <tableColumn id="7" xr3:uid="{9757BECE-900C-4AD1-A238-4BE34C9DD66D}" name="PsCmpInBoxNotChance" dataDxfId="15">
      <calculatedColumnFormula>'Attacking Workspace'!S4</calculatedColumnFormula>
    </tableColumn>
    <tableColumn id="2" xr3:uid="{AAA9B8E8-6D87-40D0-9B33-D808F535F887}" name="SOG">
      <calculatedColumnFormula>'Attacking Workspace'!T4</calculatedColumnFormula>
    </tableColumn>
    <tableColumn id="3" xr3:uid="{39D53E9C-DE59-4FEE-B0DF-68C1FA7D9E45}" name="Goal">
      <calculatedColumnFormula>'Attacking Workspace'!U4</calculatedColumnFormula>
    </tableColumn>
    <tableColumn id="4" xr3:uid="{CD30E55C-9CF5-4EB6-89C3-0004CEACD058}" name="Big Chance Crt">
      <calculatedColumnFormula>'Attacking Workspace'!V4</calculatedColumnFormula>
    </tableColumn>
    <tableColumn id="5" xr3:uid="{E7C38DFD-0A40-4043-8116-F4BD6B120AC2}" name="Ast">
      <calculatedColumnFormula>'Attacking Workspace'!W4</calculatedColumnFormula>
    </tableColumn>
    <tableColumn id="6" xr3:uid="{3AE6EDBC-1A8A-4F61-8837-3A59C447A49D}" name="CreationIndexOB" dataDxfId="14">
      <calculatedColumnFormula>'Attacking Workspace'!X4</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94BF80-BB42-44AB-BBD8-5CB782EA1D57}" name="Table4" displayName="Table4" ref="AE3:AJ41" totalsRowShown="0" headerRowDxfId="13" dataDxfId="12" tableBorderDxfId="11">
  <autoFilter ref="AE3:AJ41" xr:uid="{9EAC27D4-0C0D-45E7-B802-CFDF7050051D}"/>
  <sortState xmlns:xlrd2="http://schemas.microsoft.com/office/spreadsheetml/2017/richdata2" ref="AE4:AJ41">
    <sortCondition descending="1" ref="AJ3:AJ41"/>
  </sortState>
  <tableColumns count="6">
    <tableColumn id="1" xr3:uid="{CCA4701D-8AE3-4374-98BE-E77D5032C804}" name="player" dataDxfId="10">
      <calculatedColumnFormula>'OPTA Data'!J2</calculatedColumnFormula>
    </tableColumn>
    <tableColumn id="2" xr3:uid="{1F720F0D-2246-4F09-A561-45A90281DDCE}" name="teamSOG" dataDxfId="9">
      <calculatedColumnFormula>'Attacking Workspace'!AB4</calculatedColumnFormula>
    </tableColumn>
    <tableColumn id="3" xr3:uid="{246D21B3-BA26-4818-900A-F46960EF0711}" name="TeamGoals" dataDxfId="8">
      <calculatedColumnFormula>'Attacking Workspace'!AC4</calculatedColumnFormula>
    </tableColumn>
    <tableColumn id="4" xr3:uid="{777709D6-B339-4347-B7FF-057CE00EADEB}" name="TeamBigChanceCrtd" dataDxfId="7">
      <calculatedColumnFormula>'Attacking Workspace'!AD4</calculatedColumnFormula>
    </tableColumn>
    <tableColumn id="5" xr3:uid="{3F636925-F2B3-41C3-BB85-81CD82849FCC}" name="TeamAssist" dataDxfId="6">
      <calculatedColumnFormula>'Attacking Workspace'!AE4</calculatedColumnFormula>
    </tableColumn>
    <tableColumn id="6" xr3:uid="{12A6F5CD-F2C1-453C-A55E-6D0E42B153BD}" name="TeamAttIndex" dataDxfId="5">
      <calculatedColumnFormula>'Attacking Workspace'!AF4</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1AAE14-9F6A-4F8D-A09C-9F0C3BEF2EB7}" name="Table5" displayName="Table5" ref="C3:J41" totalsRowShown="0">
  <autoFilter ref="C3:J41" xr:uid="{25179F90-F207-4726-85B4-1750C4249103}"/>
  <sortState xmlns:xlrd2="http://schemas.microsoft.com/office/spreadsheetml/2017/richdata2" ref="C4:J41">
    <sortCondition descending="1" ref="J3:J41"/>
  </sortState>
  <tableColumns count="8">
    <tableColumn id="1" xr3:uid="{FF31C1DA-4C35-4505-A807-616B8B4864BC}" name="player">
      <calculatedColumnFormula>'Attacking Workspace'!A4</calculatedColumnFormula>
    </tableColumn>
    <tableColumn id="2" xr3:uid="{34CBAC9B-B115-4091-8A54-0A0372C11064}" name="Tckl">
      <calculatedColumnFormula>'Defensive Workspace'!C4</calculatedColumnFormula>
    </tableColumn>
    <tableColumn id="3" xr3:uid="{3E0A24B8-36A4-4109-912C-389CE0CCF18C}" name="Int">
      <calculatedColumnFormula>'Defensive Workspace'!D4</calculatedColumnFormula>
    </tableColumn>
    <tableColumn id="4" xr3:uid="{3FC56923-4E65-413C-9608-BB459FD4364E}" name="ShtBlk">
      <calculatedColumnFormula>'Defensive Workspace'!E4</calculatedColumnFormula>
    </tableColumn>
    <tableColumn id="5" xr3:uid="{46CD3C75-9B01-453F-BB0C-6DB145A75931}" name="BlkdPs">
      <calculatedColumnFormula>'Defensive Workspace'!F4</calculatedColumnFormula>
    </tableColumn>
    <tableColumn id="6" xr3:uid="{86EA30FB-FEFE-4523-A675-3708516B006B}" name="CrossBlkd">
      <calculatedColumnFormula>'Defensive Workspace'!G4</calculatedColumnFormula>
    </tableColumn>
    <tableColumn id="7" xr3:uid="{630DADB1-F4FE-44B6-9714-49DF314927EF}" name="ChlngeLost">
      <calculatedColumnFormula>'Defensive Workspace'!H4</calculatedColumnFormula>
    </tableColumn>
    <tableColumn id="8" xr3:uid="{08744827-5A14-4817-B927-D471C4F9F392}" name="TotDisruptionOB" dataDxfId="4">
      <calculatedColumnFormula>'Defensive Workspace'!I4</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ADA141E-271D-4690-9FE5-AB4F0576D380}" name="Table6" displayName="Table6" ref="M3:U41" totalsRowShown="0">
  <autoFilter ref="M3:U41" xr:uid="{571913C4-4AC8-4CEE-AD61-0863AAA9229F}"/>
  <sortState xmlns:xlrd2="http://schemas.microsoft.com/office/spreadsheetml/2017/richdata2" ref="M4:U41">
    <sortCondition descending="1" ref="U3:U41"/>
  </sortState>
  <tableColumns count="9">
    <tableColumn id="1" xr3:uid="{14EF8176-A998-4638-B32F-FF930203B217}" name="player">
      <calculatedColumnFormula>'Attacking Workspace'!A4</calculatedColumnFormula>
    </tableColumn>
    <tableColumn id="2" xr3:uid="{7D69C546-BEB4-4C5D-B19C-F31CCD0883BD}" name="Recovery">
      <calculatedColumnFormula>'Defensive Workspace'!L4</calculatedColumnFormula>
    </tableColumn>
    <tableColumn id="8" xr3:uid="{4D0EF107-4821-4566-9D70-A951DD18554E}" name="SucflTkls">
      <calculatedColumnFormula>'Defensive Workspace'!M4</calculatedColumnFormula>
    </tableColumn>
    <tableColumn id="9" xr3:uid="{C64AE3F7-B0FD-4F8E-B25D-21F4B0986F2D}" name="SucInt">
      <calculatedColumnFormula>'Defensive Workspace'!N4</calculatedColumnFormula>
    </tableColumn>
    <tableColumn id="3" xr3:uid="{0F7BA0F6-A6BA-4973-B166-573AD92B0075}" name="AerialWon">
      <calculatedColumnFormula>'Defensive Workspace'!O4</calculatedColumnFormula>
    </tableColumn>
    <tableColumn id="4" xr3:uid="{A45E88D9-1751-4577-A8F0-6659A88D232E}" name="Aerials">
      <calculatedColumnFormula>'Defensive Workspace'!P4</calculatedColumnFormula>
    </tableColumn>
    <tableColumn id="5" xr3:uid="{49150CB1-B309-4150-A833-AAC873001676}" name="DuelsW">
      <calculatedColumnFormula>'Defensive Workspace'!Q4</calculatedColumnFormula>
    </tableColumn>
    <tableColumn id="6" xr3:uid="{B5ACD807-D164-4571-B1C6-C607506C3197}" name="Duels">
      <calculatedColumnFormula>'Defensive Workspace'!R4</calculatedColumnFormula>
    </tableColumn>
    <tableColumn id="7" xr3:uid="{D2435B02-FE7C-4854-B5C6-F7D833BCE2FE}" name="BallWinning" dataDxfId="3">
      <calculatedColumnFormula>'Defensive Workspace'!S4</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A436FDA-3D93-4EAB-8E36-8E3D526C66A7}" name="Table8" displayName="Table8" ref="Y3:AD41" totalsRowShown="0">
  <autoFilter ref="Y3:AD41" xr:uid="{B932B97A-5120-4DB1-8A09-CD2907872BFC}"/>
  <sortState xmlns:xlrd2="http://schemas.microsoft.com/office/spreadsheetml/2017/richdata2" ref="Y4:AD41">
    <sortCondition ref="AD3:AD41"/>
  </sortState>
  <tableColumns count="6">
    <tableColumn id="1" xr3:uid="{F78B0050-FEDD-4564-9C41-AB4B692B6AD8}" name="player">
      <calculatedColumnFormula>'Attacking Workspace'!A4</calculatedColumnFormula>
    </tableColumn>
    <tableColumn id="2" xr3:uid="{209743F4-8A6F-4980-ADCB-8352D9F0F860}" name="Opp Thru Ball Comp" dataDxfId="2">
      <calculatedColumnFormula>'Defensive Workspace'!V4</calculatedColumnFormula>
    </tableColumn>
    <tableColumn id="3" xr3:uid="{162DDBD0-2273-4A71-B6D4-9D372ADC30AE}" name="OppSOG">
      <calculatedColumnFormula>'Defensive Workspace'!W4</calculatedColumnFormula>
    </tableColumn>
    <tableColumn id="4" xr3:uid="{5BE345F3-CB9D-4E92-A989-0DC129BF42C5}" name="OppGoal" dataDxfId="1">
      <calculatedColumnFormula>'Defensive Workspace'!X4</calculatedColumnFormula>
    </tableColumn>
    <tableColumn id="5" xr3:uid="{C0D0779D-D890-4607-AF72-FB2DE7AD88D6}" name="TeamOffDrawn">
      <calculatedColumnFormula>'Defensive Workspace'!Y4</calculatedColumnFormula>
    </tableColumn>
    <tableColumn id="6" xr3:uid="{D06F41A4-FBC7-4E35-A5BE-5B87B3C4B8F9}" name="TeamDefendingIndex" dataDxfId="0">
      <calculatedColumnFormula>'Defensive Workspace'!Z4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D8A93-4592-4998-90B5-7CEC78BC5406}">
  <dimension ref="A1:B13"/>
  <sheetViews>
    <sheetView workbookViewId="0"/>
  </sheetViews>
  <sheetFormatPr defaultRowHeight="14.4" x14ac:dyDescent="0.3"/>
  <cols>
    <col min="1" max="1" width="24.88671875" customWidth="1"/>
  </cols>
  <sheetData>
    <row r="1" spans="1:2" x14ac:dyDescent="0.3">
      <c r="A1" t="s">
        <v>142</v>
      </c>
    </row>
    <row r="2" spans="1:2" x14ac:dyDescent="0.3">
      <c r="A2" t="s">
        <v>93</v>
      </c>
      <c r="B2" t="s">
        <v>143</v>
      </c>
    </row>
    <row r="3" spans="1:2" x14ac:dyDescent="0.3">
      <c r="B3" t="s">
        <v>144</v>
      </c>
    </row>
    <row r="4" spans="1:2" x14ac:dyDescent="0.3">
      <c r="A4" t="s">
        <v>145</v>
      </c>
      <c r="B4" t="s">
        <v>146</v>
      </c>
    </row>
    <row r="5" spans="1:2" x14ac:dyDescent="0.3">
      <c r="A5" t="s">
        <v>147</v>
      </c>
      <c r="B5" t="s">
        <v>148</v>
      </c>
    </row>
    <row r="6" spans="1:2" x14ac:dyDescent="0.3">
      <c r="A6" t="s">
        <v>149</v>
      </c>
      <c r="B6" t="s">
        <v>150</v>
      </c>
    </row>
    <row r="7" spans="1:2" x14ac:dyDescent="0.3">
      <c r="B7" s="6" t="s">
        <v>151</v>
      </c>
    </row>
    <row r="8" spans="1:2" x14ac:dyDescent="0.3">
      <c r="A8" t="s">
        <v>152</v>
      </c>
      <c r="B8" t="s">
        <v>153</v>
      </c>
    </row>
    <row r="9" spans="1:2" x14ac:dyDescent="0.3">
      <c r="B9" s="6" t="s">
        <v>151</v>
      </c>
    </row>
    <row r="10" spans="1:2" x14ac:dyDescent="0.3">
      <c r="A10" t="s">
        <v>159</v>
      </c>
      <c r="B10" t="s">
        <v>154</v>
      </c>
    </row>
    <row r="11" spans="1:2" x14ac:dyDescent="0.3">
      <c r="B11" s="6" t="s">
        <v>151</v>
      </c>
    </row>
    <row r="12" spans="1:2" x14ac:dyDescent="0.3">
      <c r="A12" t="s">
        <v>155</v>
      </c>
      <c r="B12" s="7" t="s">
        <v>156</v>
      </c>
    </row>
    <row r="13" spans="1:2" x14ac:dyDescent="0.3">
      <c r="A13" t="s">
        <v>157</v>
      </c>
      <c r="B13" t="s">
        <v>158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39"/>
  <sheetViews>
    <sheetView zoomScale="85" zoomScaleNormal="85" workbookViewId="0">
      <pane xSplit="1" topLeftCell="AD1" activePane="topRight" state="frozen"/>
      <selection pane="topRight"/>
    </sheetView>
  </sheetViews>
  <sheetFormatPr defaultRowHeight="14.4" x14ac:dyDescent="0.3"/>
  <cols>
    <col min="11" max="11" width="22.109375" customWidth="1"/>
  </cols>
  <sheetData>
    <row r="1" spans="1:60" x14ac:dyDescent="0.3">
      <c r="A1" t="s">
        <v>0</v>
      </c>
      <c r="B1" t="s">
        <v>1</v>
      </c>
      <c r="C1" t="s">
        <v>173</v>
      </c>
      <c r="D1" t="s">
        <v>174</v>
      </c>
      <c r="E1" t="s">
        <v>2</v>
      </c>
      <c r="F1" t="s">
        <v>3</v>
      </c>
      <c r="G1" t="s">
        <v>175</v>
      </c>
      <c r="H1" t="s">
        <v>176</v>
      </c>
      <c r="I1" t="s">
        <v>177</v>
      </c>
      <c r="J1" t="s">
        <v>4</v>
      </c>
      <c r="K1" t="s">
        <v>5</v>
      </c>
      <c r="L1" t="s">
        <v>178</v>
      </c>
      <c r="M1" t="s">
        <v>179</v>
      </c>
      <c r="N1" t="s">
        <v>180</v>
      </c>
      <c r="O1" t="s">
        <v>181</v>
      </c>
      <c r="P1" t="s">
        <v>6</v>
      </c>
      <c r="Q1" t="s">
        <v>7</v>
      </c>
      <c r="R1" t="s">
        <v>8</v>
      </c>
      <c r="S1" t="s">
        <v>9</v>
      </c>
      <c r="T1" t="s">
        <v>10</v>
      </c>
      <c r="U1" t="s">
        <v>11</v>
      </c>
      <c r="V1" t="s">
        <v>12</v>
      </c>
      <c r="W1" t="s">
        <v>13</v>
      </c>
      <c r="X1" t="s">
        <v>14</v>
      </c>
      <c r="Y1" t="s">
        <v>15</v>
      </c>
      <c r="Z1" t="s">
        <v>16</v>
      </c>
      <c r="AA1" t="s">
        <v>17</v>
      </c>
      <c r="AB1" t="s">
        <v>18</v>
      </c>
      <c r="AC1" t="s">
        <v>19</v>
      </c>
      <c r="AD1" t="s">
        <v>182</v>
      </c>
      <c r="AE1" t="s">
        <v>20</v>
      </c>
      <c r="AF1" t="s">
        <v>21</v>
      </c>
      <c r="AG1" t="s">
        <v>183</v>
      </c>
      <c r="AH1" t="s">
        <v>22</v>
      </c>
      <c r="AI1" t="s">
        <v>184</v>
      </c>
      <c r="AJ1" t="s">
        <v>164</v>
      </c>
      <c r="AK1" t="s">
        <v>25</v>
      </c>
      <c r="AL1" t="s">
        <v>185</v>
      </c>
      <c r="AM1" t="s">
        <v>24</v>
      </c>
      <c r="AN1" t="s">
        <v>165</v>
      </c>
      <c r="AO1" t="s">
        <v>26</v>
      </c>
      <c r="AP1" t="s">
        <v>27</v>
      </c>
      <c r="AQ1" t="s">
        <v>28</v>
      </c>
      <c r="AR1" t="s">
        <v>29</v>
      </c>
      <c r="AS1" t="s">
        <v>30</v>
      </c>
      <c r="AT1" t="s">
        <v>31</v>
      </c>
      <c r="AU1" t="s">
        <v>32</v>
      </c>
      <c r="AV1" t="s">
        <v>33</v>
      </c>
      <c r="AW1" t="s">
        <v>186</v>
      </c>
      <c r="AX1" t="s">
        <v>187</v>
      </c>
      <c r="AY1" t="s">
        <v>34</v>
      </c>
      <c r="AZ1" t="s">
        <v>35</v>
      </c>
      <c r="BA1" t="s">
        <v>36</v>
      </c>
      <c r="BB1" t="s">
        <v>37</v>
      </c>
      <c r="BC1" t="s">
        <v>38</v>
      </c>
      <c r="BD1" t="s">
        <v>39</v>
      </c>
      <c r="BE1" t="s">
        <v>40</v>
      </c>
      <c r="BF1" t="s">
        <v>41</v>
      </c>
      <c r="BG1" t="s">
        <v>94</v>
      </c>
      <c r="BH1" t="s">
        <v>42</v>
      </c>
    </row>
    <row r="2" spans="1:60" x14ac:dyDescent="0.3">
      <c r="A2">
        <v>1</v>
      </c>
      <c r="B2">
        <v>24</v>
      </c>
      <c r="C2" t="s">
        <v>188</v>
      </c>
      <c r="D2">
        <v>99117</v>
      </c>
      <c r="E2">
        <v>2078</v>
      </c>
      <c r="F2">
        <v>28</v>
      </c>
      <c r="G2" t="s">
        <v>189</v>
      </c>
      <c r="H2" t="s">
        <v>190</v>
      </c>
      <c r="I2" t="s">
        <v>191</v>
      </c>
      <c r="J2" t="s">
        <v>95</v>
      </c>
      <c r="K2" t="s">
        <v>96</v>
      </c>
      <c r="L2" t="s">
        <v>192</v>
      </c>
      <c r="M2">
        <v>1131</v>
      </c>
      <c r="N2" t="s">
        <v>193</v>
      </c>
      <c r="O2" t="s">
        <v>194</v>
      </c>
      <c r="P2">
        <v>72.89</v>
      </c>
      <c r="Q2">
        <v>8.75</v>
      </c>
      <c r="R2">
        <v>46.2</v>
      </c>
      <c r="S2">
        <v>33.67</v>
      </c>
      <c r="T2">
        <v>56.74</v>
      </c>
      <c r="U2" s="1">
        <v>0.90500000000000003</v>
      </c>
      <c r="V2" s="1">
        <v>0.253</v>
      </c>
      <c r="W2">
        <v>1.82</v>
      </c>
      <c r="X2" s="1">
        <v>0.875</v>
      </c>
      <c r="Y2">
        <v>6.06</v>
      </c>
      <c r="Z2" s="1">
        <v>0.83299999999999996</v>
      </c>
      <c r="AA2">
        <v>6.11</v>
      </c>
      <c r="AB2" s="1">
        <v>0.80600000000000005</v>
      </c>
      <c r="AC2">
        <v>23.34</v>
      </c>
      <c r="AD2">
        <v>0.35</v>
      </c>
      <c r="AE2">
        <v>0.09</v>
      </c>
      <c r="AF2">
        <v>0</v>
      </c>
      <c r="AG2">
        <v>0.04</v>
      </c>
      <c r="AH2">
        <v>0.09</v>
      </c>
      <c r="AI2">
        <v>0.56000000000000005</v>
      </c>
      <c r="AJ2">
        <v>3.35</v>
      </c>
      <c r="AK2">
        <v>1.52</v>
      </c>
      <c r="AL2">
        <v>0.61</v>
      </c>
      <c r="AM2">
        <v>0.81</v>
      </c>
      <c r="AN2">
        <v>6.63</v>
      </c>
      <c r="AO2">
        <v>2.5099999999999998</v>
      </c>
      <c r="AP2">
        <v>2.17</v>
      </c>
      <c r="AQ2">
        <v>0.48</v>
      </c>
      <c r="AR2">
        <v>0.87</v>
      </c>
      <c r="AS2">
        <v>0.04</v>
      </c>
      <c r="AT2">
        <v>0.95</v>
      </c>
      <c r="AU2">
        <v>5.24</v>
      </c>
      <c r="AV2">
        <v>7.19</v>
      </c>
      <c r="AW2">
        <v>1.86</v>
      </c>
      <c r="AX2">
        <v>1.08</v>
      </c>
      <c r="AY2">
        <v>1.17</v>
      </c>
      <c r="AZ2">
        <v>1.78</v>
      </c>
      <c r="BA2">
        <v>7.8</v>
      </c>
      <c r="BB2">
        <v>13.34</v>
      </c>
      <c r="BC2">
        <v>70.63</v>
      </c>
      <c r="BD2">
        <v>0.52</v>
      </c>
      <c r="BE2">
        <v>4.2300000000000004</v>
      </c>
      <c r="BF2">
        <v>2.13</v>
      </c>
      <c r="BG2">
        <v>1.48</v>
      </c>
      <c r="BH2">
        <v>2.2400000000000002</v>
      </c>
    </row>
    <row r="3" spans="1:60" x14ac:dyDescent="0.3">
      <c r="A3">
        <f>1+A2</f>
        <v>2</v>
      </c>
      <c r="B3">
        <v>22</v>
      </c>
      <c r="C3" t="s">
        <v>195</v>
      </c>
      <c r="D3">
        <v>88909</v>
      </c>
      <c r="E3">
        <v>1888</v>
      </c>
      <c r="F3">
        <v>27</v>
      </c>
      <c r="G3" t="s">
        <v>189</v>
      </c>
      <c r="H3" t="s">
        <v>196</v>
      </c>
      <c r="I3" t="s">
        <v>197</v>
      </c>
      <c r="J3" t="s">
        <v>97</v>
      </c>
      <c r="K3" t="s">
        <v>45</v>
      </c>
      <c r="L3" t="s">
        <v>198</v>
      </c>
      <c r="M3">
        <v>9668</v>
      </c>
      <c r="N3" t="s">
        <v>193</v>
      </c>
      <c r="O3" t="s">
        <v>194</v>
      </c>
      <c r="P3">
        <v>84.71</v>
      </c>
      <c r="Q3">
        <v>8.58</v>
      </c>
      <c r="R3">
        <v>43.42</v>
      </c>
      <c r="S3">
        <v>36.78</v>
      </c>
      <c r="T3">
        <v>69.84</v>
      </c>
      <c r="U3" s="1">
        <v>0.86099999999999999</v>
      </c>
      <c r="V3" s="1">
        <v>0.29299999999999998</v>
      </c>
      <c r="W3">
        <v>1</v>
      </c>
      <c r="X3" s="1">
        <v>0.7</v>
      </c>
      <c r="Y3">
        <v>5.48</v>
      </c>
      <c r="Z3" s="1">
        <v>0.61499999999999999</v>
      </c>
      <c r="AA3">
        <v>5.39</v>
      </c>
      <c r="AB3" s="1">
        <v>0.66100000000000003</v>
      </c>
      <c r="AC3">
        <v>22.63</v>
      </c>
      <c r="AD3">
        <v>0.56999999999999995</v>
      </c>
      <c r="AE3">
        <v>0.24</v>
      </c>
      <c r="AF3">
        <v>0.1</v>
      </c>
      <c r="AG3">
        <v>0.1</v>
      </c>
      <c r="AH3">
        <v>0</v>
      </c>
      <c r="AI3">
        <v>1</v>
      </c>
      <c r="AJ3">
        <v>5.62</v>
      </c>
      <c r="AK3">
        <v>1.69</v>
      </c>
      <c r="AL3">
        <v>2.46</v>
      </c>
      <c r="AM3">
        <v>1.27</v>
      </c>
      <c r="AN3">
        <v>8.41</v>
      </c>
      <c r="AO3">
        <v>2.76</v>
      </c>
      <c r="AP3">
        <v>2.1</v>
      </c>
      <c r="AQ3">
        <v>0.56999999999999995</v>
      </c>
      <c r="AR3">
        <v>0.56999999999999995</v>
      </c>
      <c r="AS3">
        <v>0.05</v>
      </c>
      <c r="AT3">
        <v>1.33</v>
      </c>
      <c r="AU3">
        <v>4.4800000000000004</v>
      </c>
      <c r="AV3">
        <v>8.68</v>
      </c>
      <c r="AW3">
        <v>2.0499999999999998</v>
      </c>
      <c r="AX3">
        <v>0.76</v>
      </c>
      <c r="AY3">
        <v>1</v>
      </c>
      <c r="AZ3">
        <v>1.91</v>
      </c>
      <c r="BA3">
        <v>5.2</v>
      </c>
      <c r="BB3">
        <v>10.92</v>
      </c>
      <c r="BC3">
        <v>67.989999999999995</v>
      </c>
      <c r="BD3">
        <v>0.54</v>
      </c>
      <c r="BE3">
        <v>4.46</v>
      </c>
      <c r="BF3">
        <v>1.35</v>
      </c>
      <c r="BG3">
        <v>2.88</v>
      </c>
      <c r="BH3">
        <v>1.78</v>
      </c>
    </row>
    <row r="4" spans="1:60" x14ac:dyDescent="0.3">
      <c r="A4">
        <f t="shared" ref="A4:A39" si="0">1+A3</f>
        <v>3</v>
      </c>
      <c r="B4">
        <v>17</v>
      </c>
      <c r="C4" t="s">
        <v>199</v>
      </c>
      <c r="D4">
        <v>150711</v>
      </c>
      <c r="E4">
        <v>1011</v>
      </c>
      <c r="F4">
        <v>26</v>
      </c>
      <c r="G4" t="s">
        <v>189</v>
      </c>
      <c r="H4" t="s">
        <v>200</v>
      </c>
      <c r="I4" t="s">
        <v>201</v>
      </c>
      <c r="J4" t="s">
        <v>98</v>
      </c>
      <c r="K4" t="s">
        <v>59</v>
      </c>
      <c r="L4" t="s">
        <v>202</v>
      </c>
      <c r="M4">
        <v>1708</v>
      </c>
      <c r="N4" t="s">
        <v>193</v>
      </c>
      <c r="O4" t="s">
        <v>194</v>
      </c>
      <c r="P4">
        <v>50.74</v>
      </c>
      <c r="Q4">
        <v>4.45</v>
      </c>
      <c r="R4">
        <v>42.77</v>
      </c>
      <c r="S4">
        <v>21.7</v>
      </c>
      <c r="T4">
        <v>37.21</v>
      </c>
      <c r="U4" s="1">
        <v>0.84</v>
      </c>
      <c r="V4" s="1">
        <v>0.254</v>
      </c>
      <c r="W4">
        <v>0.09</v>
      </c>
      <c r="X4" s="1">
        <v>1</v>
      </c>
      <c r="Y4">
        <v>1.69</v>
      </c>
      <c r="Z4" s="1">
        <v>0.79200000000000004</v>
      </c>
      <c r="AA4">
        <v>2.23</v>
      </c>
      <c r="AB4" s="1">
        <v>0.69399999999999995</v>
      </c>
      <c r="AC4">
        <v>9.5500000000000007</v>
      </c>
      <c r="AD4">
        <v>0</v>
      </c>
      <c r="AE4">
        <v>0.09</v>
      </c>
      <c r="AF4">
        <v>0</v>
      </c>
      <c r="AG4">
        <v>0</v>
      </c>
      <c r="AH4">
        <v>0</v>
      </c>
      <c r="AI4">
        <v>0.09</v>
      </c>
      <c r="AJ4">
        <v>5.86</v>
      </c>
      <c r="AK4">
        <v>1.62</v>
      </c>
      <c r="AL4">
        <v>2.81</v>
      </c>
      <c r="AM4">
        <v>1.24</v>
      </c>
      <c r="AN4">
        <v>5.71</v>
      </c>
      <c r="AO4">
        <v>3.47</v>
      </c>
      <c r="AP4">
        <v>2.14</v>
      </c>
      <c r="AQ4">
        <v>0.62</v>
      </c>
      <c r="AR4">
        <v>0.71</v>
      </c>
      <c r="AS4">
        <v>0.09</v>
      </c>
      <c r="AT4">
        <v>1.51</v>
      </c>
      <c r="AU4">
        <v>5.25</v>
      </c>
      <c r="AV4">
        <v>6.59</v>
      </c>
      <c r="AW4">
        <v>2.67</v>
      </c>
      <c r="AX4">
        <v>0.89</v>
      </c>
      <c r="AY4">
        <v>1.51</v>
      </c>
      <c r="AZ4">
        <v>2.85</v>
      </c>
      <c r="BA4">
        <v>5.7</v>
      </c>
      <c r="BB4">
        <v>10.68</v>
      </c>
      <c r="BC4">
        <v>68.510000000000005</v>
      </c>
      <c r="BD4">
        <v>0.19</v>
      </c>
      <c r="BE4">
        <v>5.62</v>
      </c>
      <c r="BF4">
        <v>2.0499999999999998</v>
      </c>
      <c r="BG4">
        <v>0.95</v>
      </c>
      <c r="BH4">
        <v>2.63</v>
      </c>
    </row>
    <row r="5" spans="1:60" x14ac:dyDescent="0.3">
      <c r="A5">
        <f t="shared" si="0"/>
        <v>4</v>
      </c>
      <c r="B5">
        <v>28</v>
      </c>
      <c r="C5" t="s">
        <v>203</v>
      </c>
      <c r="D5">
        <v>20525</v>
      </c>
      <c r="E5">
        <v>2438</v>
      </c>
      <c r="F5">
        <v>33</v>
      </c>
      <c r="G5" t="s">
        <v>189</v>
      </c>
      <c r="H5" t="s">
        <v>204</v>
      </c>
      <c r="I5" t="s">
        <v>205</v>
      </c>
      <c r="J5" t="s">
        <v>124</v>
      </c>
      <c r="K5" t="s">
        <v>49</v>
      </c>
      <c r="L5" t="s">
        <v>206</v>
      </c>
      <c r="M5">
        <v>11690</v>
      </c>
      <c r="N5" t="s">
        <v>193</v>
      </c>
      <c r="O5" t="s">
        <v>194</v>
      </c>
      <c r="P5">
        <v>80.510000000000005</v>
      </c>
      <c r="Q5">
        <v>18.86</v>
      </c>
      <c r="R5">
        <v>50.83</v>
      </c>
      <c r="S5">
        <v>40.93</v>
      </c>
      <c r="T5">
        <v>63.49</v>
      </c>
      <c r="U5" s="1">
        <v>0.87</v>
      </c>
      <c r="V5" s="1">
        <v>0.29699999999999999</v>
      </c>
      <c r="W5">
        <v>0.41</v>
      </c>
      <c r="X5" s="1">
        <v>0.84599999999999997</v>
      </c>
      <c r="Y5">
        <v>4.6500000000000004</v>
      </c>
      <c r="Z5" s="1">
        <v>0.754</v>
      </c>
      <c r="AA5">
        <v>5.72</v>
      </c>
      <c r="AB5" s="1">
        <v>0.77100000000000002</v>
      </c>
      <c r="AC5">
        <v>22.8</v>
      </c>
      <c r="AD5">
        <v>1.96</v>
      </c>
      <c r="AE5">
        <v>0.41</v>
      </c>
      <c r="AF5">
        <v>0.11</v>
      </c>
      <c r="AG5">
        <v>0.48</v>
      </c>
      <c r="AH5">
        <v>0.15</v>
      </c>
      <c r="AI5">
        <v>3.1</v>
      </c>
      <c r="AJ5">
        <v>6.5</v>
      </c>
      <c r="AK5">
        <v>1.86</v>
      </c>
      <c r="AL5">
        <v>2.82</v>
      </c>
      <c r="AM5">
        <v>1.86</v>
      </c>
      <c r="AN5">
        <v>10.35</v>
      </c>
      <c r="AO5">
        <v>2.58</v>
      </c>
      <c r="AP5">
        <v>1.1100000000000001</v>
      </c>
      <c r="AQ5">
        <v>7.0000000000000007E-2</v>
      </c>
      <c r="AR5">
        <v>0.59</v>
      </c>
      <c r="AS5">
        <v>7.0000000000000007E-2</v>
      </c>
      <c r="AT5">
        <v>1.26</v>
      </c>
      <c r="AU5">
        <v>2.77</v>
      </c>
      <c r="AV5">
        <v>6.98</v>
      </c>
      <c r="AW5">
        <v>1.85</v>
      </c>
      <c r="AX5">
        <v>0.78</v>
      </c>
      <c r="AY5">
        <v>0.59</v>
      </c>
      <c r="AZ5">
        <v>0.92</v>
      </c>
      <c r="BA5">
        <v>6.61</v>
      </c>
      <c r="BB5">
        <v>11.81</v>
      </c>
      <c r="BC5">
        <v>70.819999999999993</v>
      </c>
      <c r="BD5">
        <v>0.68</v>
      </c>
      <c r="BE5">
        <v>5.61</v>
      </c>
      <c r="BF5">
        <v>1.57</v>
      </c>
      <c r="BG5">
        <v>2.36</v>
      </c>
      <c r="BH5">
        <v>2.2999999999999998</v>
      </c>
    </row>
    <row r="6" spans="1:60" x14ac:dyDescent="0.3">
      <c r="A6">
        <f t="shared" si="0"/>
        <v>5</v>
      </c>
      <c r="B6">
        <v>12</v>
      </c>
      <c r="C6" t="s">
        <v>207</v>
      </c>
      <c r="D6">
        <v>15208</v>
      </c>
      <c r="E6">
        <v>1062</v>
      </c>
      <c r="F6">
        <v>34</v>
      </c>
      <c r="G6" t="s">
        <v>189</v>
      </c>
      <c r="H6" t="s">
        <v>208</v>
      </c>
      <c r="I6" t="s">
        <v>209</v>
      </c>
      <c r="J6" t="s">
        <v>99</v>
      </c>
      <c r="K6" t="s">
        <v>48</v>
      </c>
      <c r="L6" t="s">
        <v>210</v>
      </c>
      <c r="M6">
        <v>1207</v>
      </c>
      <c r="N6" t="s">
        <v>193</v>
      </c>
      <c r="O6" t="s">
        <v>194</v>
      </c>
      <c r="P6">
        <v>87.37</v>
      </c>
      <c r="Q6">
        <v>14.32</v>
      </c>
      <c r="R6">
        <v>47.18</v>
      </c>
      <c r="S6">
        <v>41.22</v>
      </c>
      <c r="T6">
        <v>71.95</v>
      </c>
      <c r="U6" s="1">
        <v>0.879</v>
      </c>
      <c r="V6" s="1">
        <v>0.32300000000000001</v>
      </c>
      <c r="W6">
        <v>1.19</v>
      </c>
      <c r="X6" s="1">
        <v>0.73699999999999999</v>
      </c>
      <c r="Y6">
        <v>6.69</v>
      </c>
      <c r="Z6" s="1">
        <v>0.70499999999999996</v>
      </c>
      <c r="AA6">
        <v>8.31</v>
      </c>
      <c r="AB6" s="1">
        <v>0.78400000000000003</v>
      </c>
      <c r="AC6">
        <v>30.18</v>
      </c>
      <c r="AD6">
        <v>1.44</v>
      </c>
      <c r="AE6">
        <v>0.17</v>
      </c>
      <c r="AF6">
        <v>0.08</v>
      </c>
      <c r="AG6">
        <v>0.08</v>
      </c>
      <c r="AH6">
        <v>0.17</v>
      </c>
      <c r="AI6">
        <v>1.95</v>
      </c>
      <c r="AJ6">
        <v>7.53</v>
      </c>
      <c r="AK6">
        <v>1.33</v>
      </c>
      <c r="AL6">
        <v>3.07</v>
      </c>
      <c r="AM6">
        <v>1.6</v>
      </c>
      <c r="AN6">
        <v>7.27</v>
      </c>
      <c r="AO6">
        <v>2.29</v>
      </c>
      <c r="AP6">
        <v>0.76</v>
      </c>
      <c r="AQ6">
        <v>0.34</v>
      </c>
      <c r="AR6">
        <v>0.42</v>
      </c>
      <c r="AS6">
        <v>0</v>
      </c>
      <c r="AT6">
        <v>0.76</v>
      </c>
      <c r="AU6">
        <v>3.81</v>
      </c>
      <c r="AV6">
        <v>5.85</v>
      </c>
      <c r="AW6">
        <v>1.36</v>
      </c>
      <c r="AX6">
        <v>0.34</v>
      </c>
      <c r="AY6">
        <v>1.36</v>
      </c>
      <c r="AZ6">
        <v>2.46</v>
      </c>
      <c r="BA6">
        <v>6.36</v>
      </c>
      <c r="BB6">
        <v>11.44</v>
      </c>
      <c r="BC6">
        <v>66.91</v>
      </c>
      <c r="BD6">
        <v>1.27</v>
      </c>
      <c r="BE6">
        <v>10.27</v>
      </c>
      <c r="BF6">
        <v>2.0699999999999998</v>
      </c>
      <c r="BG6">
        <v>1.27</v>
      </c>
      <c r="BH6">
        <v>4.1100000000000003</v>
      </c>
    </row>
    <row r="7" spans="1:60" x14ac:dyDescent="0.3">
      <c r="A7">
        <f t="shared" si="0"/>
        <v>6</v>
      </c>
      <c r="B7">
        <v>19</v>
      </c>
      <c r="C7" t="s">
        <v>211</v>
      </c>
      <c r="D7">
        <v>55209</v>
      </c>
      <c r="E7">
        <v>1463</v>
      </c>
      <c r="F7">
        <v>34</v>
      </c>
      <c r="G7" t="s">
        <v>212</v>
      </c>
      <c r="H7" t="s">
        <v>213</v>
      </c>
      <c r="I7" t="s">
        <v>214</v>
      </c>
      <c r="J7" t="s">
        <v>100</v>
      </c>
      <c r="K7" t="s">
        <v>50</v>
      </c>
      <c r="L7" t="s">
        <v>215</v>
      </c>
      <c r="M7">
        <v>1897</v>
      </c>
      <c r="N7" t="s">
        <v>193</v>
      </c>
      <c r="O7" t="s">
        <v>194</v>
      </c>
      <c r="P7">
        <v>66.010000000000005</v>
      </c>
      <c r="Q7">
        <v>12.12</v>
      </c>
      <c r="R7">
        <v>50.19</v>
      </c>
      <c r="S7">
        <v>33.130000000000003</v>
      </c>
      <c r="T7">
        <v>53.03</v>
      </c>
      <c r="U7" s="1">
        <v>0.86399999999999999</v>
      </c>
      <c r="V7" s="1">
        <v>0.34100000000000003</v>
      </c>
      <c r="W7">
        <v>1.05</v>
      </c>
      <c r="X7" s="1">
        <v>0.81</v>
      </c>
      <c r="Y7">
        <v>4.0599999999999996</v>
      </c>
      <c r="Z7" s="1">
        <v>0.67300000000000004</v>
      </c>
      <c r="AA7">
        <v>7.81</v>
      </c>
      <c r="AB7" s="1">
        <v>0.82499999999999996</v>
      </c>
      <c r="AC7">
        <v>23.24</v>
      </c>
      <c r="AD7">
        <v>1.23</v>
      </c>
      <c r="AE7">
        <v>0.06</v>
      </c>
      <c r="AF7">
        <v>0.06</v>
      </c>
      <c r="AG7">
        <v>0.31</v>
      </c>
      <c r="AH7">
        <v>0.25</v>
      </c>
      <c r="AI7">
        <v>1.91</v>
      </c>
      <c r="AJ7">
        <v>7.48</v>
      </c>
      <c r="AK7">
        <v>1.38</v>
      </c>
      <c r="AL7">
        <v>2.81</v>
      </c>
      <c r="AM7">
        <v>1.19</v>
      </c>
      <c r="AN7">
        <v>7.72</v>
      </c>
      <c r="AO7">
        <v>2.52</v>
      </c>
      <c r="AP7">
        <v>1.23</v>
      </c>
      <c r="AQ7">
        <v>0.31</v>
      </c>
      <c r="AR7">
        <v>0.62</v>
      </c>
      <c r="AS7">
        <v>0</v>
      </c>
      <c r="AT7">
        <v>1.35</v>
      </c>
      <c r="AU7">
        <v>3.14</v>
      </c>
      <c r="AV7">
        <v>7.14</v>
      </c>
      <c r="AW7">
        <v>1.54</v>
      </c>
      <c r="AX7">
        <v>1.17</v>
      </c>
      <c r="AY7">
        <v>0.92</v>
      </c>
      <c r="AZ7">
        <v>1.54</v>
      </c>
      <c r="BA7">
        <v>5.29</v>
      </c>
      <c r="BB7">
        <v>9.84</v>
      </c>
      <c r="BC7">
        <v>70.72</v>
      </c>
      <c r="BD7">
        <v>1.05</v>
      </c>
      <c r="BE7">
        <v>6.14</v>
      </c>
      <c r="BF7">
        <v>1.57</v>
      </c>
      <c r="BG7">
        <v>2.9</v>
      </c>
      <c r="BH7">
        <v>2.44</v>
      </c>
    </row>
    <row r="8" spans="1:60" x14ac:dyDescent="0.3">
      <c r="A8">
        <f t="shared" si="0"/>
        <v>7</v>
      </c>
      <c r="B8">
        <v>18</v>
      </c>
      <c r="C8" t="s">
        <v>216</v>
      </c>
      <c r="D8">
        <v>211988</v>
      </c>
      <c r="E8">
        <v>1295</v>
      </c>
      <c r="F8">
        <v>18</v>
      </c>
      <c r="G8" t="s">
        <v>212</v>
      </c>
      <c r="H8" t="s">
        <v>217</v>
      </c>
      <c r="I8" t="s">
        <v>218</v>
      </c>
      <c r="J8" t="s">
        <v>219</v>
      </c>
      <c r="K8" t="s">
        <v>51</v>
      </c>
      <c r="L8" t="s">
        <v>220</v>
      </c>
      <c r="M8">
        <v>1326</v>
      </c>
      <c r="N8" t="s">
        <v>193</v>
      </c>
      <c r="O8" t="s">
        <v>194</v>
      </c>
      <c r="P8">
        <v>61.23</v>
      </c>
      <c r="Q8">
        <v>3.96</v>
      </c>
      <c r="R8">
        <v>40.21</v>
      </c>
      <c r="S8">
        <v>24.62</v>
      </c>
      <c r="T8">
        <v>47.26</v>
      </c>
      <c r="U8" s="1">
        <v>0.84899999999999998</v>
      </c>
      <c r="V8" s="1">
        <v>0.32400000000000001</v>
      </c>
      <c r="W8">
        <v>0.42</v>
      </c>
      <c r="X8" s="1">
        <v>0.85699999999999998</v>
      </c>
      <c r="Y8">
        <v>3.54</v>
      </c>
      <c r="Z8" s="1">
        <v>0.52600000000000002</v>
      </c>
      <c r="AA8">
        <v>2.78</v>
      </c>
      <c r="AB8" s="1">
        <v>0.66700000000000004</v>
      </c>
      <c r="AC8">
        <v>15.11</v>
      </c>
      <c r="AD8">
        <v>0.28000000000000003</v>
      </c>
      <c r="AE8">
        <v>0</v>
      </c>
      <c r="AF8">
        <v>0</v>
      </c>
      <c r="AG8">
        <v>0.14000000000000001</v>
      </c>
      <c r="AH8">
        <v>7.0000000000000007E-2</v>
      </c>
      <c r="AI8">
        <v>0.49</v>
      </c>
      <c r="AJ8">
        <v>7.17</v>
      </c>
      <c r="AK8">
        <v>1.67</v>
      </c>
      <c r="AL8">
        <v>3.28</v>
      </c>
      <c r="AM8">
        <v>2.17</v>
      </c>
      <c r="AN8">
        <v>3.96</v>
      </c>
      <c r="AO8">
        <v>2.2200000000000002</v>
      </c>
      <c r="AP8">
        <v>2.2200000000000002</v>
      </c>
      <c r="AQ8">
        <v>0.56000000000000005</v>
      </c>
      <c r="AR8">
        <v>0.83</v>
      </c>
      <c r="AS8">
        <v>0.14000000000000001</v>
      </c>
      <c r="AT8">
        <v>1.04</v>
      </c>
      <c r="AU8">
        <v>4.45</v>
      </c>
      <c r="AV8">
        <v>6.95</v>
      </c>
      <c r="AW8">
        <v>1.39</v>
      </c>
      <c r="AX8">
        <v>0.76</v>
      </c>
      <c r="AY8">
        <v>1.6</v>
      </c>
      <c r="AZ8">
        <v>2.71</v>
      </c>
      <c r="BA8">
        <v>5.07</v>
      </c>
      <c r="BB8">
        <v>10.01</v>
      </c>
      <c r="BC8">
        <v>66.569999999999993</v>
      </c>
      <c r="BD8">
        <v>1.06</v>
      </c>
      <c r="BE8">
        <v>8.17</v>
      </c>
      <c r="BF8">
        <v>1.78</v>
      </c>
      <c r="BG8">
        <v>2.17</v>
      </c>
      <c r="BH8">
        <v>3.23</v>
      </c>
    </row>
    <row r="9" spans="1:60" x14ac:dyDescent="0.3">
      <c r="A9">
        <f t="shared" si="0"/>
        <v>8</v>
      </c>
      <c r="B9">
        <v>28</v>
      </c>
      <c r="C9" t="s">
        <v>221</v>
      </c>
      <c r="D9">
        <v>147744</v>
      </c>
      <c r="E9">
        <v>2238</v>
      </c>
      <c r="F9">
        <v>23</v>
      </c>
      <c r="G9" t="s">
        <v>212</v>
      </c>
      <c r="H9" t="s">
        <v>222</v>
      </c>
      <c r="I9" t="s">
        <v>223</v>
      </c>
      <c r="J9" t="s">
        <v>101</v>
      </c>
      <c r="K9" t="s">
        <v>52</v>
      </c>
      <c r="L9" t="s">
        <v>224</v>
      </c>
      <c r="M9">
        <v>1903</v>
      </c>
      <c r="N9" t="s">
        <v>193</v>
      </c>
      <c r="O9" t="s">
        <v>194</v>
      </c>
      <c r="P9">
        <v>58.71</v>
      </c>
      <c r="Q9">
        <v>9.33</v>
      </c>
      <c r="R9">
        <v>47.84</v>
      </c>
      <c r="S9">
        <v>28.09</v>
      </c>
      <c r="T9">
        <v>49.58</v>
      </c>
      <c r="U9" s="1">
        <v>0.86499999999999999</v>
      </c>
      <c r="V9" s="1">
        <v>0.251</v>
      </c>
      <c r="W9">
        <v>0.88</v>
      </c>
      <c r="X9" s="1">
        <v>0.78600000000000003</v>
      </c>
      <c r="Y9">
        <v>4.71</v>
      </c>
      <c r="Z9" s="1">
        <v>0.68</v>
      </c>
      <c r="AA9">
        <v>4.42</v>
      </c>
      <c r="AB9" s="1">
        <v>0.70499999999999996</v>
      </c>
      <c r="AC9">
        <v>16.559999999999999</v>
      </c>
      <c r="AD9">
        <v>0.28000000000000003</v>
      </c>
      <c r="AE9">
        <v>0.24</v>
      </c>
      <c r="AF9">
        <v>0.08</v>
      </c>
      <c r="AG9">
        <v>0.04</v>
      </c>
      <c r="AH9">
        <v>0.04</v>
      </c>
      <c r="AI9">
        <v>0.68</v>
      </c>
      <c r="AJ9">
        <v>5.28</v>
      </c>
      <c r="AK9">
        <v>1.62</v>
      </c>
      <c r="AL9">
        <v>2.0699999999999998</v>
      </c>
      <c r="AM9">
        <v>1.38</v>
      </c>
      <c r="AN9">
        <v>8.58</v>
      </c>
      <c r="AO9">
        <v>1.77</v>
      </c>
      <c r="AP9">
        <v>1.37</v>
      </c>
      <c r="AQ9">
        <v>0.16</v>
      </c>
      <c r="AR9">
        <v>0.72</v>
      </c>
      <c r="AS9">
        <v>0.04</v>
      </c>
      <c r="AT9">
        <v>0.76</v>
      </c>
      <c r="AU9">
        <v>4.26</v>
      </c>
      <c r="AV9">
        <v>6.03</v>
      </c>
      <c r="AW9">
        <v>1.17</v>
      </c>
      <c r="AX9">
        <v>0.72</v>
      </c>
      <c r="AY9">
        <v>0.56000000000000005</v>
      </c>
      <c r="AZ9">
        <v>1.53</v>
      </c>
      <c r="BA9">
        <v>3.26</v>
      </c>
      <c r="BB9">
        <v>7.24</v>
      </c>
      <c r="BC9">
        <v>65.02</v>
      </c>
      <c r="BD9">
        <v>0.41</v>
      </c>
      <c r="BE9">
        <v>4.03</v>
      </c>
      <c r="BF9">
        <v>1.31</v>
      </c>
      <c r="BG9">
        <v>1.17</v>
      </c>
      <c r="BH9">
        <v>1.79</v>
      </c>
    </row>
    <row r="10" spans="1:60" x14ac:dyDescent="0.3">
      <c r="A10">
        <f t="shared" si="0"/>
        <v>9</v>
      </c>
      <c r="B10">
        <v>15</v>
      </c>
      <c r="C10" t="s">
        <v>225</v>
      </c>
      <c r="D10">
        <v>83072</v>
      </c>
      <c r="E10">
        <v>1184</v>
      </c>
      <c r="F10">
        <v>30</v>
      </c>
      <c r="G10" t="s">
        <v>189</v>
      </c>
      <c r="H10" t="s">
        <v>226</v>
      </c>
      <c r="I10" t="s">
        <v>227</v>
      </c>
      <c r="J10" t="s">
        <v>126</v>
      </c>
      <c r="K10" t="s">
        <v>55</v>
      </c>
      <c r="L10" t="s">
        <v>228</v>
      </c>
      <c r="M10">
        <v>6977</v>
      </c>
      <c r="N10" t="s">
        <v>193</v>
      </c>
      <c r="O10" t="s">
        <v>194</v>
      </c>
      <c r="P10">
        <v>57.69</v>
      </c>
      <c r="Q10">
        <v>5.32</v>
      </c>
      <c r="R10">
        <v>43.33</v>
      </c>
      <c r="S10">
        <v>25</v>
      </c>
      <c r="T10">
        <v>42.87</v>
      </c>
      <c r="U10" s="1">
        <v>0.81399999999999995</v>
      </c>
      <c r="V10" s="1">
        <v>0.33500000000000002</v>
      </c>
      <c r="W10">
        <v>0.23</v>
      </c>
      <c r="X10" s="1">
        <v>0.6</v>
      </c>
      <c r="Y10">
        <v>2.36</v>
      </c>
      <c r="Z10" s="1">
        <v>0.47</v>
      </c>
      <c r="AA10">
        <v>2.74</v>
      </c>
      <c r="AB10" s="1">
        <v>0.61</v>
      </c>
      <c r="AC10">
        <v>12.52</v>
      </c>
      <c r="AD10">
        <v>0.23</v>
      </c>
      <c r="AE10">
        <v>0</v>
      </c>
      <c r="AF10">
        <v>0</v>
      </c>
      <c r="AG10">
        <v>0</v>
      </c>
      <c r="AH10">
        <v>0</v>
      </c>
      <c r="AI10">
        <v>0.23</v>
      </c>
      <c r="AJ10">
        <v>4.25</v>
      </c>
      <c r="AK10">
        <v>1.58</v>
      </c>
      <c r="AL10">
        <v>2.33</v>
      </c>
      <c r="AM10">
        <v>1.21</v>
      </c>
      <c r="AN10">
        <v>1.58</v>
      </c>
      <c r="AO10">
        <v>2.74</v>
      </c>
      <c r="AP10">
        <v>1.44</v>
      </c>
      <c r="AQ10">
        <v>0.61</v>
      </c>
      <c r="AR10">
        <v>1.67</v>
      </c>
      <c r="AS10">
        <v>0</v>
      </c>
      <c r="AT10">
        <v>1.52</v>
      </c>
      <c r="AU10">
        <v>4.33</v>
      </c>
      <c r="AV10">
        <v>7.6</v>
      </c>
      <c r="AW10">
        <v>1.98</v>
      </c>
      <c r="AX10">
        <v>0.84</v>
      </c>
      <c r="AY10">
        <v>1.29</v>
      </c>
      <c r="AZ10">
        <v>2.4300000000000002</v>
      </c>
      <c r="BA10">
        <v>5.4</v>
      </c>
      <c r="BB10">
        <v>11.78</v>
      </c>
      <c r="BC10">
        <v>65.2</v>
      </c>
      <c r="BD10">
        <v>0.63</v>
      </c>
      <c r="BE10">
        <v>5.08</v>
      </c>
      <c r="BF10">
        <v>2.04</v>
      </c>
      <c r="BG10">
        <v>1.1299999999999999</v>
      </c>
      <c r="BH10">
        <v>2.5</v>
      </c>
    </row>
    <row r="11" spans="1:60" x14ac:dyDescent="0.3">
      <c r="A11">
        <f t="shared" si="0"/>
        <v>10</v>
      </c>
      <c r="B11">
        <v>20</v>
      </c>
      <c r="C11" t="s">
        <v>229</v>
      </c>
      <c r="D11">
        <v>117549</v>
      </c>
      <c r="E11">
        <v>1568</v>
      </c>
      <c r="F11">
        <v>28</v>
      </c>
      <c r="G11" t="s">
        <v>212</v>
      </c>
      <c r="H11" t="s">
        <v>230</v>
      </c>
      <c r="I11" t="s">
        <v>231</v>
      </c>
      <c r="J11" t="s">
        <v>56</v>
      </c>
      <c r="K11" t="s">
        <v>50</v>
      </c>
      <c r="L11" t="s">
        <v>215</v>
      </c>
      <c r="M11">
        <v>1897</v>
      </c>
      <c r="N11" t="s">
        <v>193</v>
      </c>
      <c r="O11" t="s">
        <v>194</v>
      </c>
      <c r="P11">
        <v>64.11</v>
      </c>
      <c r="Q11">
        <v>8.5500000000000007</v>
      </c>
      <c r="R11">
        <v>46.19</v>
      </c>
      <c r="S11">
        <v>29.61</v>
      </c>
      <c r="T11">
        <v>50.4</v>
      </c>
      <c r="U11" s="1">
        <v>0.871</v>
      </c>
      <c r="V11" s="1">
        <v>0.27700000000000002</v>
      </c>
      <c r="W11">
        <v>1.43</v>
      </c>
      <c r="X11" s="1">
        <v>0.83299999999999996</v>
      </c>
      <c r="Y11">
        <v>7.29</v>
      </c>
      <c r="Z11" s="1">
        <v>0.73399999999999999</v>
      </c>
      <c r="AA11">
        <v>5.97</v>
      </c>
      <c r="AB11" s="1">
        <v>0.80600000000000005</v>
      </c>
      <c r="AC11">
        <v>21.89</v>
      </c>
      <c r="AD11">
        <v>0.75</v>
      </c>
      <c r="AE11">
        <v>0.11</v>
      </c>
      <c r="AF11">
        <v>0.06</v>
      </c>
      <c r="AG11">
        <v>0</v>
      </c>
      <c r="AH11">
        <v>0</v>
      </c>
      <c r="AI11">
        <v>0.92</v>
      </c>
      <c r="AJ11">
        <v>4.32</v>
      </c>
      <c r="AK11">
        <v>1.79</v>
      </c>
      <c r="AL11">
        <v>1.61</v>
      </c>
      <c r="AM11">
        <v>1.18</v>
      </c>
      <c r="AN11">
        <v>7.64</v>
      </c>
      <c r="AO11">
        <v>2.2999999999999998</v>
      </c>
      <c r="AP11">
        <v>2.1800000000000002</v>
      </c>
      <c r="AQ11">
        <v>0.34</v>
      </c>
      <c r="AR11">
        <v>0.8</v>
      </c>
      <c r="AS11">
        <v>0.06</v>
      </c>
      <c r="AT11">
        <v>0.98</v>
      </c>
      <c r="AU11">
        <v>5.1100000000000003</v>
      </c>
      <c r="AV11">
        <v>7.52</v>
      </c>
      <c r="AW11">
        <v>1.49</v>
      </c>
      <c r="AX11">
        <v>1.0900000000000001</v>
      </c>
      <c r="AY11">
        <v>0.75</v>
      </c>
      <c r="AZ11">
        <v>1.66</v>
      </c>
      <c r="BA11">
        <v>4.59</v>
      </c>
      <c r="BB11">
        <v>9.64</v>
      </c>
      <c r="BC11">
        <v>66.75</v>
      </c>
      <c r="BD11">
        <v>0.54</v>
      </c>
      <c r="BE11">
        <v>3.46</v>
      </c>
      <c r="BF11">
        <v>1.57</v>
      </c>
      <c r="BG11">
        <v>2.93</v>
      </c>
      <c r="BH11">
        <v>1.59</v>
      </c>
    </row>
    <row r="12" spans="1:60" x14ac:dyDescent="0.3">
      <c r="A12">
        <f t="shared" si="0"/>
        <v>11</v>
      </c>
      <c r="B12">
        <v>23</v>
      </c>
      <c r="C12" t="s">
        <v>232</v>
      </c>
      <c r="D12">
        <v>96622</v>
      </c>
      <c r="E12">
        <v>2025</v>
      </c>
      <c r="F12">
        <v>32</v>
      </c>
      <c r="G12" t="s">
        <v>189</v>
      </c>
      <c r="H12" t="s">
        <v>233</v>
      </c>
      <c r="I12" t="s">
        <v>234</v>
      </c>
      <c r="J12" t="s">
        <v>102</v>
      </c>
      <c r="K12" t="s">
        <v>44</v>
      </c>
      <c r="L12" t="s">
        <v>235</v>
      </c>
      <c r="M12">
        <v>1581</v>
      </c>
      <c r="N12" t="s">
        <v>193</v>
      </c>
      <c r="O12" t="s">
        <v>194</v>
      </c>
      <c r="P12">
        <v>66.44</v>
      </c>
      <c r="Q12">
        <v>11.2</v>
      </c>
      <c r="R12">
        <v>46.14</v>
      </c>
      <c r="S12">
        <v>30.66</v>
      </c>
      <c r="T12">
        <v>50.44</v>
      </c>
      <c r="U12" s="1">
        <v>0.89900000000000002</v>
      </c>
      <c r="V12" s="1">
        <v>0.29199999999999998</v>
      </c>
      <c r="W12">
        <v>0.57999999999999996</v>
      </c>
      <c r="X12" s="1">
        <v>0.92900000000000005</v>
      </c>
      <c r="Y12">
        <v>2.89</v>
      </c>
      <c r="Z12" s="1">
        <v>0.73</v>
      </c>
      <c r="AA12">
        <v>5.07</v>
      </c>
      <c r="AB12" s="1">
        <v>0.83799999999999997</v>
      </c>
      <c r="AC12">
        <v>18.84</v>
      </c>
      <c r="AD12">
        <v>0.98</v>
      </c>
      <c r="AE12">
        <v>0.09</v>
      </c>
      <c r="AF12">
        <v>0.04</v>
      </c>
      <c r="AG12">
        <v>0.13</v>
      </c>
      <c r="AH12">
        <v>0</v>
      </c>
      <c r="AI12">
        <v>1.24</v>
      </c>
      <c r="AJ12">
        <v>4.6100000000000003</v>
      </c>
      <c r="AK12">
        <v>1.61</v>
      </c>
      <c r="AL12">
        <v>1.32</v>
      </c>
      <c r="AM12">
        <v>1.21</v>
      </c>
      <c r="AN12">
        <v>8.36</v>
      </c>
      <c r="AO12">
        <v>2.84</v>
      </c>
      <c r="AP12">
        <v>1.24</v>
      </c>
      <c r="AQ12">
        <v>0.53</v>
      </c>
      <c r="AR12">
        <v>0.98</v>
      </c>
      <c r="AS12">
        <v>0.22</v>
      </c>
      <c r="AT12">
        <v>1.1100000000000001</v>
      </c>
      <c r="AU12">
        <v>4.18</v>
      </c>
      <c r="AV12">
        <v>7.6</v>
      </c>
      <c r="AW12">
        <v>2</v>
      </c>
      <c r="AX12">
        <v>1.2</v>
      </c>
      <c r="AY12">
        <v>0.4</v>
      </c>
      <c r="AZ12">
        <v>0.89</v>
      </c>
      <c r="BA12">
        <v>6.62</v>
      </c>
      <c r="BB12">
        <v>11.78</v>
      </c>
      <c r="BC12">
        <v>71.17</v>
      </c>
      <c r="BD12">
        <v>0.75</v>
      </c>
      <c r="BE12">
        <v>4.18</v>
      </c>
      <c r="BF12">
        <v>1.43</v>
      </c>
      <c r="BG12">
        <v>1.89</v>
      </c>
      <c r="BH12">
        <v>1.85</v>
      </c>
    </row>
    <row r="13" spans="1:60" x14ac:dyDescent="0.3">
      <c r="A13">
        <f t="shared" si="0"/>
        <v>12</v>
      </c>
      <c r="B13">
        <v>19</v>
      </c>
      <c r="C13" t="s">
        <v>236</v>
      </c>
      <c r="D13">
        <v>68431</v>
      </c>
      <c r="E13">
        <v>1679</v>
      </c>
      <c r="F13">
        <v>29</v>
      </c>
      <c r="G13" t="s">
        <v>212</v>
      </c>
      <c r="H13" t="s">
        <v>237</v>
      </c>
      <c r="I13" t="s">
        <v>238</v>
      </c>
      <c r="J13" t="s">
        <v>57</v>
      </c>
      <c r="K13" t="s">
        <v>46</v>
      </c>
      <c r="L13" t="s">
        <v>239</v>
      </c>
      <c r="M13">
        <v>1899</v>
      </c>
      <c r="N13" t="s">
        <v>193</v>
      </c>
      <c r="O13" t="s">
        <v>194</v>
      </c>
      <c r="P13">
        <v>68.400000000000006</v>
      </c>
      <c r="Q13">
        <v>13.24</v>
      </c>
      <c r="R13">
        <v>49.69</v>
      </c>
      <c r="S13">
        <v>33.979999999999997</v>
      </c>
      <c r="T13">
        <v>56.07</v>
      </c>
      <c r="U13" s="1">
        <v>0.80700000000000005</v>
      </c>
      <c r="V13" s="1">
        <v>0.30499999999999999</v>
      </c>
      <c r="W13">
        <v>0.59</v>
      </c>
      <c r="X13" s="1">
        <v>0.78600000000000003</v>
      </c>
      <c r="Y13">
        <v>4.07</v>
      </c>
      <c r="Z13" s="1">
        <v>0.68500000000000005</v>
      </c>
      <c r="AA13">
        <v>5.31</v>
      </c>
      <c r="AB13" s="1">
        <v>0.63500000000000001</v>
      </c>
      <c r="AC13">
        <v>17.78</v>
      </c>
      <c r="AD13">
        <v>0.48</v>
      </c>
      <c r="AE13">
        <v>0.8</v>
      </c>
      <c r="AF13">
        <v>0.32</v>
      </c>
      <c r="AG13">
        <v>0.32</v>
      </c>
      <c r="AH13">
        <v>0.32</v>
      </c>
      <c r="AI13">
        <v>2.25</v>
      </c>
      <c r="AJ13">
        <v>9.3699999999999992</v>
      </c>
      <c r="AK13">
        <v>1.47</v>
      </c>
      <c r="AL13">
        <v>3.53</v>
      </c>
      <c r="AM13">
        <v>1.47</v>
      </c>
      <c r="AN13">
        <v>9.57</v>
      </c>
      <c r="AO13">
        <v>1.61</v>
      </c>
      <c r="AP13">
        <v>0.8</v>
      </c>
      <c r="AQ13">
        <v>0.48</v>
      </c>
      <c r="AR13">
        <v>0.21</v>
      </c>
      <c r="AS13">
        <v>0</v>
      </c>
      <c r="AT13">
        <v>1.23</v>
      </c>
      <c r="AU13">
        <v>1.5</v>
      </c>
      <c r="AV13">
        <v>4.29</v>
      </c>
      <c r="AW13">
        <v>0.8</v>
      </c>
      <c r="AX13">
        <v>0.54</v>
      </c>
      <c r="AY13">
        <v>4.4000000000000004</v>
      </c>
      <c r="AZ13">
        <v>7.5</v>
      </c>
      <c r="BA13">
        <v>7.83</v>
      </c>
      <c r="BB13">
        <v>14.47</v>
      </c>
      <c r="BC13">
        <v>61.5</v>
      </c>
      <c r="BD13">
        <v>1.58</v>
      </c>
      <c r="BE13">
        <v>7.58</v>
      </c>
      <c r="BF13">
        <v>1.89</v>
      </c>
      <c r="BG13">
        <v>2.63</v>
      </c>
      <c r="BH13">
        <v>3.12</v>
      </c>
    </row>
    <row r="14" spans="1:60" x14ac:dyDescent="0.3">
      <c r="A14">
        <f t="shared" si="0"/>
        <v>13</v>
      </c>
      <c r="B14">
        <v>21</v>
      </c>
      <c r="C14" t="s">
        <v>240</v>
      </c>
      <c r="D14">
        <v>232274</v>
      </c>
      <c r="E14">
        <v>1400</v>
      </c>
      <c r="F14">
        <v>21</v>
      </c>
      <c r="G14" t="s">
        <v>189</v>
      </c>
      <c r="H14" t="s">
        <v>241</v>
      </c>
      <c r="I14" t="s">
        <v>242</v>
      </c>
      <c r="J14" t="s">
        <v>103</v>
      </c>
      <c r="K14" t="s">
        <v>49</v>
      </c>
      <c r="L14" t="s">
        <v>206</v>
      </c>
      <c r="M14">
        <v>11690</v>
      </c>
      <c r="N14" t="s">
        <v>193</v>
      </c>
      <c r="O14" t="s">
        <v>194</v>
      </c>
      <c r="P14">
        <v>82.09</v>
      </c>
      <c r="Q14">
        <v>11.25</v>
      </c>
      <c r="R14">
        <v>45.82</v>
      </c>
      <c r="S14">
        <v>37.619999999999997</v>
      </c>
      <c r="T14">
        <v>65.31</v>
      </c>
      <c r="U14" s="1">
        <v>0.89</v>
      </c>
      <c r="V14" s="1">
        <v>0.30099999999999999</v>
      </c>
      <c r="W14">
        <v>0.77</v>
      </c>
      <c r="X14" s="1">
        <v>0.92300000000000004</v>
      </c>
      <c r="Y14">
        <v>3.34</v>
      </c>
      <c r="Z14" s="1">
        <v>0.63400000000000001</v>
      </c>
      <c r="AA14">
        <v>6.56</v>
      </c>
      <c r="AB14" s="1">
        <v>0.83599999999999997</v>
      </c>
      <c r="AC14">
        <v>23.9</v>
      </c>
      <c r="AD14">
        <v>0.96</v>
      </c>
      <c r="AE14">
        <v>0.26</v>
      </c>
      <c r="AF14">
        <v>0.06</v>
      </c>
      <c r="AG14">
        <v>0.13</v>
      </c>
      <c r="AH14">
        <v>0.13</v>
      </c>
      <c r="AI14">
        <v>1.54</v>
      </c>
      <c r="AJ14">
        <v>4.82</v>
      </c>
      <c r="AK14">
        <v>1.89</v>
      </c>
      <c r="AL14">
        <v>1.96</v>
      </c>
      <c r="AM14">
        <v>1.21</v>
      </c>
      <c r="AN14">
        <v>10.119999999999999</v>
      </c>
      <c r="AO14">
        <v>3.21</v>
      </c>
      <c r="AP14">
        <v>1.54</v>
      </c>
      <c r="AQ14">
        <v>0.39</v>
      </c>
      <c r="AR14">
        <v>0.84</v>
      </c>
      <c r="AS14">
        <v>0.13</v>
      </c>
      <c r="AT14">
        <v>1.8</v>
      </c>
      <c r="AU14">
        <v>3.21</v>
      </c>
      <c r="AV14">
        <v>7.65</v>
      </c>
      <c r="AW14">
        <v>1.41</v>
      </c>
      <c r="AX14">
        <v>0.71</v>
      </c>
      <c r="AY14">
        <v>0.19</v>
      </c>
      <c r="AZ14">
        <v>1.03</v>
      </c>
      <c r="BA14">
        <v>5.01</v>
      </c>
      <c r="BB14">
        <v>11.57</v>
      </c>
      <c r="BC14">
        <v>59.38</v>
      </c>
      <c r="BD14">
        <v>0.5</v>
      </c>
      <c r="BE14">
        <v>3.79</v>
      </c>
      <c r="BF14">
        <v>1.5</v>
      </c>
      <c r="BG14">
        <v>2.4300000000000002</v>
      </c>
      <c r="BH14">
        <v>1.69</v>
      </c>
    </row>
    <row r="15" spans="1:60" x14ac:dyDescent="0.3">
      <c r="A15">
        <f t="shared" si="0"/>
        <v>14</v>
      </c>
      <c r="B15">
        <v>15</v>
      </c>
      <c r="C15" t="s">
        <v>243</v>
      </c>
      <c r="D15">
        <v>53526</v>
      </c>
      <c r="E15">
        <v>1119</v>
      </c>
      <c r="F15">
        <v>30</v>
      </c>
      <c r="G15" t="s">
        <v>189</v>
      </c>
      <c r="H15" t="s">
        <v>244</v>
      </c>
      <c r="I15" t="s">
        <v>245</v>
      </c>
      <c r="J15" t="s">
        <v>104</v>
      </c>
      <c r="K15" t="s">
        <v>59</v>
      </c>
      <c r="L15" t="s">
        <v>202</v>
      </c>
      <c r="M15">
        <v>1708</v>
      </c>
      <c r="N15" t="s">
        <v>193</v>
      </c>
      <c r="O15" t="s">
        <v>194</v>
      </c>
      <c r="P15">
        <v>51.8</v>
      </c>
      <c r="Q15">
        <v>11.26</v>
      </c>
      <c r="R15">
        <v>49.75</v>
      </c>
      <c r="S15">
        <v>25.77</v>
      </c>
      <c r="T15">
        <v>41.1</v>
      </c>
      <c r="U15" s="1">
        <v>0.875</v>
      </c>
      <c r="V15" s="1">
        <v>0.223</v>
      </c>
      <c r="W15">
        <v>0.24</v>
      </c>
      <c r="X15" s="1">
        <v>0.6</v>
      </c>
      <c r="Y15">
        <v>1.1299999999999999</v>
      </c>
      <c r="Z15" s="1">
        <v>0.51900000000000002</v>
      </c>
      <c r="AA15">
        <v>2.25</v>
      </c>
      <c r="AB15" s="1">
        <v>0.71799999999999997</v>
      </c>
      <c r="AC15">
        <v>9.32</v>
      </c>
      <c r="AD15">
        <v>0.4</v>
      </c>
      <c r="AE15">
        <v>0.08</v>
      </c>
      <c r="AF15">
        <v>0</v>
      </c>
      <c r="AG15">
        <v>0.24</v>
      </c>
      <c r="AH15">
        <v>0.16</v>
      </c>
      <c r="AI15">
        <v>0.88</v>
      </c>
      <c r="AJ15">
        <v>4.5</v>
      </c>
      <c r="AK15">
        <v>1.73</v>
      </c>
      <c r="AL15">
        <v>2.3199999999999998</v>
      </c>
      <c r="AM15">
        <v>1.1399999999999999</v>
      </c>
      <c r="AN15">
        <v>8.81</v>
      </c>
      <c r="AO15">
        <v>1.77</v>
      </c>
      <c r="AP15">
        <v>0.97</v>
      </c>
      <c r="AQ15">
        <v>0.16</v>
      </c>
      <c r="AR15">
        <v>0.32</v>
      </c>
      <c r="AS15">
        <v>0.16</v>
      </c>
      <c r="AT15">
        <v>0.97</v>
      </c>
      <c r="AU15">
        <v>2.57</v>
      </c>
      <c r="AV15">
        <v>5.63</v>
      </c>
      <c r="AW15">
        <v>1.1299999999999999</v>
      </c>
      <c r="AX15">
        <v>0.48</v>
      </c>
      <c r="AY15">
        <v>0.88</v>
      </c>
      <c r="AZ15">
        <v>2.33</v>
      </c>
      <c r="BA15">
        <v>3.86</v>
      </c>
      <c r="BB15">
        <v>8.85</v>
      </c>
      <c r="BC15">
        <v>60.49</v>
      </c>
      <c r="BD15">
        <v>0.27</v>
      </c>
      <c r="BE15">
        <v>4.7699999999999996</v>
      </c>
      <c r="BF15">
        <v>1.77</v>
      </c>
      <c r="BG15">
        <v>1.05</v>
      </c>
      <c r="BH15">
        <v>2.2400000000000002</v>
      </c>
    </row>
    <row r="16" spans="1:60" x14ac:dyDescent="0.3">
      <c r="A16">
        <f t="shared" si="0"/>
        <v>15</v>
      </c>
      <c r="B16">
        <v>16</v>
      </c>
      <c r="C16" t="s">
        <v>246</v>
      </c>
      <c r="D16">
        <v>51937</v>
      </c>
      <c r="E16">
        <v>1217</v>
      </c>
      <c r="F16">
        <v>29</v>
      </c>
      <c r="G16" t="s">
        <v>189</v>
      </c>
      <c r="H16" t="s">
        <v>247</v>
      </c>
      <c r="I16" t="s">
        <v>248</v>
      </c>
      <c r="J16" t="s">
        <v>105</v>
      </c>
      <c r="K16" t="s">
        <v>96</v>
      </c>
      <c r="L16" t="s">
        <v>192</v>
      </c>
      <c r="M16">
        <v>1131</v>
      </c>
      <c r="N16" t="s">
        <v>193</v>
      </c>
      <c r="O16" t="s">
        <v>194</v>
      </c>
      <c r="P16">
        <v>68.48</v>
      </c>
      <c r="Q16">
        <v>8.5</v>
      </c>
      <c r="R16">
        <v>44.49</v>
      </c>
      <c r="S16">
        <v>30.47</v>
      </c>
      <c r="T16">
        <v>51.84</v>
      </c>
      <c r="U16" s="1">
        <v>0.80700000000000005</v>
      </c>
      <c r="V16" s="1">
        <v>0.36499999999999999</v>
      </c>
      <c r="W16">
        <v>0.81</v>
      </c>
      <c r="X16" s="1">
        <v>0.91700000000000004</v>
      </c>
      <c r="Y16">
        <v>4.4400000000000004</v>
      </c>
      <c r="Z16" s="1">
        <v>0.58799999999999997</v>
      </c>
      <c r="AA16">
        <v>5.32</v>
      </c>
      <c r="AB16" s="1">
        <v>0.66100000000000003</v>
      </c>
      <c r="AC16">
        <v>19.16</v>
      </c>
      <c r="AD16">
        <v>0.89</v>
      </c>
      <c r="AE16">
        <v>0.44</v>
      </c>
      <c r="AF16">
        <v>0.22</v>
      </c>
      <c r="AG16">
        <v>7.0000000000000007E-2</v>
      </c>
      <c r="AH16">
        <v>7.0000000000000007E-2</v>
      </c>
      <c r="AI16">
        <v>1.7</v>
      </c>
      <c r="AJ16">
        <v>8.69</v>
      </c>
      <c r="AK16">
        <v>1.56</v>
      </c>
      <c r="AL16">
        <v>1.81</v>
      </c>
      <c r="AM16">
        <v>1.19</v>
      </c>
      <c r="AN16">
        <v>7.63</v>
      </c>
      <c r="AO16">
        <v>3.7</v>
      </c>
      <c r="AP16">
        <v>1.92</v>
      </c>
      <c r="AQ16">
        <v>0.37</v>
      </c>
      <c r="AR16">
        <v>1.26</v>
      </c>
      <c r="AS16">
        <v>7.0000000000000007E-2</v>
      </c>
      <c r="AT16">
        <v>0.67</v>
      </c>
      <c r="AU16">
        <v>6.88</v>
      </c>
      <c r="AV16">
        <v>5.69</v>
      </c>
      <c r="AW16">
        <v>1.92</v>
      </c>
      <c r="AX16">
        <v>0.89</v>
      </c>
      <c r="AY16">
        <v>2.14</v>
      </c>
      <c r="AZ16">
        <v>3.48</v>
      </c>
      <c r="BA16">
        <v>7.84</v>
      </c>
      <c r="BB16">
        <v>11.61</v>
      </c>
      <c r="BC16">
        <v>70.03</v>
      </c>
      <c r="BD16">
        <v>1.25</v>
      </c>
      <c r="BE16">
        <v>10.56</v>
      </c>
      <c r="BF16">
        <v>2.25</v>
      </c>
      <c r="BG16">
        <v>1.25</v>
      </c>
      <c r="BH16">
        <v>4.29</v>
      </c>
    </row>
    <row r="17" spans="1:60" x14ac:dyDescent="0.3">
      <c r="A17">
        <f t="shared" si="0"/>
        <v>16</v>
      </c>
      <c r="B17">
        <v>18</v>
      </c>
      <c r="C17" t="s">
        <v>249</v>
      </c>
      <c r="D17">
        <v>51774</v>
      </c>
      <c r="E17">
        <v>1609</v>
      </c>
      <c r="F17">
        <v>31</v>
      </c>
      <c r="G17" t="s">
        <v>212</v>
      </c>
      <c r="H17" t="s">
        <v>250</v>
      </c>
      <c r="I17" t="s">
        <v>251</v>
      </c>
      <c r="J17" t="s">
        <v>62</v>
      </c>
      <c r="K17" t="s">
        <v>54</v>
      </c>
      <c r="L17" t="s">
        <v>252</v>
      </c>
      <c r="M17">
        <v>3500</v>
      </c>
      <c r="N17" t="s">
        <v>193</v>
      </c>
      <c r="O17" t="s">
        <v>194</v>
      </c>
      <c r="P17">
        <v>67.180000000000007</v>
      </c>
      <c r="Q17">
        <v>8.4499999999999993</v>
      </c>
      <c r="R17">
        <v>45.87</v>
      </c>
      <c r="S17">
        <v>30.81</v>
      </c>
      <c r="T17">
        <v>54.09</v>
      </c>
      <c r="U17" s="1">
        <v>0.86799999999999999</v>
      </c>
      <c r="V17" s="1">
        <v>0.31900000000000001</v>
      </c>
      <c r="W17">
        <v>0.67</v>
      </c>
      <c r="X17" s="1">
        <v>0.70599999999999996</v>
      </c>
      <c r="Y17">
        <v>3.47</v>
      </c>
      <c r="Z17" s="1">
        <v>0.626</v>
      </c>
      <c r="AA17">
        <v>5.93</v>
      </c>
      <c r="AB17" s="1">
        <v>0.76300000000000001</v>
      </c>
      <c r="AC17">
        <v>20.16</v>
      </c>
      <c r="AD17">
        <v>0.56000000000000005</v>
      </c>
      <c r="AE17">
        <v>0.28000000000000003</v>
      </c>
      <c r="AF17">
        <v>0.11</v>
      </c>
      <c r="AG17">
        <v>0.11</v>
      </c>
      <c r="AH17">
        <v>0.06</v>
      </c>
      <c r="AI17">
        <v>1.1200000000000001</v>
      </c>
      <c r="AJ17">
        <v>3.27</v>
      </c>
      <c r="AK17">
        <v>1.46</v>
      </c>
      <c r="AL17">
        <v>1.5</v>
      </c>
      <c r="AM17">
        <v>1.1499999999999999</v>
      </c>
      <c r="AN17">
        <v>7.33</v>
      </c>
      <c r="AO17">
        <v>3.41</v>
      </c>
      <c r="AP17">
        <v>1.85</v>
      </c>
      <c r="AQ17">
        <v>0.28000000000000003</v>
      </c>
      <c r="AR17">
        <v>1.1200000000000001</v>
      </c>
      <c r="AS17">
        <v>0.11</v>
      </c>
      <c r="AT17">
        <v>1.29</v>
      </c>
      <c r="AU17">
        <v>5.93</v>
      </c>
      <c r="AV17">
        <v>6.26</v>
      </c>
      <c r="AW17">
        <v>2.2400000000000002</v>
      </c>
      <c r="AX17">
        <v>0.73</v>
      </c>
      <c r="AY17">
        <v>2.1800000000000002</v>
      </c>
      <c r="AZ17">
        <v>3.69</v>
      </c>
      <c r="BA17">
        <v>6.43</v>
      </c>
      <c r="BB17">
        <v>11.19</v>
      </c>
      <c r="BC17">
        <v>67.8</v>
      </c>
      <c r="BD17">
        <v>0.42</v>
      </c>
      <c r="BE17">
        <v>3.5</v>
      </c>
      <c r="BF17">
        <v>1.08</v>
      </c>
      <c r="BG17">
        <v>1.23</v>
      </c>
      <c r="BH17">
        <v>1.51</v>
      </c>
    </row>
    <row r="18" spans="1:60" x14ac:dyDescent="0.3">
      <c r="A18">
        <f t="shared" si="0"/>
        <v>17</v>
      </c>
      <c r="B18">
        <v>27</v>
      </c>
      <c r="C18" t="s">
        <v>253</v>
      </c>
      <c r="D18">
        <v>28188</v>
      </c>
      <c r="E18">
        <v>2260</v>
      </c>
      <c r="F18">
        <v>33</v>
      </c>
      <c r="G18" t="s">
        <v>212</v>
      </c>
      <c r="H18" t="s">
        <v>254</v>
      </c>
      <c r="I18" t="s">
        <v>255</v>
      </c>
      <c r="J18" t="s">
        <v>106</v>
      </c>
      <c r="K18" t="s">
        <v>43</v>
      </c>
      <c r="L18" t="s">
        <v>256</v>
      </c>
      <c r="M18">
        <v>5513</v>
      </c>
      <c r="N18" t="s">
        <v>193</v>
      </c>
      <c r="O18" t="s">
        <v>194</v>
      </c>
      <c r="P18">
        <v>82.91</v>
      </c>
      <c r="Q18">
        <v>14.77</v>
      </c>
      <c r="R18">
        <v>49.61</v>
      </c>
      <c r="S18">
        <v>41.13</v>
      </c>
      <c r="T18">
        <v>70.61</v>
      </c>
      <c r="U18" s="1">
        <v>0.85199999999999998</v>
      </c>
      <c r="V18" s="1">
        <v>0.34499999999999997</v>
      </c>
      <c r="W18">
        <v>0.88</v>
      </c>
      <c r="X18" s="1">
        <v>0.88</v>
      </c>
      <c r="Y18">
        <v>6.21</v>
      </c>
      <c r="Z18" s="1">
        <v>0.58599999999999997</v>
      </c>
      <c r="AA18">
        <v>6.81</v>
      </c>
      <c r="AB18" s="1">
        <v>0.66300000000000003</v>
      </c>
      <c r="AC18">
        <v>26.77</v>
      </c>
      <c r="AD18">
        <v>2.67</v>
      </c>
      <c r="AE18">
        <v>0.36</v>
      </c>
      <c r="AF18">
        <v>0.08</v>
      </c>
      <c r="AG18">
        <v>0.36</v>
      </c>
      <c r="AH18">
        <v>0.2</v>
      </c>
      <c r="AI18">
        <v>3.66</v>
      </c>
      <c r="AJ18">
        <v>4.53</v>
      </c>
      <c r="AK18">
        <v>1.37</v>
      </c>
      <c r="AL18">
        <v>1.87</v>
      </c>
      <c r="AM18">
        <v>1.2</v>
      </c>
      <c r="AN18">
        <v>8.42</v>
      </c>
      <c r="AO18">
        <v>1.1200000000000001</v>
      </c>
      <c r="AP18">
        <v>0.96</v>
      </c>
      <c r="AQ18">
        <v>0.16</v>
      </c>
      <c r="AR18">
        <v>0.68</v>
      </c>
      <c r="AS18">
        <v>0.04</v>
      </c>
      <c r="AT18">
        <v>1.19</v>
      </c>
      <c r="AU18">
        <v>1.91</v>
      </c>
      <c r="AV18">
        <v>8.32</v>
      </c>
      <c r="AW18">
        <v>0.68</v>
      </c>
      <c r="AX18">
        <v>0.92</v>
      </c>
      <c r="AY18">
        <v>0.56000000000000005</v>
      </c>
      <c r="AZ18">
        <v>0.84</v>
      </c>
      <c r="BA18">
        <v>2.59</v>
      </c>
      <c r="BB18">
        <v>5.54</v>
      </c>
      <c r="BC18">
        <v>74.58</v>
      </c>
      <c r="BD18">
        <v>0.9</v>
      </c>
      <c r="BE18">
        <v>4.93</v>
      </c>
      <c r="BF18">
        <v>1.5</v>
      </c>
      <c r="BG18">
        <v>1.93</v>
      </c>
      <c r="BH18">
        <v>2.13</v>
      </c>
    </row>
    <row r="19" spans="1:60" x14ac:dyDescent="0.3">
      <c r="A19">
        <f t="shared" si="0"/>
        <v>18</v>
      </c>
      <c r="B19">
        <v>29</v>
      </c>
      <c r="C19" t="s">
        <v>257</v>
      </c>
      <c r="D19">
        <v>86155</v>
      </c>
      <c r="E19">
        <v>2610</v>
      </c>
      <c r="F19">
        <v>27</v>
      </c>
      <c r="G19" t="s">
        <v>189</v>
      </c>
      <c r="H19" t="s">
        <v>107</v>
      </c>
      <c r="I19" t="s">
        <v>258</v>
      </c>
      <c r="J19" t="s">
        <v>107</v>
      </c>
      <c r="K19" t="s">
        <v>61</v>
      </c>
      <c r="L19" t="s">
        <v>259</v>
      </c>
      <c r="M19">
        <v>421</v>
      </c>
      <c r="N19" t="s">
        <v>193</v>
      </c>
      <c r="O19" t="s">
        <v>194</v>
      </c>
      <c r="P19">
        <v>83.86</v>
      </c>
      <c r="Q19">
        <v>14.41</v>
      </c>
      <c r="R19">
        <v>48.47</v>
      </c>
      <c r="S19">
        <v>40.65</v>
      </c>
      <c r="T19">
        <v>72.66</v>
      </c>
      <c r="U19" s="1">
        <v>0.85899999999999999</v>
      </c>
      <c r="V19" s="1">
        <v>0.28899999999999998</v>
      </c>
      <c r="W19">
        <v>1.17</v>
      </c>
      <c r="X19" s="1">
        <v>0.73899999999999999</v>
      </c>
      <c r="Y19">
        <v>5.72</v>
      </c>
      <c r="Z19" s="1">
        <v>0.624</v>
      </c>
      <c r="AA19">
        <v>8.7200000000000006</v>
      </c>
      <c r="AB19" s="1">
        <v>0.76</v>
      </c>
      <c r="AC19">
        <v>26.35</v>
      </c>
      <c r="AD19">
        <v>1</v>
      </c>
      <c r="AE19">
        <v>0.41</v>
      </c>
      <c r="AF19">
        <v>0.14000000000000001</v>
      </c>
      <c r="AG19">
        <v>0.14000000000000001</v>
      </c>
      <c r="AH19">
        <v>0.1</v>
      </c>
      <c r="AI19">
        <v>1.79</v>
      </c>
      <c r="AJ19">
        <v>5.9</v>
      </c>
      <c r="AK19">
        <v>1.86</v>
      </c>
      <c r="AL19">
        <v>2.62</v>
      </c>
      <c r="AM19">
        <v>2</v>
      </c>
      <c r="AN19">
        <v>10.38</v>
      </c>
      <c r="AO19">
        <v>1.52</v>
      </c>
      <c r="AP19">
        <v>1.79</v>
      </c>
      <c r="AQ19">
        <v>0.38</v>
      </c>
      <c r="AR19">
        <v>0.45</v>
      </c>
      <c r="AS19">
        <v>0.03</v>
      </c>
      <c r="AT19">
        <v>1.1000000000000001</v>
      </c>
      <c r="AU19">
        <v>2.97</v>
      </c>
      <c r="AV19">
        <v>7.48</v>
      </c>
      <c r="AW19">
        <v>0.97</v>
      </c>
      <c r="AX19">
        <v>0.55000000000000004</v>
      </c>
      <c r="AY19">
        <v>2.66</v>
      </c>
      <c r="AZ19">
        <v>4.03</v>
      </c>
      <c r="BA19">
        <v>5.79</v>
      </c>
      <c r="BB19">
        <v>9.86</v>
      </c>
      <c r="BC19">
        <v>71.930000000000007</v>
      </c>
      <c r="BD19">
        <v>0.83</v>
      </c>
      <c r="BE19">
        <v>4.5199999999999996</v>
      </c>
      <c r="BF19">
        <v>1.24</v>
      </c>
      <c r="BG19">
        <v>2.4500000000000002</v>
      </c>
      <c r="BH19">
        <v>1.81</v>
      </c>
    </row>
    <row r="20" spans="1:60" x14ac:dyDescent="0.3">
      <c r="A20">
        <f t="shared" si="0"/>
        <v>19</v>
      </c>
      <c r="B20">
        <v>26</v>
      </c>
      <c r="C20" t="s">
        <v>260</v>
      </c>
      <c r="D20">
        <v>41551</v>
      </c>
      <c r="E20">
        <v>2163</v>
      </c>
      <c r="F20">
        <v>35</v>
      </c>
      <c r="G20" t="s">
        <v>189</v>
      </c>
      <c r="H20" t="s">
        <v>261</v>
      </c>
      <c r="I20" t="s">
        <v>262</v>
      </c>
      <c r="J20" t="s">
        <v>108</v>
      </c>
      <c r="K20" t="s">
        <v>58</v>
      </c>
      <c r="L20" t="s">
        <v>263</v>
      </c>
      <c r="M20">
        <v>11091</v>
      </c>
      <c r="N20" t="s">
        <v>193</v>
      </c>
      <c r="O20" t="s">
        <v>194</v>
      </c>
      <c r="P20">
        <v>54.88</v>
      </c>
      <c r="Q20">
        <v>5.2</v>
      </c>
      <c r="R20">
        <v>43.93</v>
      </c>
      <c r="S20">
        <v>24.11</v>
      </c>
      <c r="T20">
        <v>44.27</v>
      </c>
      <c r="U20" s="1">
        <v>0.88800000000000001</v>
      </c>
      <c r="V20" s="1">
        <v>0.23899999999999999</v>
      </c>
      <c r="W20">
        <v>0.57999999999999996</v>
      </c>
      <c r="X20" s="1">
        <v>1</v>
      </c>
      <c r="Y20">
        <v>2.54</v>
      </c>
      <c r="Z20" s="1">
        <v>0.629</v>
      </c>
      <c r="AA20">
        <v>3.66</v>
      </c>
      <c r="AB20" s="1">
        <v>0.84599999999999997</v>
      </c>
      <c r="AC20">
        <v>13.48</v>
      </c>
      <c r="AD20">
        <v>0.17</v>
      </c>
      <c r="AE20">
        <v>0.12</v>
      </c>
      <c r="AF20">
        <v>0.04</v>
      </c>
      <c r="AG20">
        <v>0.04</v>
      </c>
      <c r="AH20">
        <v>0.08</v>
      </c>
      <c r="AI20">
        <v>0.46</v>
      </c>
      <c r="AJ20">
        <v>7.23</v>
      </c>
      <c r="AK20">
        <v>2.23</v>
      </c>
      <c r="AL20">
        <v>3.58</v>
      </c>
      <c r="AM20">
        <v>1.92</v>
      </c>
      <c r="AN20">
        <v>11.26</v>
      </c>
      <c r="AO20">
        <v>2.4500000000000002</v>
      </c>
      <c r="AP20">
        <v>1.58</v>
      </c>
      <c r="AQ20">
        <v>0.54</v>
      </c>
      <c r="AR20">
        <v>0.46</v>
      </c>
      <c r="AS20">
        <v>0.12</v>
      </c>
      <c r="AT20">
        <v>1.25</v>
      </c>
      <c r="AU20">
        <v>3.99</v>
      </c>
      <c r="AV20">
        <v>6.2</v>
      </c>
      <c r="AW20">
        <v>1.79</v>
      </c>
      <c r="AX20">
        <v>0.75</v>
      </c>
      <c r="AY20">
        <v>1.71</v>
      </c>
      <c r="AZ20">
        <v>2.7</v>
      </c>
      <c r="BA20">
        <v>4.79</v>
      </c>
      <c r="BB20">
        <v>9.0299999999999994</v>
      </c>
      <c r="BC20">
        <v>69.7</v>
      </c>
      <c r="BD20">
        <v>0.81</v>
      </c>
      <c r="BE20">
        <v>4.5</v>
      </c>
      <c r="BF20">
        <v>1.1499999999999999</v>
      </c>
      <c r="BG20">
        <v>2.58</v>
      </c>
      <c r="BH20">
        <v>1.75</v>
      </c>
    </row>
    <row r="21" spans="1:60" x14ac:dyDescent="0.3">
      <c r="A21">
        <f t="shared" si="0"/>
        <v>20</v>
      </c>
      <c r="B21">
        <v>15</v>
      </c>
      <c r="C21" t="s">
        <v>264</v>
      </c>
      <c r="D21">
        <v>149231</v>
      </c>
      <c r="E21">
        <v>1226</v>
      </c>
      <c r="F21">
        <v>25</v>
      </c>
      <c r="G21" t="s">
        <v>212</v>
      </c>
      <c r="H21" t="s">
        <v>265</v>
      </c>
      <c r="I21" t="s">
        <v>266</v>
      </c>
      <c r="J21" t="s">
        <v>267</v>
      </c>
      <c r="K21" t="s">
        <v>51</v>
      </c>
      <c r="L21" t="s">
        <v>220</v>
      </c>
      <c r="M21">
        <v>1326</v>
      </c>
      <c r="N21" t="s">
        <v>193</v>
      </c>
      <c r="O21" t="s">
        <v>194</v>
      </c>
      <c r="P21">
        <v>57.55</v>
      </c>
      <c r="Q21">
        <v>5.36</v>
      </c>
      <c r="R21">
        <v>41.8</v>
      </c>
      <c r="S21">
        <v>24.06</v>
      </c>
      <c r="T21">
        <v>47.5</v>
      </c>
      <c r="U21" s="1">
        <v>0.879</v>
      </c>
      <c r="V21" s="1">
        <v>0.32</v>
      </c>
      <c r="W21">
        <v>0.28999999999999998</v>
      </c>
      <c r="X21" s="1">
        <v>0.8</v>
      </c>
      <c r="Y21">
        <v>2.86</v>
      </c>
      <c r="Z21" s="1">
        <v>0.58199999999999996</v>
      </c>
      <c r="AA21">
        <v>3.16</v>
      </c>
      <c r="AB21" s="1">
        <v>0.68300000000000005</v>
      </c>
      <c r="AC21">
        <v>15.78</v>
      </c>
      <c r="AD21">
        <v>0.59</v>
      </c>
      <c r="AE21">
        <v>0.15</v>
      </c>
      <c r="AF21">
        <v>0</v>
      </c>
      <c r="AG21">
        <v>0.22</v>
      </c>
      <c r="AH21">
        <v>0.15</v>
      </c>
      <c r="AI21">
        <v>1.1000000000000001</v>
      </c>
      <c r="AJ21">
        <v>4.55</v>
      </c>
      <c r="AK21">
        <v>1.73</v>
      </c>
      <c r="AL21">
        <v>1.95</v>
      </c>
      <c r="AM21">
        <v>1.32</v>
      </c>
      <c r="AN21">
        <v>8.0399999999999991</v>
      </c>
      <c r="AO21">
        <v>1.84</v>
      </c>
      <c r="AP21">
        <v>1.47</v>
      </c>
      <c r="AQ21">
        <v>0.37</v>
      </c>
      <c r="AR21">
        <v>0.73</v>
      </c>
      <c r="AS21">
        <v>0.15</v>
      </c>
      <c r="AT21">
        <v>0.51</v>
      </c>
      <c r="AU21">
        <v>4.4800000000000004</v>
      </c>
      <c r="AV21">
        <v>7.78</v>
      </c>
      <c r="AW21">
        <v>1.62</v>
      </c>
      <c r="AX21">
        <v>0.66</v>
      </c>
      <c r="AY21">
        <v>0.81</v>
      </c>
      <c r="AZ21">
        <v>1.17</v>
      </c>
      <c r="BA21">
        <v>3.74</v>
      </c>
      <c r="BB21">
        <v>6.31</v>
      </c>
      <c r="BC21">
        <v>77.47</v>
      </c>
      <c r="BD21">
        <v>0.64</v>
      </c>
      <c r="BE21">
        <v>4.55</v>
      </c>
      <c r="BF21">
        <v>1.45</v>
      </c>
      <c r="BG21">
        <v>1.68</v>
      </c>
      <c r="BH21">
        <v>1.99</v>
      </c>
    </row>
    <row r="22" spans="1:60" x14ac:dyDescent="0.3">
      <c r="A22">
        <f t="shared" si="0"/>
        <v>21</v>
      </c>
      <c r="B22">
        <v>27</v>
      </c>
      <c r="C22" t="s">
        <v>268</v>
      </c>
      <c r="D22">
        <v>114041</v>
      </c>
      <c r="E22">
        <v>2390</v>
      </c>
      <c r="F22">
        <v>25</v>
      </c>
      <c r="G22" t="s">
        <v>189</v>
      </c>
      <c r="H22" t="s">
        <v>269</v>
      </c>
      <c r="I22" t="s">
        <v>270</v>
      </c>
      <c r="J22" t="s">
        <v>109</v>
      </c>
      <c r="K22" t="s">
        <v>60</v>
      </c>
      <c r="L22" t="s">
        <v>271</v>
      </c>
      <c r="M22">
        <v>436</v>
      </c>
      <c r="N22" t="s">
        <v>193</v>
      </c>
      <c r="O22" t="s">
        <v>194</v>
      </c>
      <c r="P22">
        <v>76.37</v>
      </c>
      <c r="Q22">
        <v>10.130000000000001</v>
      </c>
      <c r="R22">
        <v>46.1</v>
      </c>
      <c r="S22">
        <v>35.21</v>
      </c>
      <c r="T22">
        <v>63.6</v>
      </c>
      <c r="U22" s="1">
        <v>0.85599999999999998</v>
      </c>
      <c r="V22" s="1">
        <v>0.33300000000000002</v>
      </c>
      <c r="W22">
        <v>2.56</v>
      </c>
      <c r="X22" s="1">
        <v>0.91900000000000004</v>
      </c>
      <c r="Y22">
        <v>8.77</v>
      </c>
      <c r="Z22" s="1">
        <v>0.69099999999999995</v>
      </c>
      <c r="AA22">
        <v>6.74</v>
      </c>
      <c r="AB22" s="1">
        <v>0.67800000000000005</v>
      </c>
      <c r="AC22">
        <v>28.59</v>
      </c>
      <c r="AD22">
        <v>1.85</v>
      </c>
      <c r="AE22">
        <v>0.26</v>
      </c>
      <c r="AF22">
        <v>0.04</v>
      </c>
      <c r="AG22">
        <v>0.08</v>
      </c>
      <c r="AH22">
        <v>0.15</v>
      </c>
      <c r="AI22">
        <v>2.37</v>
      </c>
      <c r="AJ22">
        <v>3.59</v>
      </c>
      <c r="AK22">
        <v>1.07</v>
      </c>
      <c r="AL22">
        <v>1.1000000000000001</v>
      </c>
      <c r="AM22">
        <v>0.86</v>
      </c>
      <c r="AN22">
        <v>5.96</v>
      </c>
      <c r="AO22">
        <v>1.51</v>
      </c>
      <c r="AP22">
        <v>2.0699999999999998</v>
      </c>
      <c r="AQ22">
        <v>0.3</v>
      </c>
      <c r="AR22">
        <v>0.45</v>
      </c>
      <c r="AS22">
        <v>0.04</v>
      </c>
      <c r="AT22">
        <v>0.72</v>
      </c>
      <c r="AU22">
        <v>4.22</v>
      </c>
      <c r="AV22">
        <v>6.51</v>
      </c>
      <c r="AW22">
        <v>1.1299999999999999</v>
      </c>
      <c r="AX22">
        <v>0.87</v>
      </c>
      <c r="AY22">
        <v>0.3</v>
      </c>
      <c r="AZ22">
        <v>0.72</v>
      </c>
      <c r="BA22">
        <v>2.6</v>
      </c>
      <c r="BB22">
        <v>5.16</v>
      </c>
      <c r="BC22">
        <v>70.989999999999995</v>
      </c>
      <c r="BD22">
        <v>0.52</v>
      </c>
      <c r="BE22">
        <v>5.93</v>
      </c>
      <c r="BF22">
        <v>1.97</v>
      </c>
      <c r="BG22">
        <v>1.41</v>
      </c>
      <c r="BH22">
        <v>2.67</v>
      </c>
    </row>
    <row r="23" spans="1:60" x14ac:dyDescent="0.3">
      <c r="A23">
        <f t="shared" si="0"/>
        <v>22</v>
      </c>
      <c r="B23">
        <v>28</v>
      </c>
      <c r="C23" t="s">
        <v>272</v>
      </c>
      <c r="D23">
        <v>15517</v>
      </c>
      <c r="E23">
        <v>2351</v>
      </c>
      <c r="F23">
        <v>36</v>
      </c>
      <c r="G23" t="s">
        <v>189</v>
      </c>
      <c r="H23" t="s">
        <v>273</v>
      </c>
      <c r="I23" t="s">
        <v>274</v>
      </c>
      <c r="J23" t="s">
        <v>110</v>
      </c>
      <c r="K23" t="s">
        <v>46</v>
      </c>
      <c r="L23" t="s">
        <v>239</v>
      </c>
      <c r="M23">
        <v>1899</v>
      </c>
      <c r="N23" t="s">
        <v>193</v>
      </c>
      <c r="O23" t="s">
        <v>194</v>
      </c>
      <c r="P23">
        <v>76.56</v>
      </c>
      <c r="Q23">
        <v>8.42</v>
      </c>
      <c r="R23">
        <v>45.27</v>
      </c>
      <c r="S23">
        <v>34.659999999999997</v>
      </c>
      <c r="T23">
        <v>63.28</v>
      </c>
      <c r="U23" s="1">
        <v>0.85799999999999998</v>
      </c>
      <c r="V23" s="1">
        <v>0.318</v>
      </c>
      <c r="W23">
        <v>1.1100000000000001</v>
      </c>
      <c r="X23" s="1">
        <v>0.74399999999999999</v>
      </c>
      <c r="Y23">
        <v>5.13</v>
      </c>
      <c r="Z23" s="1">
        <v>0.58499999999999996</v>
      </c>
      <c r="AA23">
        <v>6.32</v>
      </c>
      <c r="AB23" s="1">
        <v>0.76700000000000002</v>
      </c>
      <c r="AC23">
        <v>23.29</v>
      </c>
      <c r="AD23">
        <v>0.54</v>
      </c>
      <c r="AE23">
        <v>0.15</v>
      </c>
      <c r="AF23">
        <v>0.04</v>
      </c>
      <c r="AG23">
        <v>0.08</v>
      </c>
      <c r="AH23">
        <v>0.04</v>
      </c>
      <c r="AI23">
        <v>0.84</v>
      </c>
      <c r="AJ23">
        <v>6.36</v>
      </c>
      <c r="AK23">
        <v>1.68</v>
      </c>
      <c r="AL23">
        <v>2.39</v>
      </c>
      <c r="AM23">
        <v>1.61</v>
      </c>
      <c r="AN23">
        <v>9.76</v>
      </c>
      <c r="AO23">
        <v>2.87</v>
      </c>
      <c r="AP23">
        <v>1.65</v>
      </c>
      <c r="AQ23">
        <v>0.42</v>
      </c>
      <c r="AR23">
        <v>0.84</v>
      </c>
      <c r="AS23">
        <v>0.04</v>
      </c>
      <c r="AT23">
        <v>1.23</v>
      </c>
      <c r="AU23">
        <v>4.0599999999999996</v>
      </c>
      <c r="AV23">
        <v>7.04</v>
      </c>
      <c r="AW23">
        <v>1.95</v>
      </c>
      <c r="AX23">
        <v>1.07</v>
      </c>
      <c r="AY23">
        <v>0.77</v>
      </c>
      <c r="AZ23">
        <v>1.53</v>
      </c>
      <c r="BA23">
        <v>5.09</v>
      </c>
      <c r="BB23">
        <v>9.3800000000000008</v>
      </c>
      <c r="BC23">
        <v>70.7</v>
      </c>
      <c r="BD23">
        <v>1.07</v>
      </c>
      <c r="BE23">
        <v>5.14</v>
      </c>
      <c r="BF23">
        <v>1.61</v>
      </c>
      <c r="BG23">
        <v>2.61</v>
      </c>
      <c r="BH23">
        <v>2.19</v>
      </c>
    </row>
    <row r="24" spans="1:60" x14ac:dyDescent="0.3">
      <c r="A24">
        <f t="shared" si="0"/>
        <v>23</v>
      </c>
      <c r="B24">
        <v>22</v>
      </c>
      <c r="C24" t="s">
        <v>275</v>
      </c>
      <c r="D24">
        <v>234764</v>
      </c>
      <c r="E24">
        <v>1451</v>
      </c>
      <c r="F24">
        <v>22</v>
      </c>
      <c r="G24" t="s">
        <v>189</v>
      </c>
      <c r="H24" t="s">
        <v>276</v>
      </c>
      <c r="I24" t="s">
        <v>277</v>
      </c>
      <c r="J24" t="s">
        <v>278</v>
      </c>
      <c r="K24" t="s">
        <v>65</v>
      </c>
      <c r="L24" t="s">
        <v>279</v>
      </c>
      <c r="M24">
        <v>1616</v>
      </c>
      <c r="N24" t="s">
        <v>193</v>
      </c>
      <c r="O24" t="s">
        <v>194</v>
      </c>
      <c r="P24">
        <v>44.91</v>
      </c>
      <c r="Q24">
        <v>13.15</v>
      </c>
      <c r="R24">
        <v>54.67</v>
      </c>
      <c r="S24">
        <v>24.55</v>
      </c>
      <c r="T24">
        <v>31.88</v>
      </c>
      <c r="U24" s="1">
        <v>0.84599999999999997</v>
      </c>
      <c r="V24" s="1">
        <v>0.23499999999999999</v>
      </c>
      <c r="W24">
        <v>0</v>
      </c>
      <c r="X24" s="1">
        <v>0</v>
      </c>
      <c r="Y24">
        <v>0.25</v>
      </c>
      <c r="Z24" s="1">
        <v>0.222</v>
      </c>
      <c r="AA24">
        <v>2.0499999999999998</v>
      </c>
      <c r="AB24" s="1">
        <v>0.75</v>
      </c>
      <c r="AC24">
        <v>6.96</v>
      </c>
      <c r="AD24">
        <v>0.43</v>
      </c>
      <c r="AE24">
        <v>0.25</v>
      </c>
      <c r="AF24">
        <v>0</v>
      </c>
      <c r="AG24">
        <v>0</v>
      </c>
      <c r="AH24">
        <v>0</v>
      </c>
      <c r="AI24">
        <v>0.68</v>
      </c>
      <c r="AJ24">
        <v>5.45</v>
      </c>
      <c r="AK24">
        <v>1.27</v>
      </c>
      <c r="AL24">
        <v>2.09</v>
      </c>
      <c r="AM24">
        <v>1.18</v>
      </c>
      <c r="AN24">
        <v>5.0599999999999996</v>
      </c>
      <c r="AO24">
        <v>1.67</v>
      </c>
      <c r="AP24">
        <v>0.93</v>
      </c>
      <c r="AQ24">
        <v>0.19</v>
      </c>
      <c r="AR24">
        <v>0.62</v>
      </c>
      <c r="AS24">
        <v>0</v>
      </c>
      <c r="AT24">
        <v>0.81</v>
      </c>
      <c r="AU24">
        <v>2.92</v>
      </c>
      <c r="AV24">
        <v>3.35</v>
      </c>
      <c r="AW24">
        <v>1.18</v>
      </c>
      <c r="AX24">
        <v>0.31</v>
      </c>
      <c r="AY24">
        <v>0.43</v>
      </c>
      <c r="AZ24">
        <v>1.24</v>
      </c>
      <c r="BA24">
        <v>4.34</v>
      </c>
      <c r="BB24">
        <v>8.6199999999999992</v>
      </c>
      <c r="BC24">
        <v>60.78</v>
      </c>
      <c r="BD24">
        <v>0.55000000000000004</v>
      </c>
      <c r="BE24">
        <v>7.64</v>
      </c>
      <c r="BF24">
        <v>1.77</v>
      </c>
      <c r="BG24">
        <v>2.09</v>
      </c>
      <c r="BH24">
        <v>3.02</v>
      </c>
    </row>
    <row r="25" spans="1:60" x14ac:dyDescent="0.3">
      <c r="A25">
        <f t="shared" si="0"/>
        <v>24</v>
      </c>
      <c r="B25">
        <v>11</v>
      </c>
      <c r="C25" t="s">
        <v>280</v>
      </c>
      <c r="D25">
        <v>106519</v>
      </c>
      <c r="E25">
        <v>896</v>
      </c>
      <c r="F25">
        <v>34</v>
      </c>
      <c r="G25" t="s">
        <v>212</v>
      </c>
      <c r="H25" t="s">
        <v>281</v>
      </c>
      <c r="I25" t="s">
        <v>282</v>
      </c>
      <c r="J25" t="s">
        <v>111</v>
      </c>
      <c r="K25" t="s">
        <v>44</v>
      </c>
      <c r="L25" t="s">
        <v>235</v>
      </c>
      <c r="M25">
        <v>1581</v>
      </c>
      <c r="N25" t="s">
        <v>193</v>
      </c>
      <c r="O25" t="s">
        <v>194</v>
      </c>
      <c r="P25">
        <v>53.74</v>
      </c>
      <c r="Q25">
        <v>5.12</v>
      </c>
      <c r="R25">
        <v>44.11</v>
      </c>
      <c r="S25">
        <v>23.71</v>
      </c>
      <c r="T25">
        <v>44.7</v>
      </c>
      <c r="U25" s="1">
        <v>0.86099999999999999</v>
      </c>
      <c r="V25" s="1">
        <v>0.315</v>
      </c>
      <c r="W25">
        <v>0.3</v>
      </c>
      <c r="X25" s="1">
        <v>1</v>
      </c>
      <c r="Y25">
        <v>3.31</v>
      </c>
      <c r="Z25" s="1">
        <v>0.71699999999999997</v>
      </c>
      <c r="AA25">
        <v>5.32</v>
      </c>
      <c r="AB25" s="1">
        <v>0.77900000000000003</v>
      </c>
      <c r="AC25">
        <v>17.22</v>
      </c>
      <c r="AD25">
        <v>0.3</v>
      </c>
      <c r="AE25">
        <v>0.1</v>
      </c>
      <c r="AF25">
        <v>0.1</v>
      </c>
      <c r="AG25">
        <v>0.1</v>
      </c>
      <c r="AH25">
        <v>0</v>
      </c>
      <c r="AI25">
        <v>0.6</v>
      </c>
      <c r="AJ25">
        <v>9.86</v>
      </c>
      <c r="AK25">
        <v>1.36</v>
      </c>
      <c r="AL25">
        <v>2.71</v>
      </c>
      <c r="AM25">
        <v>0.64</v>
      </c>
      <c r="AN25">
        <v>6.58</v>
      </c>
      <c r="AO25">
        <v>1.91</v>
      </c>
      <c r="AP25">
        <v>1.71</v>
      </c>
      <c r="AQ25">
        <v>0.5</v>
      </c>
      <c r="AR25">
        <v>0.4</v>
      </c>
      <c r="AS25">
        <v>0.1</v>
      </c>
      <c r="AT25">
        <v>0.6</v>
      </c>
      <c r="AU25">
        <v>4.5199999999999996</v>
      </c>
      <c r="AV25">
        <v>5.12</v>
      </c>
      <c r="AW25">
        <v>1.41</v>
      </c>
      <c r="AX25">
        <v>1</v>
      </c>
      <c r="AY25">
        <v>1.1000000000000001</v>
      </c>
      <c r="AZ25">
        <v>1.81</v>
      </c>
      <c r="BA25">
        <v>3.42</v>
      </c>
      <c r="BB25">
        <v>6.23</v>
      </c>
      <c r="BC25">
        <v>70.66</v>
      </c>
      <c r="BD25">
        <v>1.93</v>
      </c>
      <c r="BE25">
        <v>8.7899999999999991</v>
      </c>
      <c r="BF25">
        <v>1.64</v>
      </c>
      <c r="BG25">
        <v>2.4300000000000002</v>
      </c>
      <c r="BH25">
        <v>3.41</v>
      </c>
    </row>
    <row r="26" spans="1:60" x14ac:dyDescent="0.3">
      <c r="A26">
        <f t="shared" si="0"/>
        <v>25</v>
      </c>
      <c r="B26">
        <v>19</v>
      </c>
      <c r="C26" t="s">
        <v>283</v>
      </c>
      <c r="D26">
        <v>37368</v>
      </c>
      <c r="E26">
        <v>1687</v>
      </c>
      <c r="F26">
        <v>31</v>
      </c>
      <c r="G26" t="s">
        <v>212</v>
      </c>
      <c r="H26" t="s">
        <v>284</v>
      </c>
      <c r="I26" t="s">
        <v>285</v>
      </c>
      <c r="J26" t="s">
        <v>112</v>
      </c>
      <c r="K26" t="s">
        <v>64</v>
      </c>
      <c r="L26" t="s">
        <v>286</v>
      </c>
      <c r="M26">
        <v>2077</v>
      </c>
      <c r="N26" t="s">
        <v>193</v>
      </c>
      <c r="O26" t="s">
        <v>194</v>
      </c>
      <c r="P26">
        <v>97.47</v>
      </c>
      <c r="Q26">
        <v>11.47</v>
      </c>
      <c r="R26">
        <v>46.64</v>
      </c>
      <c r="S26">
        <v>45.46</v>
      </c>
      <c r="T26">
        <v>86.11</v>
      </c>
      <c r="U26" s="1">
        <v>0.875</v>
      </c>
      <c r="V26" s="1">
        <v>0.317</v>
      </c>
      <c r="W26">
        <v>0.64</v>
      </c>
      <c r="X26" s="1">
        <v>0.85699999999999998</v>
      </c>
      <c r="Y26">
        <v>5.71</v>
      </c>
      <c r="Z26" s="1">
        <v>0.64800000000000002</v>
      </c>
      <c r="AA26">
        <v>8.91</v>
      </c>
      <c r="AB26" s="1">
        <v>0.72299999999999998</v>
      </c>
      <c r="AC26">
        <v>31.64</v>
      </c>
      <c r="AD26">
        <v>1.39</v>
      </c>
      <c r="AE26">
        <v>0.11</v>
      </c>
      <c r="AF26">
        <v>0</v>
      </c>
      <c r="AG26">
        <v>0.21</v>
      </c>
      <c r="AH26">
        <v>0.16</v>
      </c>
      <c r="AI26">
        <v>1.87</v>
      </c>
      <c r="AJ26">
        <v>7.7</v>
      </c>
      <c r="AK26">
        <v>1.9</v>
      </c>
      <c r="AL26">
        <v>3.65</v>
      </c>
      <c r="AM26">
        <v>1.95</v>
      </c>
      <c r="AN26">
        <v>9.74</v>
      </c>
      <c r="AO26">
        <v>2.08</v>
      </c>
      <c r="AP26">
        <v>1.49</v>
      </c>
      <c r="AQ26">
        <v>0.11</v>
      </c>
      <c r="AR26">
        <v>0.91</v>
      </c>
      <c r="AS26">
        <v>0</v>
      </c>
      <c r="AT26">
        <v>1.1200000000000001</v>
      </c>
      <c r="AU26">
        <v>3.41</v>
      </c>
      <c r="AV26">
        <v>10.08</v>
      </c>
      <c r="AW26">
        <v>1.71</v>
      </c>
      <c r="AX26">
        <v>1.01</v>
      </c>
      <c r="AY26">
        <v>0.21</v>
      </c>
      <c r="AZ26">
        <v>0.53</v>
      </c>
      <c r="BA26">
        <v>3.2</v>
      </c>
      <c r="BB26">
        <v>6.83</v>
      </c>
      <c r="BC26">
        <v>75.63</v>
      </c>
      <c r="BD26">
        <v>1.2</v>
      </c>
      <c r="BE26">
        <v>7.9</v>
      </c>
      <c r="BF26">
        <v>1.9</v>
      </c>
      <c r="BG26">
        <v>3.1</v>
      </c>
      <c r="BH26">
        <v>3.13</v>
      </c>
    </row>
    <row r="27" spans="1:60" x14ac:dyDescent="0.3">
      <c r="A27">
        <f t="shared" si="0"/>
        <v>26</v>
      </c>
      <c r="B27">
        <v>21</v>
      </c>
      <c r="C27" t="s">
        <v>287</v>
      </c>
      <c r="D27">
        <v>60244</v>
      </c>
      <c r="E27">
        <v>1485</v>
      </c>
      <c r="F27">
        <v>32</v>
      </c>
      <c r="G27" t="s">
        <v>212</v>
      </c>
      <c r="H27" t="s">
        <v>288</v>
      </c>
      <c r="I27" t="s">
        <v>289</v>
      </c>
      <c r="J27" t="s">
        <v>113</v>
      </c>
      <c r="K27" t="s">
        <v>54</v>
      </c>
      <c r="L27" t="s">
        <v>252</v>
      </c>
      <c r="M27">
        <v>3500</v>
      </c>
      <c r="N27" t="s">
        <v>193</v>
      </c>
      <c r="O27" t="s">
        <v>194</v>
      </c>
      <c r="P27">
        <v>82.85</v>
      </c>
      <c r="Q27">
        <v>11.64</v>
      </c>
      <c r="R27">
        <v>45.97</v>
      </c>
      <c r="S27">
        <v>38.08</v>
      </c>
      <c r="T27">
        <v>66.12</v>
      </c>
      <c r="U27" s="1">
        <v>0.92400000000000004</v>
      </c>
      <c r="V27" s="1">
        <v>0.29599999999999999</v>
      </c>
      <c r="W27">
        <v>2.36</v>
      </c>
      <c r="X27" s="1">
        <v>0.90700000000000003</v>
      </c>
      <c r="Y27">
        <v>6.85</v>
      </c>
      <c r="Z27" s="1">
        <v>0.83699999999999997</v>
      </c>
      <c r="AA27">
        <v>9.2100000000000009</v>
      </c>
      <c r="AB27" s="1">
        <v>0.89900000000000002</v>
      </c>
      <c r="AC27">
        <v>32.75</v>
      </c>
      <c r="AD27">
        <v>0.61</v>
      </c>
      <c r="AE27">
        <v>0.06</v>
      </c>
      <c r="AF27">
        <v>0</v>
      </c>
      <c r="AG27">
        <v>0.12</v>
      </c>
      <c r="AH27">
        <v>0.18</v>
      </c>
      <c r="AI27">
        <v>0.97</v>
      </c>
      <c r="AJ27">
        <v>3.03</v>
      </c>
      <c r="AK27">
        <v>1.37</v>
      </c>
      <c r="AL27">
        <v>1.43</v>
      </c>
      <c r="AM27">
        <v>1.27</v>
      </c>
      <c r="AN27">
        <v>7.73</v>
      </c>
      <c r="AO27">
        <v>3.03</v>
      </c>
      <c r="AP27">
        <v>1.27</v>
      </c>
      <c r="AQ27">
        <v>0.79</v>
      </c>
      <c r="AR27">
        <v>0.67</v>
      </c>
      <c r="AS27">
        <v>0.12</v>
      </c>
      <c r="AT27">
        <v>0.61</v>
      </c>
      <c r="AU27">
        <v>6.73</v>
      </c>
      <c r="AV27">
        <v>8.24</v>
      </c>
      <c r="AW27">
        <v>2.06</v>
      </c>
      <c r="AX27">
        <v>1.27</v>
      </c>
      <c r="AY27">
        <v>0.55000000000000004</v>
      </c>
      <c r="AZ27">
        <v>1.1499999999999999</v>
      </c>
      <c r="BA27">
        <v>6.42</v>
      </c>
      <c r="BB27">
        <v>10.91</v>
      </c>
      <c r="BC27">
        <v>73.150000000000006</v>
      </c>
      <c r="BD27">
        <v>0.23</v>
      </c>
      <c r="BE27">
        <v>3.3</v>
      </c>
      <c r="BF27">
        <v>1.07</v>
      </c>
      <c r="BG27">
        <v>1.23</v>
      </c>
      <c r="BH27">
        <v>1.42</v>
      </c>
    </row>
    <row r="28" spans="1:60" x14ac:dyDescent="0.3">
      <c r="A28">
        <f t="shared" si="0"/>
        <v>27</v>
      </c>
      <c r="B28">
        <v>19</v>
      </c>
      <c r="C28" t="s">
        <v>290</v>
      </c>
      <c r="D28">
        <v>102456</v>
      </c>
      <c r="E28">
        <v>1431</v>
      </c>
      <c r="F28">
        <v>26</v>
      </c>
      <c r="G28" t="s">
        <v>212</v>
      </c>
      <c r="H28" t="s">
        <v>291</v>
      </c>
      <c r="I28" t="s">
        <v>292</v>
      </c>
      <c r="J28" t="s">
        <v>114</v>
      </c>
      <c r="K28" t="s">
        <v>53</v>
      </c>
      <c r="L28" t="s">
        <v>293</v>
      </c>
      <c r="M28">
        <v>6900</v>
      </c>
      <c r="N28" t="s">
        <v>193</v>
      </c>
      <c r="O28" t="s">
        <v>194</v>
      </c>
      <c r="P28">
        <v>79.25</v>
      </c>
      <c r="Q28">
        <v>10.75</v>
      </c>
      <c r="R28">
        <v>44.81</v>
      </c>
      <c r="S28">
        <v>35.51</v>
      </c>
      <c r="T28">
        <v>65.47</v>
      </c>
      <c r="U28" s="1">
        <v>0.89</v>
      </c>
      <c r="V28" s="1">
        <v>0.309</v>
      </c>
      <c r="W28">
        <v>0.75</v>
      </c>
      <c r="X28" s="1">
        <v>0.85699999999999998</v>
      </c>
      <c r="Y28">
        <v>5.97</v>
      </c>
      <c r="Z28" s="1">
        <v>0.748</v>
      </c>
      <c r="AA28">
        <v>7.8</v>
      </c>
      <c r="AB28" s="1">
        <v>0.81</v>
      </c>
      <c r="AC28">
        <v>27.56</v>
      </c>
      <c r="AD28">
        <v>0.94</v>
      </c>
      <c r="AE28">
        <v>0.38</v>
      </c>
      <c r="AF28">
        <v>0</v>
      </c>
      <c r="AG28">
        <v>0.13</v>
      </c>
      <c r="AH28">
        <v>0.06</v>
      </c>
      <c r="AI28">
        <v>1.51</v>
      </c>
      <c r="AJ28">
        <v>3.18</v>
      </c>
      <c r="AK28">
        <v>1.36</v>
      </c>
      <c r="AL28">
        <v>1.29</v>
      </c>
      <c r="AM28">
        <v>0.86</v>
      </c>
      <c r="AN28">
        <v>7.02</v>
      </c>
      <c r="AO28">
        <v>2.77</v>
      </c>
      <c r="AP28">
        <v>2.08</v>
      </c>
      <c r="AQ28">
        <v>0.13</v>
      </c>
      <c r="AR28">
        <v>0.63</v>
      </c>
      <c r="AS28">
        <v>0.13</v>
      </c>
      <c r="AT28">
        <v>1.19</v>
      </c>
      <c r="AU28">
        <v>4.6500000000000004</v>
      </c>
      <c r="AV28">
        <v>6.73</v>
      </c>
      <c r="AW28">
        <v>1.51</v>
      </c>
      <c r="AX28">
        <v>1.19</v>
      </c>
      <c r="AY28">
        <v>0.69</v>
      </c>
      <c r="AZ28">
        <v>1.26</v>
      </c>
      <c r="BA28">
        <v>4.1500000000000004</v>
      </c>
      <c r="BB28">
        <v>8.6199999999999992</v>
      </c>
      <c r="BC28">
        <v>64.52</v>
      </c>
      <c r="BD28">
        <v>0.56999999999999995</v>
      </c>
      <c r="BE28">
        <v>4.25</v>
      </c>
      <c r="BF28">
        <v>2.36</v>
      </c>
      <c r="BG28">
        <v>1.96</v>
      </c>
      <c r="BH28">
        <v>2.31</v>
      </c>
    </row>
    <row r="29" spans="1:60" x14ac:dyDescent="0.3">
      <c r="A29">
        <f t="shared" si="0"/>
        <v>28</v>
      </c>
      <c r="B29">
        <v>29</v>
      </c>
      <c r="C29" t="s">
        <v>294</v>
      </c>
      <c r="D29">
        <v>95277</v>
      </c>
      <c r="E29">
        <v>2333</v>
      </c>
      <c r="F29">
        <v>26</v>
      </c>
      <c r="G29" t="s">
        <v>212</v>
      </c>
      <c r="H29" t="s">
        <v>295</v>
      </c>
      <c r="I29" t="s">
        <v>296</v>
      </c>
      <c r="J29" t="s">
        <v>115</v>
      </c>
      <c r="K29" t="s">
        <v>63</v>
      </c>
      <c r="L29" t="s">
        <v>297</v>
      </c>
      <c r="M29">
        <v>1230</v>
      </c>
      <c r="N29" t="s">
        <v>193</v>
      </c>
      <c r="O29" t="s">
        <v>194</v>
      </c>
      <c r="P29">
        <v>53.39</v>
      </c>
      <c r="Q29">
        <v>5.9</v>
      </c>
      <c r="R29">
        <v>45.28</v>
      </c>
      <c r="S29">
        <v>24.17</v>
      </c>
      <c r="T29">
        <v>42.59</v>
      </c>
      <c r="U29" s="1">
        <v>0.87</v>
      </c>
      <c r="V29" s="1">
        <v>0.28399999999999997</v>
      </c>
      <c r="W29">
        <v>0.19</v>
      </c>
      <c r="X29" s="1">
        <v>0.83299999999999996</v>
      </c>
      <c r="Y29">
        <v>1.85</v>
      </c>
      <c r="Z29" s="1">
        <v>0.505</v>
      </c>
      <c r="AA29">
        <v>3.16</v>
      </c>
      <c r="AB29" s="1">
        <v>0.66100000000000003</v>
      </c>
      <c r="AC29">
        <v>12.32</v>
      </c>
      <c r="AD29">
        <v>0.46</v>
      </c>
      <c r="AE29">
        <v>0.08</v>
      </c>
      <c r="AF29">
        <v>0</v>
      </c>
      <c r="AG29">
        <v>0.04</v>
      </c>
      <c r="AH29">
        <v>0.08</v>
      </c>
      <c r="AI29">
        <v>0.66</v>
      </c>
      <c r="AJ29">
        <v>4.43</v>
      </c>
      <c r="AK29">
        <v>1.9</v>
      </c>
      <c r="AL29">
        <v>1.97</v>
      </c>
      <c r="AM29">
        <v>1.8</v>
      </c>
      <c r="AN29">
        <v>7.96</v>
      </c>
      <c r="AO29">
        <v>2.2400000000000002</v>
      </c>
      <c r="AP29">
        <v>1.23</v>
      </c>
      <c r="AQ29">
        <v>0.42</v>
      </c>
      <c r="AR29">
        <v>0.73</v>
      </c>
      <c r="AS29">
        <v>0.04</v>
      </c>
      <c r="AT29">
        <v>0.54</v>
      </c>
      <c r="AU29">
        <v>4.9400000000000004</v>
      </c>
      <c r="AV29">
        <v>5.63</v>
      </c>
      <c r="AW29">
        <v>1.62</v>
      </c>
      <c r="AX29">
        <v>0.57999999999999996</v>
      </c>
      <c r="AY29">
        <v>1.54</v>
      </c>
      <c r="AZ29">
        <v>2.5499999999999998</v>
      </c>
      <c r="BA29">
        <v>4.74</v>
      </c>
      <c r="BB29">
        <v>8.8699999999999992</v>
      </c>
      <c r="BC29">
        <v>68.98</v>
      </c>
      <c r="BD29">
        <v>0.73</v>
      </c>
      <c r="BE29">
        <v>5.43</v>
      </c>
      <c r="BF29">
        <v>1.97</v>
      </c>
      <c r="BG29">
        <v>1.83</v>
      </c>
      <c r="BH29">
        <v>2.5</v>
      </c>
    </row>
    <row r="30" spans="1:60" x14ac:dyDescent="0.3">
      <c r="A30">
        <f t="shared" si="0"/>
        <v>29</v>
      </c>
      <c r="B30">
        <v>13</v>
      </c>
      <c r="C30" t="s">
        <v>298</v>
      </c>
      <c r="D30">
        <v>209819</v>
      </c>
      <c r="E30">
        <v>1073</v>
      </c>
      <c r="F30">
        <v>23</v>
      </c>
      <c r="G30" t="s">
        <v>212</v>
      </c>
      <c r="H30" t="s">
        <v>299</v>
      </c>
      <c r="I30" t="s">
        <v>300</v>
      </c>
      <c r="J30" t="s">
        <v>116</v>
      </c>
      <c r="K30" t="s">
        <v>51</v>
      </c>
      <c r="L30" t="s">
        <v>220</v>
      </c>
      <c r="M30">
        <v>1326</v>
      </c>
      <c r="N30" t="s">
        <v>193</v>
      </c>
      <c r="O30" t="s">
        <v>194</v>
      </c>
      <c r="P30">
        <v>67.69</v>
      </c>
      <c r="Q30">
        <v>9.06</v>
      </c>
      <c r="R30">
        <v>44.58</v>
      </c>
      <c r="S30">
        <v>30.18</v>
      </c>
      <c r="T30">
        <v>51.92</v>
      </c>
      <c r="U30" s="1">
        <v>0.89300000000000002</v>
      </c>
      <c r="V30" s="1">
        <v>0.32800000000000001</v>
      </c>
      <c r="W30">
        <v>0.17</v>
      </c>
      <c r="X30" s="1">
        <v>1</v>
      </c>
      <c r="Y30">
        <v>1.43</v>
      </c>
      <c r="Z30" s="1">
        <v>0.65400000000000003</v>
      </c>
      <c r="AA30">
        <v>4.95</v>
      </c>
      <c r="AB30" s="1">
        <v>0.85499999999999998</v>
      </c>
      <c r="AC30">
        <v>18.829999999999998</v>
      </c>
      <c r="AD30">
        <v>0.34</v>
      </c>
      <c r="AE30">
        <v>0.17</v>
      </c>
      <c r="AF30">
        <v>0</v>
      </c>
      <c r="AG30">
        <v>0.08</v>
      </c>
      <c r="AH30">
        <v>0.08</v>
      </c>
      <c r="AI30">
        <v>0.67</v>
      </c>
      <c r="AJ30">
        <v>3.12</v>
      </c>
      <c r="AK30">
        <v>1.8</v>
      </c>
      <c r="AL30">
        <v>1.24</v>
      </c>
      <c r="AM30">
        <v>1.1599999999999999</v>
      </c>
      <c r="AN30">
        <v>8.59</v>
      </c>
      <c r="AO30">
        <v>3.1</v>
      </c>
      <c r="AP30">
        <v>2.0099999999999998</v>
      </c>
      <c r="AQ30">
        <v>1.0900000000000001</v>
      </c>
      <c r="AR30">
        <v>1.0900000000000001</v>
      </c>
      <c r="AS30">
        <v>0.17</v>
      </c>
      <c r="AT30">
        <v>0.75</v>
      </c>
      <c r="AU30">
        <v>6.71</v>
      </c>
      <c r="AV30">
        <v>6.04</v>
      </c>
      <c r="AW30">
        <v>1.68</v>
      </c>
      <c r="AX30">
        <v>0.67</v>
      </c>
      <c r="AY30">
        <v>1.68</v>
      </c>
      <c r="AZ30">
        <v>3.36</v>
      </c>
      <c r="BA30">
        <v>6.12</v>
      </c>
      <c r="BB30">
        <v>11.49</v>
      </c>
      <c r="BC30">
        <v>63.23</v>
      </c>
      <c r="BD30">
        <v>0.28000000000000003</v>
      </c>
      <c r="BE30">
        <v>3.04</v>
      </c>
      <c r="BF30">
        <v>1.56</v>
      </c>
      <c r="BG30">
        <v>1.68</v>
      </c>
      <c r="BH30">
        <v>1.55</v>
      </c>
    </row>
    <row r="31" spans="1:60" x14ac:dyDescent="0.3">
      <c r="A31">
        <f t="shared" si="0"/>
        <v>30</v>
      </c>
      <c r="B31">
        <v>23</v>
      </c>
      <c r="C31" t="s">
        <v>301</v>
      </c>
      <c r="D31">
        <v>63954</v>
      </c>
      <c r="E31">
        <v>1924</v>
      </c>
      <c r="F31">
        <v>27</v>
      </c>
      <c r="G31" t="s">
        <v>212</v>
      </c>
      <c r="H31" t="s">
        <v>302</v>
      </c>
      <c r="I31" t="s">
        <v>303</v>
      </c>
      <c r="J31" t="s">
        <v>117</v>
      </c>
      <c r="K31" t="s">
        <v>55</v>
      </c>
      <c r="L31" t="s">
        <v>228</v>
      </c>
      <c r="M31">
        <v>6977</v>
      </c>
      <c r="N31" t="s">
        <v>193</v>
      </c>
      <c r="O31" t="s">
        <v>194</v>
      </c>
      <c r="P31">
        <v>73.39</v>
      </c>
      <c r="Q31">
        <v>10.52</v>
      </c>
      <c r="R31">
        <v>45.39</v>
      </c>
      <c r="S31">
        <v>33.31</v>
      </c>
      <c r="T31">
        <v>55.67</v>
      </c>
      <c r="U31" s="1">
        <v>0.83799999999999997</v>
      </c>
      <c r="V31" s="1">
        <v>0.29299999999999998</v>
      </c>
      <c r="W31">
        <v>0.51</v>
      </c>
      <c r="X31" s="1">
        <v>0.78600000000000003</v>
      </c>
      <c r="Y31">
        <v>3.84</v>
      </c>
      <c r="Z31" s="1">
        <v>0.63100000000000001</v>
      </c>
      <c r="AA31">
        <v>4.7699999999999996</v>
      </c>
      <c r="AB31" s="1">
        <v>0.71799999999999997</v>
      </c>
      <c r="AC31">
        <v>17.78</v>
      </c>
      <c r="AD31">
        <v>0.61</v>
      </c>
      <c r="AE31">
        <v>0.14000000000000001</v>
      </c>
      <c r="AF31">
        <v>0.05</v>
      </c>
      <c r="AG31">
        <v>0.28000000000000003</v>
      </c>
      <c r="AH31">
        <v>0.14000000000000001</v>
      </c>
      <c r="AI31">
        <v>1.22</v>
      </c>
      <c r="AJ31">
        <v>4.92</v>
      </c>
      <c r="AK31">
        <v>1.52</v>
      </c>
      <c r="AL31">
        <v>2.72</v>
      </c>
      <c r="AM31">
        <v>1.36</v>
      </c>
      <c r="AN31">
        <v>8.7200000000000006</v>
      </c>
      <c r="AO31">
        <v>5.47</v>
      </c>
      <c r="AP31">
        <v>3.13</v>
      </c>
      <c r="AQ31">
        <v>0.33</v>
      </c>
      <c r="AR31">
        <v>1.73</v>
      </c>
      <c r="AS31">
        <v>0</v>
      </c>
      <c r="AT31">
        <v>2.39</v>
      </c>
      <c r="AU31">
        <v>7.2</v>
      </c>
      <c r="AV31">
        <v>9.0299999999999994</v>
      </c>
      <c r="AW31">
        <v>3.79</v>
      </c>
      <c r="AX31">
        <v>1.31</v>
      </c>
      <c r="AY31">
        <v>1.31</v>
      </c>
      <c r="AZ31">
        <v>2.48</v>
      </c>
      <c r="BA31">
        <v>7.86</v>
      </c>
      <c r="BB31">
        <v>14.78</v>
      </c>
      <c r="BC31">
        <v>67.16</v>
      </c>
      <c r="BD31">
        <v>0.76</v>
      </c>
      <c r="BE31">
        <v>6.64</v>
      </c>
      <c r="BF31">
        <v>1.96</v>
      </c>
      <c r="BG31">
        <v>1.28</v>
      </c>
      <c r="BH31">
        <v>2.92</v>
      </c>
    </row>
    <row r="32" spans="1:60" x14ac:dyDescent="0.3">
      <c r="A32">
        <f t="shared" si="0"/>
        <v>31</v>
      </c>
      <c r="B32">
        <v>17</v>
      </c>
      <c r="C32" t="s">
        <v>304</v>
      </c>
      <c r="D32">
        <v>92437</v>
      </c>
      <c r="E32">
        <v>1276</v>
      </c>
      <c r="F32">
        <v>25</v>
      </c>
      <c r="G32" t="s">
        <v>189</v>
      </c>
      <c r="H32" t="s">
        <v>299</v>
      </c>
      <c r="I32" t="s">
        <v>305</v>
      </c>
      <c r="J32" t="s">
        <v>118</v>
      </c>
      <c r="K32" t="s">
        <v>59</v>
      </c>
      <c r="L32" t="s">
        <v>202</v>
      </c>
      <c r="M32">
        <v>1708</v>
      </c>
      <c r="N32" t="s">
        <v>193</v>
      </c>
      <c r="O32" t="s">
        <v>194</v>
      </c>
      <c r="P32">
        <v>63.34</v>
      </c>
      <c r="Q32">
        <v>8.32</v>
      </c>
      <c r="R32">
        <v>44.57</v>
      </c>
      <c r="S32">
        <v>28.23</v>
      </c>
      <c r="T32">
        <v>52.62</v>
      </c>
      <c r="U32" s="1">
        <v>0.88100000000000001</v>
      </c>
      <c r="V32" s="1">
        <v>0.32400000000000001</v>
      </c>
      <c r="W32">
        <v>0.63</v>
      </c>
      <c r="X32" s="1">
        <v>0.81799999999999995</v>
      </c>
      <c r="Y32">
        <v>3.74</v>
      </c>
      <c r="Z32" s="1">
        <v>0.69699999999999995</v>
      </c>
      <c r="AA32">
        <v>4.16</v>
      </c>
      <c r="AB32" s="1">
        <v>0.747</v>
      </c>
      <c r="AC32">
        <v>19.54</v>
      </c>
      <c r="AD32">
        <v>0.56000000000000005</v>
      </c>
      <c r="AE32">
        <v>0</v>
      </c>
      <c r="AF32">
        <v>0</v>
      </c>
      <c r="AG32">
        <v>0.14000000000000001</v>
      </c>
      <c r="AH32">
        <v>0.14000000000000001</v>
      </c>
      <c r="AI32">
        <v>0.85</v>
      </c>
      <c r="AJ32">
        <v>5.43</v>
      </c>
      <c r="AK32">
        <v>1.76</v>
      </c>
      <c r="AL32">
        <v>2.52</v>
      </c>
      <c r="AM32">
        <v>1.57</v>
      </c>
      <c r="AN32">
        <v>3.53</v>
      </c>
      <c r="AO32">
        <v>1.97</v>
      </c>
      <c r="AP32">
        <v>2.19</v>
      </c>
      <c r="AQ32">
        <v>0.28000000000000003</v>
      </c>
      <c r="AR32">
        <v>0.56000000000000005</v>
      </c>
      <c r="AS32">
        <v>7.0000000000000007E-2</v>
      </c>
      <c r="AT32">
        <v>1.48</v>
      </c>
      <c r="AU32">
        <v>3.32</v>
      </c>
      <c r="AV32">
        <v>6</v>
      </c>
      <c r="AW32">
        <v>1.2</v>
      </c>
      <c r="AX32">
        <v>0.63</v>
      </c>
      <c r="AY32">
        <v>0.78</v>
      </c>
      <c r="AZ32">
        <v>1.62</v>
      </c>
      <c r="BA32">
        <v>3.46</v>
      </c>
      <c r="BB32">
        <v>7.62</v>
      </c>
      <c r="BC32">
        <v>62.55</v>
      </c>
      <c r="BD32">
        <v>0.28999999999999998</v>
      </c>
      <c r="BE32">
        <v>5.29</v>
      </c>
      <c r="BF32">
        <v>2</v>
      </c>
      <c r="BG32">
        <v>0.9</v>
      </c>
      <c r="BH32">
        <v>2.52</v>
      </c>
    </row>
    <row r="33" spans="1:60" x14ac:dyDescent="0.3">
      <c r="A33">
        <f t="shared" si="0"/>
        <v>32</v>
      </c>
      <c r="B33">
        <v>16</v>
      </c>
      <c r="C33" t="s">
        <v>306</v>
      </c>
      <c r="D33">
        <v>95259</v>
      </c>
      <c r="E33">
        <v>962</v>
      </c>
      <c r="F33">
        <v>30</v>
      </c>
      <c r="G33" t="s">
        <v>189</v>
      </c>
      <c r="H33" t="s">
        <v>307</v>
      </c>
      <c r="I33" t="s">
        <v>308</v>
      </c>
      <c r="J33" t="s">
        <v>125</v>
      </c>
      <c r="K33" t="s">
        <v>63</v>
      </c>
      <c r="L33" t="s">
        <v>297</v>
      </c>
      <c r="M33">
        <v>1230</v>
      </c>
      <c r="N33" t="s">
        <v>193</v>
      </c>
      <c r="O33" t="s">
        <v>194</v>
      </c>
      <c r="P33">
        <v>66.33</v>
      </c>
      <c r="Q33">
        <v>10.67</v>
      </c>
      <c r="R33">
        <v>48.36</v>
      </c>
      <c r="S33">
        <v>32.08</v>
      </c>
      <c r="T33">
        <v>51.55</v>
      </c>
      <c r="U33" s="1">
        <v>0.85299999999999998</v>
      </c>
      <c r="V33" s="1">
        <v>0.32300000000000001</v>
      </c>
      <c r="W33">
        <v>0.47</v>
      </c>
      <c r="X33" s="1">
        <v>0.83299999999999996</v>
      </c>
      <c r="Y33">
        <v>3.46</v>
      </c>
      <c r="Z33" s="1">
        <v>0.61699999999999999</v>
      </c>
      <c r="AA33">
        <v>5.15</v>
      </c>
      <c r="AB33" s="1">
        <v>0.73299999999999998</v>
      </c>
      <c r="AC33">
        <v>18.43</v>
      </c>
      <c r="AD33">
        <v>0.37</v>
      </c>
      <c r="AE33">
        <v>0.28000000000000003</v>
      </c>
      <c r="AF33">
        <v>0</v>
      </c>
      <c r="AG33">
        <v>0.09</v>
      </c>
      <c r="AH33">
        <v>0.19</v>
      </c>
      <c r="AI33">
        <v>0.94</v>
      </c>
      <c r="AJ33">
        <v>6.25</v>
      </c>
      <c r="AK33">
        <v>2.2000000000000002</v>
      </c>
      <c r="AL33">
        <v>2.8</v>
      </c>
      <c r="AM33">
        <v>1.7</v>
      </c>
      <c r="AN33">
        <v>8.75</v>
      </c>
      <c r="AO33">
        <v>3.37</v>
      </c>
      <c r="AP33">
        <v>2.34</v>
      </c>
      <c r="AQ33">
        <v>0.37</v>
      </c>
      <c r="AR33">
        <v>1.68</v>
      </c>
      <c r="AS33">
        <v>0.09</v>
      </c>
      <c r="AT33">
        <v>1.78</v>
      </c>
      <c r="AU33">
        <v>5.89</v>
      </c>
      <c r="AV33">
        <v>6.17</v>
      </c>
      <c r="AW33">
        <v>2.34</v>
      </c>
      <c r="AX33">
        <v>0.56000000000000005</v>
      </c>
      <c r="AY33">
        <v>0.56000000000000005</v>
      </c>
      <c r="AZ33">
        <v>1.5</v>
      </c>
      <c r="BA33">
        <v>4.58</v>
      </c>
      <c r="BB33">
        <v>9.07</v>
      </c>
      <c r="BC33">
        <v>65</v>
      </c>
      <c r="BD33">
        <v>0.75</v>
      </c>
      <c r="BE33">
        <v>7.45</v>
      </c>
      <c r="BF33">
        <v>1.95</v>
      </c>
      <c r="BG33">
        <v>1.7</v>
      </c>
      <c r="BH33">
        <v>3.11</v>
      </c>
    </row>
    <row r="34" spans="1:60" x14ac:dyDescent="0.3">
      <c r="A34">
        <f t="shared" si="0"/>
        <v>33</v>
      </c>
      <c r="B34">
        <v>31</v>
      </c>
      <c r="C34" t="s">
        <v>309</v>
      </c>
      <c r="D34">
        <v>182906</v>
      </c>
      <c r="E34">
        <v>2730</v>
      </c>
      <c r="F34">
        <v>23</v>
      </c>
      <c r="G34" t="s">
        <v>189</v>
      </c>
      <c r="H34" t="s">
        <v>310</v>
      </c>
      <c r="I34" t="s">
        <v>311</v>
      </c>
      <c r="J34" t="s">
        <v>119</v>
      </c>
      <c r="K34" t="s">
        <v>65</v>
      </c>
      <c r="L34" t="s">
        <v>279</v>
      </c>
      <c r="M34">
        <v>1616</v>
      </c>
      <c r="N34" t="s">
        <v>193</v>
      </c>
      <c r="O34" t="s">
        <v>194</v>
      </c>
      <c r="P34">
        <v>67.680000000000007</v>
      </c>
      <c r="Q34">
        <v>6.1</v>
      </c>
      <c r="R34">
        <v>43.77</v>
      </c>
      <c r="S34">
        <v>29.62</v>
      </c>
      <c r="T34">
        <v>55.68</v>
      </c>
      <c r="U34" s="1">
        <v>0.876</v>
      </c>
      <c r="V34" s="1">
        <v>0.27500000000000002</v>
      </c>
      <c r="W34">
        <v>0.3</v>
      </c>
      <c r="X34" s="1">
        <v>0.81799999999999995</v>
      </c>
      <c r="Y34">
        <v>3.4</v>
      </c>
      <c r="Z34" s="1">
        <v>0.67800000000000005</v>
      </c>
      <c r="AA34">
        <v>5.54</v>
      </c>
      <c r="AB34" s="1">
        <v>0.80800000000000005</v>
      </c>
      <c r="AC34">
        <v>18.89</v>
      </c>
      <c r="AD34">
        <v>0.1</v>
      </c>
      <c r="AE34">
        <v>7.0000000000000007E-2</v>
      </c>
      <c r="AF34">
        <v>0</v>
      </c>
      <c r="AG34">
        <v>0.03</v>
      </c>
      <c r="AH34">
        <v>0.1</v>
      </c>
      <c r="AI34">
        <v>0.3</v>
      </c>
      <c r="AJ34">
        <v>3.87</v>
      </c>
      <c r="AK34">
        <v>1.35</v>
      </c>
      <c r="AL34">
        <v>1.48</v>
      </c>
      <c r="AM34">
        <v>1.32</v>
      </c>
      <c r="AN34">
        <v>6.7</v>
      </c>
      <c r="AO34">
        <v>2.5099999999999998</v>
      </c>
      <c r="AP34">
        <v>2.41</v>
      </c>
      <c r="AQ34">
        <v>0.33</v>
      </c>
      <c r="AR34">
        <v>0.69</v>
      </c>
      <c r="AS34">
        <v>0.1</v>
      </c>
      <c r="AT34">
        <v>1.0900000000000001</v>
      </c>
      <c r="AU34">
        <v>4.95</v>
      </c>
      <c r="AV34">
        <v>8.67</v>
      </c>
      <c r="AW34">
        <v>1.62</v>
      </c>
      <c r="AX34">
        <v>1.68</v>
      </c>
      <c r="AY34">
        <v>0.89</v>
      </c>
      <c r="AZ34">
        <v>1.48</v>
      </c>
      <c r="BA34">
        <v>4.95</v>
      </c>
      <c r="BB34">
        <v>8.74</v>
      </c>
      <c r="BC34">
        <v>73.41</v>
      </c>
      <c r="BD34">
        <v>0.39</v>
      </c>
      <c r="BE34">
        <v>5.42</v>
      </c>
      <c r="BF34">
        <v>1.68</v>
      </c>
      <c r="BG34">
        <v>1.97</v>
      </c>
      <c r="BH34">
        <v>2.31</v>
      </c>
    </row>
    <row r="35" spans="1:60" x14ac:dyDescent="0.3">
      <c r="A35">
        <f t="shared" si="0"/>
        <v>34</v>
      </c>
      <c r="B35">
        <v>17</v>
      </c>
      <c r="C35" t="s">
        <v>312</v>
      </c>
      <c r="D35">
        <v>43684</v>
      </c>
      <c r="E35">
        <v>1182</v>
      </c>
      <c r="F35">
        <v>30</v>
      </c>
      <c r="G35" t="s">
        <v>189</v>
      </c>
      <c r="H35" t="s">
        <v>313</v>
      </c>
      <c r="I35" t="s">
        <v>314</v>
      </c>
      <c r="J35" t="s">
        <v>120</v>
      </c>
      <c r="K35" t="s">
        <v>46</v>
      </c>
      <c r="L35" t="s">
        <v>239</v>
      </c>
      <c r="M35">
        <v>1899</v>
      </c>
      <c r="N35" t="s">
        <v>193</v>
      </c>
      <c r="O35" t="s">
        <v>194</v>
      </c>
      <c r="P35">
        <v>74.16</v>
      </c>
      <c r="Q35">
        <v>6.93</v>
      </c>
      <c r="R35">
        <v>44.57</v>
      </c>
      <c r="S35">
        <v>33.06</v>
      </c>
      <c r="T35">
        <v>61.68</v>
      </c>
      <c r="U35" s="1">
        <v>0.89800000000000002</v>
      </c>
      <c r="V35" s="1">
        <v>0.24</v>
      </c>
      <c r="W35">
        <v>0.76</v>
      </c>
      <c r="X35" s="1">
        <v>0.76900000000000002</v>
      </c>
      <c r="Y35">
        <v>4.49</v>
      </c>
      <c r="Z35" s="1">
        <v>0.77600000000000002</v>
      </c>
      <c r="AA35">
        <v>4.95</v>
      </c>
      <c r="AB35" s="1">
        <v>0.80200000000000005</v>
      </c>
      <c r="AC35">
        <v>19.95</v>
      </c>
      <c r="AD35">
        <v>0</v>
      </c>
      <c r="AE35">
        <v>0.08</v>
      </c>
      <c r="AF35">
        <v>0</v>
      </c>
      <c r="AG35">
        <v>0</v>
      </c>
      <c r="AH35">
        <v>0.08</v>
      </c>
      <c r="AI35">
        <v>0.15</v>
      </c>
      <c r="AJ35">
        <v>10.47</v>
      </c>
      <c r="AK35">
        <v>1.88</v>
      </c>
      <c r="AL35">
        <v>3.94</v>
      </c>
      <c r="AM35">
        <v>1.82</v>
      </c>
      <c r="AN35">
        <v>7.14</v>
      </c>
      <c r="AO35">
        <v>2.97</v>
      </c>
      <c r="AP35">
        <v>1.9</v>
      </c>
      <c r="AQ35">
        <v>0</v>
      </c>
      <c r="AR35">
        <v>0.61</v>
      </c>
      <c r="AS35">
        <v>0</v>
      </c>
      <c r="AT35">
        <v>1.52</v>
      </c>
      <c r="AU35">
        <v>3.12</v>
      </c>
      <c r="AV35">
        <v>9.3699999999999992</v>
      </c>
      <c r="AW35">
        <v>2.06</v>
      </c>
      <c r="AX35">
        <v>1.22</v>
      </c>
      <c r="AY35">
        <v>0.53</v>
      </c>
      <c r="AZ35">
        <v>1.45</v>
      </c>
      <c r="BA35">
        <v>5.0999999999999996</v>
      </c>
      <c r="BB35">
        <v>11.19</v>
      </c>
      <c r="BC35">
        <v>67.14</v>
      </c>
      <c r="BD35">
        <v>1.76</v>
      </c>
      <c r="BE35">
        <v>8.4700000000000006</v>
      </c>
      <c r="BF35">
        <v>1.35</v>
      </c>
      <c r="BG35">
        <v>2.41</v>
      </c>
      <c r="BH35">
        <v>3.15</v>
      </c>
    </row>
    <row r="36" spans="1:60" x14ac:dyDescent="0.3">
      <c r="A36">
        <f t="shared" si="0"/>
        <v>35</v>
      </c>
      <c r="B36">
        <v>12</v>
      </c>
      <c r="C36" t="s">
        <v>315</v>
      </c>
      <c r="D36">
        <v>39276</v>
      </c>
      <c r="E36">
        <v>865</v>
      </c>
      <c r="F36">
        <v>31</v>
      </c>
      <c r="G36" t="s">
        <v>212</v>
      </c>
      <c r="H36" t="s">
        <v>316</v>
      </c>
      <c r="I36" t="s">
        <v>317</v>
      </c>
      <c r="J36" t="s">
        <v>318</v>
      </c>
      <c r="K36" t="s">
        <v>53</v>
      </c>
      <c r="L36" t="s">
        <v>293</v>
      </c>
      <c r="M36">
        <v>6900</v>
      </c>
      <c r="N36" t="s">
        <v>193</v>
      </c>
      <c r="O36" t="s">
        <v>194</v>
      </c>
      <c r="P36">
        <v>54.1</v>
      </c>
      <c r="Q36">
        <v>11.97</v>
      </c>
      <c r="R36">
        <v>46.83</v>
      </c>
      <c r="S36">
        <v>25.34</v>
      </c>
      <c r="T36">
        <v>37.04</v>
      </c>
      <c r="U36" s="1">
        <v>0.86</v>
      </c>
      <c r="V36" s="1">
        <v>0.22500000000000001</v>
      </c>
      <c r="W36">
        <v>0.52</v>
      </c>
      <c r="X36" s="1">
        <v>0.83299999999999996</v>
      </c>
      <c r="Y36">
        <v>3.43</v>
      </c>
      <c r="Z36" s="1">
        <v>0.71699999999999997</v>
      </c>
      <c r="AA36">
        <v>2.08</v>
      </c>
      <c r="AB36" s="1">
        <v>0.83299999999999996</v>
      </c>
      <c r="AC36">
        <v>10.84</v>
      </c>
      <c r="AD36">
        <v>0.52</v>
      </c>
      <c r="AE36">
        <v>0.21</v>
      </c>
      <c r="AF36">
        <v>0.1</v>
      </c>
      <c r="AG36">
        <v>0</v>
      </c>
      <c r="AH36">
        <v>0</v>
      </c>
      <c r="AI36">
        <v>0.83</v>
      </c>
      <c r="AJ36">
        <v>7.93</v>
      </c>
      <c r="AK36">
        <v>1.4</v>
      </c>
      <c r="AL36">
        <v>2.93</v>
      </c>
      <c r="AM36">
        <v>1.1299999999999999</v>
      </c>
      <c r="AN36">
        <v>5.87</v>
      </c>
      <c r="AO36">
        <v>2.71</v>
      </c>
      <c r="AP36">
        <v>1.04</v>
      </c>
      <c r="AQ36">
        <v>0.1</v>
      </c>
      <c r="AR36">
        <v>0.73</v>
      </c>
      <c r="AS36">
        <v>0.21</v>
      </c>
      <c r="AT36">
        <v>0.42</v>
      </c>
      <c r="AU36">
        <v>5.31</v>
      </c>
      <c r="AV36">
        <v>4.99</v>
      </c>
      <c r="AW36">
        <v>1.98</v>
      </c>
      <c r="AX36">
        <v>0.62</v>
      </c>
      <c r="AY36">
        <v>1.56</v>
      </c>
      <c r="AZ36">
        <v>2.29</v>
      </c>
      <c r="BA36">
        <v>5.72</v>
      </c>
      <c r="BB36">
        <v>8.43</v>
      </c>
      <c r="BC36">
        <v>75.400000000000006</v>
      </c>
      <c r="BD36">
        <v>1.6</v>
      </c>
      <c r="BE36">
        <v>9.67</v>
      </c>
      <c r="BF36">
        <v>2.33</v>
      </c>
      <c r="BG36">
        <v>2.27</v>
      </c>
      <c r="BH36">
        <v>4</v>
      </c>
    </row>
    <row r="37" spans="1:60" x14ac:dyDescent="0.3">
      <c r="A37">
        <f t="shared" si="0"/>
        <v>36</v>
      </c>
      <c r="B37">
        <v>27</v>
      </c>
      <c r="C37" t="s">
        <v>319</v>
      </c>
      <c r="D37">
        <v>148995</v>
      </c>
      <c r="E37">
        <v>2350</v>
      </c>
      <c r="F37">
        <v>25</v>
      </c>
      <c r="G37" t="s">
        <v>212</v>
      </c>
      <c r="H37" t="s">
        <v>320</v>
      </c>
      <c r="I37" t="s">
        <v>321</v>
      </c>
      <c r="J37" t="s">
        <v>121</v>
      </c>
      <c r="K37" t="s">
        <v>47</v>
      </c>
      <c r="L37" t="s">
        <v>322</v>
      </c>
      <c r="M37">
        <v>454</v>
      </c>
      <c r="N37" t="s">
        <v>193</v>
      </c>
      <c r="O37" t="s">
        <v>194</v>
      </c>
      <c r="P37">
        <v>80.58</v>
      </c>
      <c r="Q37">
        <v>6.93</v>
      </c>
      <c r="R37">
        <v>43.07</v>
      </c>
      <c r="S37">
        <v>34.700000000000003</v>
      </c>
      <c r="T37">
        <v>69.36</v>
      </c>
      <c r="U37" s="1">
        <v>0.88500000000000001</v>
      </c>
      <c r="V37" s="1">
        <v>0.32100000000000001</v>
      </c>
      <c r="W37">
        <v>0.65</v>
      </c>
      <c r="X37" s="1">
        <v>0.85</v>
      </c>
      <c r="Y37">
        <v>6.13</v>
      </c>
      <c r="Z37" s="1">
        <v>0.70199999999999996</v>
      </c>
      <c r="AA37">
        <v>7.7</v>
      </c>
      <c r="AB37" s="1">
        <v>0.80700000000000005</v>
      </c>
      <c r="AC37">
        <v>28.58</v>
      </c>
      <c r="AD37">
        <v>0.54</v>
      </c>
      <c r="AE37">
        <v>0.08</v>
      </c>
      <c r="AF37">
        <v>0.04</v>
      </c>
      <c r="AG37">
        <v>0.04</v>
      </c>
      <c r="AH37">
        <v>0.04</v>
      </c>
      <c r="AI37">
        <v>0.73</v>
      </c>
      <c r="AJ37">
        <v>3.83</v>
      </c>
      <c r="AK37">
        <v>1.2</v>
      </c>
      <c r="AL37">
        <v>1.63</v>
      </c>
      <c r="AM37">
        <v>0.93</v>
      </c>
      <c r="AN37">
        <v>7.1</v>
      </c>
      <c r="AO37">
        <v>2.2200000000000002</v>
      </c>
      <c r="AP37">
        <v>1.26</v>
      </c>
      <c r="AQ37">
        <v>0.38</v>
      </c>
      <c r="AR37">
        <v>0.8</v>
      </c>
      <c r="AS37">
        <v>0.04</v>
      </c>
      <c r="AT37">
        <v>0.84</v>
      </c>
      <c r="AU37">
        <v>3.75</v>
      </c>
      <c r="AV37">
        <v>6.13</v>
      </c>
      <c r="AW37">
        <v>1.53</v>
      </c>
      <c r="AX37">
        <v>0.46</v>
      </c>
      <c r="AY37">
        <v>0.73</v>
      </c>
      <c r="AZ37">
        <v>1.88</v>
      </c>
      <c r="BA37">
        <v>4.63</v>
      </c>
      <c r="BB37">
        <v>8.58</v>
      </c>
      <c r="BC37">
        <v>67.75</v>
      </c>
      <c r="BD37">
        <v>0.2</v>
      </c>
      <c r="BE37">
        <v>3.1</v>
      </c>
      <c r="BF37">
        <v>1.27</v>
      </c>
      <c r="BG37">
        <v>1.1299999999999999</v>
      </c>
      <c r="BH37">
        <v>1.47</v>
      </c>
    </row>
    <row r="38" spans="1:60" x14ac:dyDescent="0.3">
      <c r="A38">
        <f t="shared" si="0"/>
        <v>37</v>
      </c>
      <c r="B38">
        <v>25</v>
      </c>
      <c r="C38" t="s">
        <v>323</v>
      </c>
      <c r="D38">
        <v>105713</v>
      </c>
      <c r="E38">
        <v>1682</v>
      </c>
      <c r="F38">
        <v>25</v>
      </c>
      <c r="G38" t="s">
        <v>212</v>
      </c>
      <c r="H38" t="s">
        <v>324</v>
      </c>
      <c r="I38" t="s">
        <v>325</v>
      </c>
      <c r="J38" t="s">
        <v>122</v>
      </c>
      <c r="K38" t="s">
        <v>66</v>
      </c>
      <c r="L38" t="s">
        <v>326</v>
      </c>
      <c r="M38">
        <v>928</v>
      </c>
      <c r="N38" t="s">
        <v>193</v>
      </c>
      <c r="O38" t="s">
        <v>194</v>
      </c>
      <c r="P38">
        <v>62.39</v>
      </c>
      <c r="Q38">
        <v>9.15</v>
      </c>
      <c r="R38">
        <v>49.39</v>
      </c>
      <c r="S38">
        <v>30.81</v>
      </c>
      <c r="T38">
        <v>46.87</v>
      </c>
      <c r="U38" s="1">
        <v>0.76</v>
      </c>
      <c r="V38" s="1">
        <v>0.41099999999999998</v>
      </c>
      <c r="W38">
        <v>0.7</v>
      </c>
      <c r="X38" s="1">
        <v>0.65</v>
      </c>
      <c r="Y38">
        <v>3.96</v>
      </c>
      <c r="Z38" s="1">
        <v>0.51400000000000001</v>
      </c>
      <c r="AA38">
        <v>6.42</v>
      </c>
      <c r="AB38" s="1">
        <v>0.64500000000000002</v>
      </c>
      <c r="AC38">
        <v>17.690000000000001</v>
      </c>
      <c r="AD38">
        <v>0.43</v>
      </c>
      <c r="AE38">
        <v>0.59</v>
      </c>
      <c r="AF38">
        <v>0.21</v>
      </c>
      <c r="AG38">
        <v>0.16</v>
      </c>
      <c r="AH38">
        <v>0.21</v>
      </c>
      <c r="AI38">
        <v>1.61</v>
      </c>
      <c r="AJ38">
        <v>5.88</v>
      </c>
      <c r="AK38">
        <v>1.58</v>
      </c>
      <c r="AL38">
        <v>1.62</v>
      </c>
      <c r="AM38">
        <v>1.46</v>
      </c>
      <c r="AN38">
        <v>8.8000000000000007</v>
      </c>
      <c r="AO38">
        <v>3.1</v>
      </c>
      <c r="AP38">
        <v>0.96</v>
      </c>
      <c r="AQ38">
        <v>0.05</v>
      </c>
      <c r="AR38">
        <v>1.18</v>
      </c>
      <c r="AS38">
        <v>0</v>
      </c>
      <c r="AT38">
        <v>1.55</v>
      </c>
      <c r="AU38">
        <v>3.69</v>
      </c>
      <c r="AV38">
        <v>9.1999999999999993</v>
      </c>
      <c r="AW38">
        <v>1.93</v>
      </c>
      <c r="AX38">
        <v>0.8</v>
      </c>
      <c r="AY38">
        <v>1.93</v>
      </c>
      <c r="AZ38">
        <v>3.69</v>
      </c>
      <c r="BA38">
        <v>7.38</v>
      </c>
      <c r="BB38">
        <v>14.07</v>
      </c>
      <c r="BC38">
        <v>66.900000000000006</v>
      </c>
      <c r="BD38">
        <v>1.19</v>
      </c>
      <c r="BE38">
        <v>5.54</v>
      </c>
      <c r="BF38">
        <v>1.58</v>
      </c>
      <c r="BG38">
        <v>2.04</v>
      </c>
      <c r="BH38">
        <v>2.37</v>
      </c>
    </row>
    <row r="39" spans="1:60" x14ac:dyDescent="0.3">
      <c r="A39">
        <f t="shared" si="0"/>
        <v>38</v>
      </c>
      <c r="B39">
        <v>14</v>
      </c>
      <c r="C39" t="s">
        <v>327</v>
      </c>
      <c r="D39">
        <v>98898</v>
      </c>
      <c r="E39">
        <v>1250</v>
      </c>
      <c r="F39">
        <v>28</v>
      </c>
      <c r="G39" t="s">
        <v>212</v>
      </c>
      <c r="H39" t="s">
        <v>328</v>
      </c>
      <c r="I39" t="s">
        <v>329</v>
      </c>
      <c r="J39" t="s">
        <v>67</v>
      </c>
      <c r="K39" t="s">
        <v>53</v>
      </c>
      <c r="L39" t="s">
        <v>293</v>
      </c>
      <c r="M39">
        <v>6900</v>
      </c>
      <c r="N39" t="s">
        <v>193</v>
      </c>
      <c r="O39" t="s">
        <v>194</v>
      </c>
      <c r="P39">
        <v>84.24</v>
      </c>
      <c r="Q39">
        <v>24.19</v>
      </c>
      <c r="R39">
        <v>53.29</v>
      </c>
      <c r="S39">
        <v>44.89</v>
      </c>
      <c r="T39">
        <v>63.79</v>
      </c>
      <c r="U39" s="1">
        <v>0.84</v>
      </c>
      <c r="V39" s="1">
        <v>0.34699999999999998</v>
      </c>
      <c r="W39">
        <v>1.58</v>
      </c>
      <c r="X39" s="1">
        <v>0.75900000000000001</v>
      </c>
      <c r="Y39">
        <v>6.77</v>
      </c>
      <c r="Z39" s="1">
        <v>0.69099999999999995</v>
      </c>
      <c r="AA39">
        <v>7.34</v>
      </c>
      <c r="AB39" s="1">
        <v>0.76700000000000002</v>
      </c>
      <c r="AC39">
        <v>27.57</v>
      </c>
      <c r="AD39">
        <v>2.52</v>
      </c>
      <c r="AE39">
        <v>0.36</v>
      </c>
      <c r="AF39">
        <v>0.22</v>
      </c>
      <c r="AG39">
        <v>0.94</v>
      </c>
      <c r="AH39">
        <v>0.65</v>
      </c>
      <c r="AI39">
        <v>4.68</v>
      </c>
      <c r="AJ39">
        <v>4.13</v>
      </c>
      <c r="AK39">
        <v>1.42</v>
      </c>
      <c r="AL39">
        <v>1.54</v>
      </c>
      <c r="AM39">
        <v>1</v>
      </c>
      <c r="AN39">
        <v>9.34</v>
      </c>
      <c r="AO39">
        <v>1.94</v>
      </c>
      <c r="AP39">
        <v>1.08</v>
      </c>
      <c r="AQ39">
        <v>0</v>
      </c>
      <c r="AR39">
        <v>1.01</v>
      </c>
      <c r="AS39">
        <v>0</v>
      </c>
      <c r="AT39">
        <v>1.58</v>
      </c>
      <c r="AU39">
        <v>2.09</v>
      </c>
      <c r="AV39">
        <v>8.64</v>
      </c>
      <c r="AW39">
        <v>1.37</v>
      </c>
      <c r="AX39">
        <v>0.86</v>
      </c>
      <c r="AY39">
        <v>0.57999999999999996</v>
      </c>
      <c r="AZ39">
        <v>1.1499999999999999</v>
      </c>
      <c r="BA39">
        <v>7.13</v>
      </c>
      <c r="BB39">
        <v>12.67</v>
      </c>
      <c r="BC39">
        <v>71.19</v>
      </c>
      <c r="BD39">
        <v>0.67</v>
      </c>
      <c r="BE39">
        <v>4.46</v>
      </c>
      <c r="BF39">
        <v>2.38</v>
      </c>
      <c r="BG39">
        <v>2.29</v>
      </c>
      <c r="BH39">
        <v>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BFE49-7604-4A1E-8588-5572B56C5A84}">
  <dimension ref="A1:B21"/>
  <sheetViews>
    <sheetView tabSelected="1" zoomScale="85" zoomScaleNormal="85" workbookViewId="0"/>
  </sheetViews>
  <sheetFormatPr defaultRowHeight="14.4" x14ac:dyDescent="0.3"/>
  <cols>
    <col min="1" max="1" width="22.109375" customWidth="1"/>
  </cols>
  <sheetData>
    <row r="1" spans="1:2" x14ac:dyDescent="0.3">
      <c r="A1" t="s">
        <v>169</v>
      </c>
    </row>
    <row r="2" spans="1:2" x14ac:dyDescent="0.3">
      <c r="A2" t="s">
        <v>141</v>
      </c>
    </row>
    <row r="3" spans="1:2" x14ac:dyDescent="0.3">
      <c r="A3" t="s">
        <v>170</v>
      </c>
    </row>
    <row r="5" spans="1:2" x14ac:dyDescent="0.3">
      <c r="A5" t="s">
        <v>131</v>
      </c>
    </row>
    <row r="6" spans="1:2" x14ac:dyDescent="0.3">
      <c r="A6" t="s">
        <v>79</v>
      </c>
      <c r="B6" t="s">
        <v>6</v>
      </c>
    </row>
    <row r="7" spans="1:2" x14ac:dyDescent="0.3">
      <c r="A7" t="s">
        <v>83</v>
      </c>
      <c r="B7" t="s">
        <v>162</v>
      </c>
    </row>
    <row r="8" spans="1:2" x14ac:dyDescent="0.3">
      <c r="B8" s="8" t="s">
        <v>163</v>
      </c>
    </row>
    <row r="9" spans="1:2" x14ac:dyDescent="0.3">
      <c r="B9" t="s">
        <v>161</v>
      </c>
    </row>
    <row r="10" spans="1:2" x14ac:dyDescent="0.3">
      <c r="A10" t="s">
        <v>84</v>
      </c>
      <c r="B10" t="s">
        <v>140</v>
      </c>
    </row>
    <row r="11" spans="1:2" x14ac:dyDescent="0.3">
      <c r="A11" t="s">
        <v>166</v>
      </c>
      <c r="B11" t="s">
        <v>167</v>
      </c>
    </row>
    <row r="12" spans="1:2" x14ac:dyDescent="0.3">
      <c r="A12" t="s">
        <v>74</v>
      </c>
    </row>
    <row r="13" spans="1:2" x14ac:dyDescent="0.3">
      <c r="A13" t="s">
        <v>75</v>
      </c>
      <c r="B13" s="5" t="s">
        <v>132</v>
      </c>
    </row>
    <row r="14" spans="1:2" x14ac:dyDescent="0.3">
      <c r="A14" t="s">
        <v>76</v>
      </c>
      <c r="B14" s="5" t="s">
        <v>133</v>
      </c>
    </row>
    <row r="15" spans="1:2" x14ac:dyDescent="0.3">
      <c r="B15" t="s">
        <v>134</v>
      </c>
    </row>
    <row r="16" spans="1:2" x14ac:dyDescent="0.3">
      <c r="A16" t="s">
        <v>91</v>
      </c>
      <c r="B16" t="s">
        <v>135</v>
      </c>
    </row>
    <row r="18" spans="1:2" x14ac:dyDescent="0.3">
      <c r="A18" t="s">
        <v>136</v>
      </c>
    </row>
    <row r="19" spans="1:2" x14ac:dyDescent="0.3">
      <c r="A19" t="s">
        <v>81</v>
      </c>
      <c r="B19" t="s">
        <v>137</v>
      </c>
    </row>
    <row r="20" spans="1:2" x14ac:dyDescent="0.3">
      <c r="A20" t="s">
        <v>82</v>
      </c>
      <c r="B20" t="s">
        <v>138</v>
      </c>
    </row>
    <row r="21" spans="1:2" x14ac:dyDescent="0.3">
      <c r="A21" t="s">
        <v>123</v>
      </c>
      <c r="B21" t="s">
        <v>139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D0EB7-9D03-456C-88EC-51EC507D9039}">
  <dimension ref="A1:E8"/>
  <sheetViews>
    <sheetView workbookViewId="0"/>
  </sheetViews>
  <sheetFormatPr defaultRowHeight="14.4" x14ac:dyDescent="0.3"/>
  <cols>
    <col min="4" max="4" width="18.88671875" customWidth="1"/>
    <col min="5" max="5" width="11.33203125" customWidth="1"/>
    <col min="11" max="11" width="13.109375" customWidth="1"/>
    <col min="13" max="13" width="15.5546875" customWidth="1"/>
  </cols>
  <sheetData>
    <row r="1" spans="1:5" x14ac:dyDescent="0.3">
      <c r="A1" t="s">
        <v>127</v>
      </c>
      <c r="B1" t="s">
        <v>128</v>
      </c>
      <c r="D1" t="s">
        <v>129</v>
      </c>
      <c r="E1" t="s">
        <v>160</v>
      </c>
    </row>
    <row r="2" spans="1:5" x14ac:dyDescent="0.3">
      <c r="A2" t="s">
        <v>87</v>
      </c>
      <c r="B2">
        <v>35</v>
      </c>
      <c r="D2" t="s">
        <v>6</v>
      </c>
      <c r="E2" s="2">
        <f>(1/6)*35</f>
        <v>5.833333333333333</v>
      </c>
    </row>
    <row r="3" spans="1:5" x14ac:dyDescent="0.3">
      <c r="A3" t="s">
        <v>88</v>
      </c>
      <c r="B3">
        <v>35</v>
      </c>
      <c r="D3" t="s">
        <v>83</v>
      </c>
      <c r="E3" s="2">
        <f>(2/3)*35</f>
        <v>23.333333333333332</v>
      </c>
    </row>
    <row r="4" spans="1:5" x14ac:dyDescent="0.3">
      <c r="A4" t="s">
        <v>130</v>
      </c>
      <c r="B4">
        <v>5</v>
      </c>
      <c r="D4" t="s">
        <v>72</v>
      </c>
      <c r="E4" s="2">
        <f>E2</f>
        <v>5.833333333333333</v>
      </c>
    </row>
    <row r="5" spans="1:5" x14ac:dyDescent="0.3">
      <c r="A5" t="s">
        <v>89</v>
      </c>
      <c r="B5">
        <v>15</v>
      </c>
      <c r="D5" t="s">
        <v>130</v>
      </c>
      <c r="E5">
        <v>5</v>
      </c>
    </row>
    <row r="6" spans="1:5" x14ac:dyDescent="0.3">
      <c r="A6" t="s">
        <v>90</v>
      </c>
      <c r="B6">
        <v>10</v>
      </c>
      <c r="D6" t="s">
        <v>75</v>
      </c>
      <c r="E6">
        <f>35*(1/2)</f>
        <v>17.5</v>
      </c>
    </row>
    <row r="7" spans="1:5" x14ac:dyDescent="0.3">
      <c r="D7" t="s">
        <v>76</v>
      </c>
      <c r="E7">
        <f>E6</f>
        <v>17.5</v>
      </c>
    </row>
    <row r="8" spans="1:5" x14ac:dyDescent="0.3">
      <c r="D8" t="s">
        <v>91</v>
      </c>
      <c r="E8">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7848B-00A6-4983-8C57-857F380E58A9}">
  <dimension ref="A1:C40"/>
  <sheetViews>
    <sheetView zoomScale="85" zoomScaleNormal="85" workbookViewId="0"/>
  </sheetViews>
  <sheetFormatPr defaultRowHeight="14.4" x14ac:dyDescent="0.3"/>
  <cols>
    <col min="2" max="2" width="16.5546875" customWidth="1"/>
    <col min="3" max="3" width="13.109375" customWidth="1"/>
  </cols>
  <sheetData>
    <row r="1" spans="1:3" x14ac:dyDescent="0.3">
      <c r="A1" t="s">
        <v>93</v>
      </c>
    </row>
    <row r="2" spans="1:3" x14ac:dyDescent="0.3">
      <c r="A2" t="s">
        <v>0</v>
      </c>
      <c r="B2" s="4" t="s">
        <v>4</v>
      </c>
      <c r="C2" s="4" t="s">
        <v>123</v>
      </c>
    </row>
    <row r="3" spans="1:3" x14ac:dyDescent="0.3">
      <c r="A3">
        <v>1</v>
      </c>
      <c r="B3" s="3" t="str">
        <f>'OPTA Data'!J27</f>
        <v>O. Alonso</v>
      </c>
      <c r="C3" s="11">
        <f>'Points Calc'!AF28</f>
        <v>27.925000000000001</v>
      </c>
    </row>
    <row r="4" spans="1:3" x14ac:dyDescent="0.3">
      <c r="A4">
        <v>2</v>
      </c>
      <c r="B4" s="3" t="str">
        <f>'OPTA Data'!J26</f>
        <v>M. Bradley</v>
      </c>
      <c r="C4" s="11">
        <f>'Points Calc'!AF27</f>
        <v>21.233333333333331</v>
      </c>
    </row>
    <row r="5" spans="1:3" x14ac:dyDescent="0.3">
      <c r="A5">
        <v>3</v>
      </c>
      <c r="B5" s="3" t="str">
        <f>'OPTA Data'!J19</f>
        <v>Ilie</v>
      </c>
      <c r="C5" s="11">
        <f>'Points Calc'!AF20</f>
        <v>21.058333333333334</v>
      </c>
    </row>
    <row r="6" spans="1:3" x14ac:dyDescent="0.3">
      <c r="A6">
        <v>4</v>
      </c>
      <c r="B6" s="3" t="str">
        <f>'OPTA Data'!J2</f>
        <v>A. Godoy</v>
      </c>
      <c r="C6" s="11">
        <f>'Points Calc'!AF3</f>
        <v>19.083333333333332</v>
      </c>
    </row>
    <row r="7" spans="1:3" x14ac:dyDescent="0.3">
      <c r="A7">
        <v>5</v>
      </c>
      <c r="B7" s="3" t="str">
        <f>'OPTA Data'!J18</f>
        <v>H. Medunjanin</v>
      </c>
      <c r="C7" s="11">
        <f>'Points Calc'!AF19</f>
        <v>20.191666666666663</v>
      </c>
    </row>
    <row r="8" spans="1:3" x14ac:dyDescent="0.3">
      <c r="A8">
        <v>6</v>
      </c>
      <c r="B8" s="3" t="str">
        <f>'OPTA Data'!J3</f>
        <v>A. Ring</v>
      </c>
      <c r="C8" s="11">
        <f>'Points Calc'!AF4</f>
        <v>19.55</v>
      </c>
    </row>
    <row r="9" spans="1:3" x14ac:dyDescent="0.3">
      <c r="A9">
        <v>7</v>
      </c>
      <c r="B9" s="3" t="str">
        <f>'OPTA Data'!J17</f>
        <v>G. Svensson</v>
      </c>
      <c r="C9" s="11">
        <f>'Points Calc'!AF18</f>
        <v>20.074999999999999</v>
      </c>
    </row>
    <row r="10" spans="1:3" x14ac:dyDescent="0.3">
      <c r="A10">
        <v>8</v>
      </c>
      <c r="B10" s="3" t="str">
        <f>'OPTA Data'!J39</f>
        <v>Y. YotÃºn</v>
      </c>
      <c r="C10" s="11">
        <f>'Points Calc'!AF40</f>
        <v>19.608333333333331</v>
      </c>
    </row>
    <row r="11" spans="1:3" x14ac:dyDescent="0.3">
      <c r="A11">
        <v>9</v>
      </c>
      <c r="B11" s="3" t="str">
        <f>'OPTA Data'!J22</f>
        <v>J. Price</v>
      </c>
      <c r="C11" s="11">
        <f>'Points Calc'!AF23</f>
        <v>19.574999999999996</v>
      </c>
    </row>
    <row r="12" spans="1:3" x14ac:dyDescent="0.3">
      <c r="A12">
        <v>10</v>
      </c>
      <c r="B12" s="3" t="str">
        <f>'OPTA Data'!J37</f>
        <v>W. Trapp</v>
      </c>
      <c r="C12" s="11">
        <f>'Points Calc'!AF38</f>
        <v>19.316666666666663</v>
      </c>
    </row>
    <row r="13" spans="1:3" x14ac:dyDescent="0.3">
      <c r="A13">
        <v>11</v>
      </c>
      <c r="B13" s="3" t="str">
        <f>'OPTA Data'!J23</f>
        <v>K. Beckerman</v>
      </c>
      <c r="C13" s="11">
        <f>'Points Calc'!AF24</f>
        <v>19.024999999999999</v>
      </c>
    </row>
    <row r="14" spans="1:3" x14ac:dyDescent="0.3">
      <c r="A14">
        <v>12</v>
      </c>
      <c r="B14" s="3" t="str">
        <f>'OPTA Data'!J5</f>
        <v>B. Feilhaber</v>
      </c>
      <c r="C14" s="11">
        <f>'Points Calc'!AF6</f>
        <v>17.799999999999997</v>
      </c>
    </row>
    <row r="15" spans="1:3" x14ac:dyDescent="0.3">
      <c r="A15">
        <v>13</v>
      </c>
      <c r="B15" s="3" t="str">
        <f>'OPTA Data'!J11</f>
        <v>D. CerÃ©n</v>
      </c>
      <c r="C15" s="11">
        <f>'Points Calc'!AF12</f>
        <v>17.658333333333331</v>
      </c>
    </row>
    <row r="16" spans="1:3" x14ac:dyDescent="0.3">
      <c r="A16">
        <v>14</v>
      </c>
      <c r="B16" s="3" t="str">
        <f>'OPTA Data'!J12</f>
        <v>D. CharÃ¡</v>
      </c>
      <c r="C16" s="11">
        <f>'Points Calc'!AF13</f>
        <v>17.416666666666664</v>
      </c>
    </row>
    <row r="17" spans="1:3" x14ac:dyDescent="0.3">
      <c r="A17">
        <v>15</v>
      </c>
      <c r="B17" s="3" t="str">
        <f>'OPTA Data'!J28</f>
        <v>Oriol Rosell</v>
      </c>
      <c r="C17" s="11">
        <f>'Points Calc'!AF29</f>
        <v>17.391666666666666</v>
      </c>
    </row>
    <row r="18" spans="1:3" x14ac:dyDescent="0.3">
      <c r="A18">
        <v>16</v>
      </c>
      <c r="B18" s="3" t="str">
        <f>'OPTA Data'!J34</f>
        <v>S. Piette</v>
      </c>
      <c r="C18" s="11">
        <f>'Points Calc'!AF35</f>
        <v>17.341666666666665</v>
      </c>
    </row>
    <row r="19" spans="1:3" x14ac:dyDescent="0.3">
      <c r="A19">
        <v>17</v>
      </c>
      <c r="B19" s="3" t="str">
        <f>'OPTA Data'!J21</f>
        <v>J. Moreno</v>
      </c>
      <c r="C19" s="11">
        <f>'Points Calc'!AF22</f>
        <v>17.099999999999998</v>
      </c>
    </row>
    <row r="20" spans="1:3" x14ac:dyDescent="0.3">
      <c r="A20">
        <v>18</v>
      </c>
      <c r="B20" s="3" t="str">
        <f>'OPTA Data'!J30</f>
        <v>R. Canouse</v>
      </c>
      <c r="C20" s="11">
        <f>'Points Calc'!AF31</f>
        <v>16.508333333333333</v>
      </c>
    </row>
    <row r="21" spans="1:3" x14ac:dyDescent="0.3">
      <c r="A21">
        <v>19</v>
      </c>
      <c r="B21" s="3" t="str">
        <f>'OPTA Data'!J16</f>
        <v>F. Jungwirth</v>
      </c>
      <c r="C21" s="11">
        <f>'Points Calc'!AF17</f>
        <v>16.158333333333331</v>
      </c>
    </row>
    <row r="22" spans="1:3" x14ac:dyDescent="0.3">
      <c r="A22">
        <v>20</v>
      </c>
      <c r="B22" s="3" t="str">
        <f>'OPTA Data'!J14</f>
        <v>E. Atuesta</v>
      </c>
      <c r="C22" s="11">
        <f>'Points Calc'!AF15</f>
        <v>16.074999999999999</v>
      </c>
    </row>
    <row r="23" spans="1:3" x14ac:dyDescent="0.3">
      <c r="A23">
        <v>21</v>
      </c>
      <c r="B23" s="3" t="str">
        <f>'OPTA Data'!J6</f>
        <v>B. Schweinsteiger</v>
      </c>
      <c r="C23" s="11">
        <f>'Points Calc'!AF7</f>
        <v>15.858333333333333</v>
      </c>
    </row>
    <row r="24" spans="1:3" x14ac:dyDescent="0.3">
      <c r="A24">
        <v>22</v>
      </c>
      <c r="B24" s="3" t="str">
        <f>'OPTA Data'!J7</f>
        <v>Boniek GarcÃ­a</v>
      </c>
      <c r="C24" s="11">
        <f>'Points Calc'!AF8</f>
        <v>15.858333333333331</v>
      </c>
    </row>
    <row r="25" spans="1:3" x14ac:dyDescent="0.3">
      <c r="A25">
        <v>23</v>
      </c>
      <c r="B25" s="3" t="str">
        <f>'OPTA Data'!J31</f>
        <v>R. SchÃ¼ller</v>
      </c>
      <c r="C25" s="11">
        <f>'Points Calc'!AF32</f>
        <v>15.816666666666666</v>
      </c>
    </row>
    <row r="26" spans="1:3" x14ac:dyDescent="0.3">
      <c r="A26">
        <v>24</v>
      </c>
      <c r="B26" s="3" t="str">
        <f>'OPTA Data'!J20</f>
        <v>J. Larentowicz</v>
      </c>
      <c r="C26" s="11">
        <f>'Points Calc'!AF21</f>
        <v>12.983333333333333</v>
      </c>
    </row>
    <row r="27" spans="1:3" x14ac:dyDescent="0.3">
      <c r="A27">
        <v>25</v>
      </c>
      <c r="B27" s="3" t="str">
        <f>'OPTA Data'!J33</f>
        <v>S. Carrasco</v>
      </c>
      <c r="C27" s="11">
        <f>'Points Calc'!AF34</f>
        <v>12.766666666666666</v>
      </c>
    </row>
    <row r="28" spans="1:3" x14ac:dyDescent="0.3">
      <c r="A28">
        <v>26</v>
      </c>
      <c r="B28" s="3" t="str">
        <f>'OPTA Data'!J36</f>
        <v>W. Johnson</v>
      </c>
      <c r="C28" s="11">
        <f>'Points Calc'!AF37</f>
        <v>12.049999999999999</v>
      </c>
    </row>
    <row r="29" spans="1:3" x14ac:dyDescent="0.3">
      <c r="A29">
        <v>27</v>
      </c>
      <c r="B29" s="3" t="str">
        <f>'OPTA Data'!J9</f>
        <v>C. Gruezo</v>
      </c>
      <c r="C29" s="11">
        <f>'Points Calc'!AF10</f>
        <v>11.741666666666665</v>
      </c>
    </row>
    <row r="30" spans="1:3" x14ac:dyDescent="0.3">
      <c r="A30">
        <v>28</v>
      </c>
      <c r="B30" s="3" t="str">
        <f>'OPTA Data'!J38</f>
        <v>W. Zahibo</v>
      </c>
      <c r="C30" s="11">
        <f>'Points Calc'!AF39</f>
        <v>11.133333333333333</v>
      </c>
    </row>
    <row r="31" spans="1:3" x14ac:dyDescent="0.3">
      <c r="A31">
        <v>29</v>
      </c>
      <c r="B31" s="3" t="str">
        <f>'OPTA Data'!J29</f>
        <v>P. Kitchen</v>
      </c>
      <c r="C31" s="11">
        <f>'Points Calc'!AF30</f>
        <v>11.024999999999999</v>
      </c>
    </row>
    <row r="32" spans="1:3" x14ac:dyDescent="0.3">
      <c r="A32">
        <v>30</v>
      </c>
      <c r="B32" s="3" t="str">
        <f>'OPTA Data'!J25</f>
        <v>L. Olum</v>
      </c>
      <c r="C32" s="11">
        <f>'Points Calc'!AF26</f>
        <v>10.375</v>
      </c>
    </row>
    <row r="33" spans="1:3" x14ac:dyDescent="0.3">
      <c r="A33">
        <v>31</v>
      </c>
      <c r="B33" s="3" t="str">
        <f>'OPTA Data'!J4</f>
        <v>Ali Ghazal</v>
      </c>
      <c r="C33" s="11">
        <f>'Points Calc'!AF5</f>
        <v>9.2999999999999989</v>
      </c>
    </row>
    <row r="34" spans="1:3" x14ac:dyDescent="0.3">
      <c r="A34">
        <v>32</v>
      </c>
      <c r="B34" s="3" t="str">
        <f>'OPTA Data'!J35</f>
        <v>S. Sunday</v>
      </c>
      <c r="C34" s="11">
        <f>'Points Calc'!AF36</f>
        <v>9.35</v>
      </c>
    </row>
    <row r="35" spans="1:3" x14ac:dyDescent="0.3">
      <c r="A35">
        <v>33</v>
      </c>
      <c r="B35" s="3" t="str">
        <f>'OPTA Data'!J32</f>
        <v>R. Teibert</v>
      </c>
      <c r="C35" s="11">
        <f>'Points Calc'!AF33</f>
        <v>8.6583333333333332</v>
      </c>
    </row>
    <row r="36" spans="1:3" x14ac:dyDescent="0.3">
      <c r="A36">
        <v>34</v>
      </c>
      <c r="B36" s="3" t="str">
        <f>'OPTA Data'!J13</f>
        <v>D. Kreilach</v>
      </c>
      <c r="C36" s="11">
        <f>'Points Calc'!AF14</f>
        <v>7.45</v>
      </c>
    </row>
    <row r="37" spans="1:3" x14ac:dyDescent="0.3">
      <c r="A37">
        <v>35</v>
      </c>
      <c r="B37" s="3" t="str">
        <f>'OPTA Data'!J10</f>
        <v>C. Warner</v>
      </c>
      <c r="C37" s="11">
        <f>'Points Calc'!AF11</f>
        <v>7.2749999999999995</v>
      </c>
    </row>
    <row r="38" spans="1:3" x14ac:dyDescent="0.3">
      <c r="A38">
        <v>36</v>
      </c>
      <c r="B38" s="3" t="str">
        <f>'OPTA Data'!J8</f>
        <v>C. Durkin</v>
      </c>
      <c r="C38" s="11">
        <f>'Points Calc'!AF9</f>
        <v>6.8333333333333321</v>
      </c>
    </row>
    <row r="39" spans="1:3" x14ac:dyDescent="0.3">
      <c r="A39">
        <v>37</v>
      </c>
      <c r="B39" s="3" t="str">
        <f>'OPTA Data'!J15</f>
        <v>E. JuÃ¡rez</v>
      </c>
      <c r="C39" s="11">
        <f>'Points Calc'!AF16</f>
        <v>5.083333333333333</v>
      </c>
    </row>
    <row r="40" spans="1:3" x14ac:dyDescent="0.3">
      <c r="A40">
        <v>38</v>
      </c>
      <c r="B40" s="3" t="str">
        <f>'OPTA Data'!J24</f>
        <v>K. Krolicki</v>
      </c>
      <c r="C40" s="11">
        <f>'Points Calc'!AF25</f>
        <v>1.5666666666666667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77C81-ECCD-4B18-8202-AC41B46D0DBA}">
  <dimension ref="A1:AJ41"/>
  <sheetViews>
    <sheetView zoomScale="85" zoomScaleNormal="85" workbookViewId="0">
      <selection activeCell="D4" sqref="D4"/>
    </sheetView>
  </sheetViews>
  <sheetFormatPr defaultRowHeight="14.4" x14ac:dyDescent="0.3"/>
  <cols>
    <col min="1" max="1" width="16.6640625" customWidth="1"/>
    <col min="3" max="3" width="12.6640625" customWidth="1"/>
    <col min="4" max="4" width="10.44140625" customWidth="1"/>
    <col min="5" max="5" width="9.33203125" customWidth="1"/>
    <col min="11" max="11" width="12.33203125" customWidth="1"/>
    <col min="12" max="12" width="12.44140625" customWidth="1"/>
    <col min="13" max="13" width="17" customWidth="1"/>
    <col min="14" max="14" width="10.5546875" customWidth="1"/>
    <col min="15" max="15" width="15" customWidth="1"/>
    <col min="16" max="16" width="11.5546875" customWidth="1"/>
    <col min="17" max="17" width="13.109375" customWidth="1"/>
    <col min="18" max="18" width="14.88671875" customWidth="1"/>
    <col min="24" max="24" width="9.5546875" customWidth="1"/>
    <col min="26" max="26" width="18.33203125" customWidth="1"/>
    <col min="30" max="30" width="18.88671875" customWidth="1"/>
    <col min="31" max="31" width="11.33203125" customWidth="1"/>
    <col min="32" max="32" width="12.5546875" customWidth="1"/>
    <col min="33" max="33" width="13.6640625" customWidth="1"/>
    <col min="34" max="34" width="12.88671875" customWidth="1"/>
    <col min="35" max="35" width="20.33203125" customWidth="1"/>
    <col min="36" max="36" width="14.5546875" customWidth="1"/>
  </cols>
  <sheetData>
    <row r="1" spans="1:36" x14ac:dyDescent="0.3">
      <c r="A1" t="s">
        <v>68</v>
      </c>
    </row>
    <row r="2" spans="1:36" x14ac:dyDescent="0.3">
      <c r="A2" t="s">
        <v>69</v>
      </c>
      <c r="B2" t="s">
        <v>70</v>
      </c>
      <c r="G2" t="s">
        <v>71</v>
      </c>
      <c r="T2" t="s">
        <v>330</v>
      </c>
      <c r="AB2" t="s">
        <v>73</v>
      </c>
      <c r="AC2" t="s">
        <v>331</v>
      </c>
    </row>
    <row r="3" spans="1:36" x14ac:dyDescent="0.3">
      <c r="B3" t="s">
        <v>0</v>
      </c>
      <c r="C3" t="s">
        <v>4</v>
      </c>
      <c r="D3" t="s">
        <v>6</v>
      </c>
      <c r="E3" t="s">
        <v>7</v>
      </c>
      <c r="G3" t="s">
        <v>0</v>
      </c>
      <c r="H3" t="s">
        <v>4</v>
      </c>
      <c r="I3" t="s">
        <v>10</v>
      </c>
      <c r="J3" t="s">
        <v>11</v>
      </c>
      <c r="K3" t="s">
        <v>12</v>
      </c>
      <c r="L3" t="s">
        <v>332</v>
      </c>
      <c r="M3" t="s">
        <v>333</v>
      </c>
      <c r="N3" t="s">
        <v>15</v>
      </c>
      <c r="O3" t="s">
        <v>16</v>
      </c>
      <c r="P3" t="s">
        <v>17</v>
      </c>
      <c r="Q3" t="s">
        <v>18</v>
      </c>
      <c r="R3" t="s">
        <v>19</v>
      </c>
      <c r="T3" t="s">
        <v>0</v>
      </c>
      <c r="U3" t="s">
        <v>4</v>
      </c>
      <c r="V3" t="s">
        <v>182</v>
      </c>
      <c r="W3" t="s">
        <v>20</v>
      </c>
      <c r="X3" t="s">
        <v>21</v>
      </c>
      <c r="Y3" t="s">
        <v>171</v>
      </c>
      <c r="Z3" t="s">
        <v>22</v>
      </c>
      <c r="AA3" t="s">
        <v>23</v>
      </c>
      <c r="AD3" t="s">
        <v>0</v>
      </c>
      <c r="AE3" s="4" t="s">
        <v>4</v>
      </c>
      <c r="AF3" s="10" t="s">
        <v>164</v>
      </c>
      <c r="AG3" s="10" t="s">
        <v>25</v>
      </c>
      <c r="AH3" s="10" t="s">
        <v>172</v>
      </c>
      <c r="AI3" s="10" t="s">
        <v>24</v>
      </c>
      <c r="AJ3" s="4" t="s">
        <v>165</v>
      </c>
    </row>
    <row r="4" spans="1:36" x14ac:dyDescent="0.3">
      <c r="B4">
        <v>1</v>
      </c>
      <c r="C4" t="str">
        <f>'OPTA Data'!J26</f>
        <v>M. Bradley</v>
      </c>
      <c r="D4" s="12">
        <f>'Attacking Workspace'!C28</f>
        <v>97.47</v>
      </c>
      <c r="E4" s="15">
        <f>'Attacking Workspace'!D28</f>
        <v>11.47</v>
      </c>
      <c r="G4">
        <v>1</v>
      </c>
      <c r="H4" t="str">
        <f>'OPTA Data'!J27</f>
        <v>O. Alonso</v>
      </c>
      <c r="I4" s="2">
        <f>'Attacking Workspace'!G29</f>
        <v>66.12</v>
      </c>
      <c r="J4" s="2">
        <f>'Attacking Workspace'!H29</f>
        <v>0.92400000000000004</v>
      </c>
      <c r="K4" s="2">
        <f>'Attacking Workspace'!I29</f>
        <v>0.29599999999999999</v>
      </c>
      <c r="L4" s="2">
        <f>'Attacking Workspace'!J29</f>
        <v>2.36</v>
      </c>
      <c r="M4" s="2">
        <f>'Attacking Workspace'!K29</f>
        <v>0.90700000000000003</v>
      </c>
      <c r="N4" s="2">
        <f>'Attacking Workspace'!L29</f>
        <v>6.85</v>
      </c>
      <c r="O4" s="2">
        <f>'Attacking Workspace'!M29</f>
        <v>0.83699999999999997</v>
      </c>
      <c r="P4" s="2">
        <f>'Attacking Workspace'!N29</f>
        <v>9.2100000000000009</v>
      </c>
      <c r="Q4" s="2">
        <f>'Attacking Workspace'!O29</f>
        <v>0.89900000000000002</v>
      </c>
      <c r="R4" s="13">
        <f>'Attacking Workspace'!P29</f>
        <v>32.75</v>
      </c>
      <c r="T4">
        <v>1</v>
      </c>
      <c r="U4" t="str">
        <f>'OPTA Data'!J39</f>
        <v>Y. YotÃºn</v>
      </c>
      <c r="V4">
        <f>'Attacking Workspace'!S41</f>
        <v>2.52</v>
      </c>
      <c r="W4">
        <f>'Attacking Workspace'!T41</f>
        <v>0.36</v>
      </c>
      <c r="X4">
        <f>'Attacking Workspace'!U41</f>
        <v>0.22</v>
      </c>
      <c r="Y4">
        <f>'Attacking Workspace'!V41</f>
        <v>0.94</v>
      </c>
      <c r="Z4">
        <f>'Attacking Workspace'!W41</f>
        <v>0.65</v>
      </c>
      <c r="AA4" s="12">
        <f>'Attacking Workspace'!X41</f>
        <v>4.68</v>
      </c>
      <c r="AD4">
        <v>1</v>
      </c>
      <c r="AE4" t="str">
        <f>'OPTA Data'!J20</f>
        <v>J. Larentowicz</v>
      </c>
      <c r="AF4" s="9">
        <f>'Attacking Workspace'!AB22</f>
        <v>7.23</v>
      </c>
      <c r="AG4" s="9">
        <f>'Attacking Workspace'!AC22</f>
        <v>2.23</v>
      </c>
      <c r="AH4" s="9">
        <f>'Attacking Workspace'!AD22</f>
        <v>3.58</v>
      </c>
      <c r="AI4" s="9">
        <f>'Attacking Workspace'!AE22</f>
        <v>1.92</v>
      </c>
      <c r="AJ4" s="14">
        <f>'Attacking Workspace'!AF22</f>
        <v>11.26</v>
      </c>
    </row>
    <row r="5" spans="1:36" x14ac:dyDescent="0.3">
      <c r="B5">
        <v>2</v>
      </c>
      <c r="C5" t="str">
        <f>'OPTA Data'!J6</f>
        <v>B. Schweinsteiger</v>
      </c>
      <c r="D5" s="12">
        <f>'Attacking Workspace'!C8</f>
        <v>87.37</v>
      </c>
      <c r="E5" s="15">
        <f>'Attacking Workspace'!D8</f>
        <v>14.32</v>
      </c>
      <c r="G5">
        <v>2</v>
      </c>
      <c r="H5" t="str">
        <f>'OPTA Data'!J26</f>
        <v>M. Bradley</v>
      </c>
      <c r="I5" s="2">
        <f>'Attacking Workspace'!G28</f>
        <v>86.11</v>
      </c>
      <c r="J5" s="2">
        <f>'Attacking Workspace'!H28</f>
        <v>0.875</v>
      </c>
      <c r="K5" s="2">
        <f>'Attacking Workspace'!I28</f>
        <v>0.317</v>
      </c>
      <c r="L5" s="2">
        <f>'Attacking Workspace'!J28</f>
        <v>0.64</v>
      </c>
      <c r="M5" s="2">
        <f>'Attacking Workspace'!K28</f>
        <v>0.85699999999999998</v>
      </c>
      <c r="N5" s="2">
        <f>'Attacking Workspace'!L28</f>
        <v>5.71</v>
      </c>
      <c r="O5" s="2">
        <f>'Attacking Workspace'!M28</f>
        <v>0.64800000000000002</v>
      </c>
      <c r="P5" s="2">
        <f>'Attacking Workspace'!N28</f>
        <v>8.91</v>
      </c>
      <c r="Q5" s="2">
        <f>'Attacking Workspace'!O28</f>
        <v>0.72299999999999998</v>
      </c>
      <c r="R5" s="13">
        <f>'Attacking Workspace'!P28</f>
        <v>31.64</v>
      </c>
      <c r="T5">
        <v>2</v>
      </c>
      <c r="U5" t="str">
        <f>'OPTA Data'!J18</f>
        <v>H. Medunjanin</v>
      </c>
      <c r="V5">
        <f>'Attacking Workspace'!S20</f>
        <v>2.67</v>
      </c>
      <c r="W5">
        <f>'Attacking Workspace'!T20</f>
        <v>0.36</v>
      </c>
      <c r="X5">
        <f>'Attacking Workspace'!U20</f>
        <v>0.08</v>
      </c>
      <c r="Y5">
        <f>'Attacking Workspace'!V20</f>
        <v>0.36</v>
      </c>
      <c r="Z5">
        <f>'Attacking Workspace'!W20</f>
        <v>0.2</v>
      </c>
      <c r="AA5" s="12">
        <f>'Attacking Workspace'!X20</f>
        <v>3.66</v>
      </c>
      <c r="AD5">
        <v>2</v>
      </c>
      <c r="AE5" t="str">
        <f>'OPTA Data'!J19</f>
        <v>Ilie</v>
      </c>
      <c r="AF5" s="9">
        <f>'Attacking Workspace'!AB21</f>
        <v>5.9</v>
      </c>
      <c r="AG5" s="9">
        <f>'Attacking Workspace'!AC21</f>
        <v>1.86</v>
      </c>
      <c r="AH5" s="9">
        <f>'Attacking Workspace'!AD21</f>
        <v>2.62</v>
      </c>
      <c r="AI5" s="9">
        <f>'Attacking Workspace'!AE21</f>
        <v>2</v>
      </c>
      <c r="AJ5" s="14">
        <f>'Attacking Workspace'!AF21</f>
        <v>10.38</v>
      </c>
    </row>
    <row r="6" spans="1:36" x14ac:dyDescent="0.3">
      <c r="B6">
        <v>3</v>
      </c>
      <c r="C6" t="str">
        <f>'OPTA Data'!J3</f>
        <v>A. Ring</v>
      </c>
      <c r="D6" s="12">
        <f>'Attacking Workspace'!C5</f>
        <v>84.71</v>
      </c>
      <c r="E6" s="15">
        <f>'Attacking Workspace'!D5</f>
        <v>8.58</v>
      </c>
      <c r="G6">
        <v>3</v>
      </c>
      <c r="H6" t="str">
        <f>'OPTA Data'!J6</f>
        <v>B. Schweinsteiger</v>
      </c>
      <c r="I6" s="2">
        <f>'Attacking Workspace'!G8</f>
        <v>71.95</v>
      </c>
      <c r="J6" s="2">
        <f>'Attacking Workspace'!H8</f>
        <v>0.879</v>
      </c>
      <c r="K6" s="2">
        <f>'Attacking Workspace'!I8</f>
        <v>0.32300000000000001</v>
      </c>
      <c r="L6" s="2">
        <f>'Attacking Workspace'!J8</f>
        <v>1.19</v>
      </c>
      <c r="M6" s="2">
        <f>'Attacking Workspace'!K8</f>
        <v>0.73699999999999999</v>
      </c>
      <c r="N6" s="2">
        <f>'Attacking Workspace'!L8</f>
        <v>6.69</v>
      </c>
      <c r="O6" s="2">
        <f>'Attacking Workspace'!M8</f>
        <v>0.70499999999999996</v>
      </c>
      <c r="P6" s="2">
        <f>'Attacking Workspace'!N8</f>
        <v>8.31</v>
      </c>
      <c r="Q6" s="2">
        <f>'Attacking Workspace'!O8</f>
        <v>0.78400000000000003</v>
      </c>
      <c r="R6" s="13">
        <f>'Attacking Workspace'!P8</f>
        <v>30.18</v>
      </c>
      <c r="T6">
        <v>3</v>
      </c>
      <c r="U6" t="str">
        <f>'OPTA Data'!J5</f>
        <v>B. Feilhaber</v>
      </c>
      <c r="V6">
        <f>'Attacking Workspace'!S7</f>
        <v>1.96</v>
      </c>
      <c r="W6">
        <f>'Attacking Workspace'!T7</f>
        <v>0.41</v>
      </c>
      <c r="X6">
        <f>'Attacking Workspace'!U7</f>
        <v>0.11</v>
      </c>
      <c r="Y6">
        <f>'Attacking Workspace'!V7</f>
        <v>0.48</v>
      </c>
      <c r="Z6">
        <f>'Attacking Workspace'!W7</f>
        <v>0.15</v>
      </c>
      <c r="AA6" s="12">
        <f>'Attacking Workspace'!X7</f>
        <v>3.1</v>
      </c>
      <c r="AD6">
        <v>3</v>
      </c>
      <c r="AE6" t="str">
        <f>'OPTA Data'!J5</f>
        <v>B. Feilhaber</v>
      </c>
      <c r="AF6" s="9">
        <f>'Attacking Workspace'!AB7</f>
        <v>6.5</v>
      </c>
      <c r="AG6" s="9">
        <f>'Attacking Workspace'!AC7</f>
        <v>1.86</v>
      </c>
      <c r="AH6" s="9">
        <f>'Attacking Workspace'!AD7</f>
        <v>2.82</v>
      </c>
      <c r="AI6" s="9">
        <f>'Attacking Workspace'!AE7</f>
        <v>1.86</v>
      </c>
      <c r="AJ6" s="14">
        <f>'Attacking Workspace'!AF7</f>
        <v>10.35</v>
      </c>
    </row>
    <row r="7" spans="1:36" x14ac:dyDescent="0.3">
      <c r="B7">
        <v>4</v>
      </c>
      <c r="C7" t="str">
        <f>'OPTA Data'!J39</f>
        <v>Y. YotÃºn</v>
      </c>
      <c r="D7" s="12">
        <f>'Attacking Workspace'!C41</f>
        <v>84.24</v>
      </c>
      <c r="E7" s="15">
        <f>'Attacking Workspace'!D41</f>
        <v>24.19</v>
      </c>
      <c r="G7">
        <v>4</v>
      </c>
      <c r="H7" t="str">
        <f>'OPTA Data'!J22</f>
        <v>J. Price</v>
      </c>
      <c r="I7" s="2">
        <f>'Attacking Workspace'!G24</f>
        <v>63.6</v>
      </c>
      <c r="J7" s="2">
        <f>'Attacking Workspace'!H24</f>
        <v>0.85599999999999998</v>
      </c>
      <c r="K7" s="2">
        <f>'Attacking Workspace'!I24</f>
        <v>0.33300000000000002</v>
      </c>
      <c r="L7" s="2">
        <f>'Attacking Workspace'!J24</f>
        <v>2.56</v>
      </c>
      <c r="M7" s="2">
        <f>'Attacking Workspace'!K24</f>
        <v>0.91900000000000004</v>
      </c>
      <c r="N7" s="2">
        <f>'Attacking Workspace'!L24</f>
        <v>8.77</v>
      </c>
      <c r="O7" s="2">
        <f>'Attacking Workspace'!M24</f>
        <v>0.69099999999999995</v>
      </c>
      <c r="P7" s="2">
        <f>'Attacking Workspace'!N24</f>
        <v>6.74</v>
      </c>
      <c r="Q7" s="2">
        <f>'Attacking Workspace'!O24</f>
        <v>0.67800000000000005</v>
      </c>
      <c r="R7" s="13">
        <f>'Attacking Workspace'!P24</f>
        <v>28.59</v>
      </c>
      <c r="T7">
        <v>4</v>
      </c>
      <c r="U7" t="str">
        <f>'OPTA Data'!J22</f>
        <v>J. Price</v>
      </c>
      <c r="V7">
        <f>'Attacking Workspace'!S24</f>
        <v>1.85</v>
      </c>
      <c r="W7">
        <f>'Attacking Workspace'!T24</f>
        <v>0.26</v>
      </c>
      <c r="X7">
        <f>'Attacking Workspace'!U24</f>
        <v>0.04</v>
      </c>
      <c r="Y7">
        <f>'Attacking Workspace'!V24</f>
        <v>0.08</v>
      </c>
      <c r="Z7">
        <f>'Attacking Workspace'!W24</f>
        <v>0.15</v>
      </c>
      <c r="AA7" s="12">
        <f>'Attacking Workspace'!X24</f>
        <v>2.37</v>
      </c>
      <c r="AD7">
        <v>4</v>
      </c>
      <c r="AE7" t="str">
        <f>'OPTA Data'!J14</f>
        <v>E. Atuesta</v>
      </c>
      <c r="AF7" s="9">
        <f>'Attacking Workspace'!AB16</f>
        <v>4.82</v>
      </c>
      <c r="AG7" s="9">
        <f>'Attacking Workspace'!AC16</f>
        <v>1.89</v>
      </c>
      <c r="AH7" s="9">
        <f>'Attacking Workspace'!AD16</f>
        <v>1.96</v>
      </c>
      <c r="AI7" s="9">
        <f>'Attacking Workspace'!AE16</f>
        <v>1.21</v>
      </c>
      <c r="AJ7" s="14">
        <f>'Attacking Workspace'!AF16</f>
        <v>10.119999999999999</v>
      </c>
    </row>
    <row r="8" spans="1:36" x14ac:dyDescent="0.3">
      <c r="B8">
        <v>5</v>
      </c>
      <c r="C8" t="str">
        <f>'OPTA Data'!J19</f>
        <v>Ilie</v>
      </c>
      <c r="D8" s="12">
        <f>'Attacking Workspace'!C21</f>
        <v>83.86</v>
      </c>
      <c r="E8" s="15">
        <f>'Attacking Workspace'!D21</f>
        <v>14.41</v>
      </c>
      <c r="G8">
        <v>5</v>
      </c>
      <c r="H8" t="str">
        <f>'OPTA Data'!J37</f>
        <v>W. Trapp</v>
      </c>
      <c r="I8" s="2">
        <f>'Attacking Workspace'!G39</f>
        <v>69.36</v>
      </c>
      <c r="J8" s="2">
        <f>'Attacking Workspace'!H39</f>
        <v>0.88500000000000001</v>
      </c>
      <c r="K8" s="2">
        <f>'Attacking Workspace'!I39</f>
        <v>0.32100000000000001</v>
      </c>
      <c r="L8" s="2">
        <f>'Attacking Workspace'!J39</f>
        <v>0.65</v>
      </c>
      <c r="M8" s="2">
        <f>'Attacking Workspace'!K39</f>
        <v>0.85</v>
      </c>
      <c r="N8" s="2">
        <f>'Attacking Workspace'!L39</f>
        <v>6.13</v>
      </c>
      <c r="O8" s="2">
        <f>'Attacking Workspace'!M39</f>
        <v>0.70199999999999996</v>
      </c>
      <c r="P8" s="2">
        <f>'Attacking Workspace'!N39</f>
        <v>7.7</v>
      </c>
      <c r="Q8" s="2">
        <f>'Attacking Workspace'!O39</f>
        <v>0.80700000000000005</v>
      </c>
      <c r="R8" s="13">
        <f>'Attacking Workspace'!P39</f>
        <v>28.58</v>
      </c>
      <c r="T8">
        <v>5</v>
      </c>
      <c r="U8" t="str">
        <f>'OPTA Data'!J13</f>
        <v>D. Kreilach</v>
      </c>
      <c r="V8">
        <f>'Attacking Workspace'!S15</f>
        <v>0.48</v>
      </c>
      <c r="W8">
        <f>'Attacking Workspace'!T15</f>
        <v>0.8</v>
      </c>
      <c r="X8">
        <f>'Attacking Workspace'!U15</f>
        <v>0.32</v>
      </c>
      <c r="Y8">
        <f>'Attacking Workspace'!V15</f>
        <v>0.32</v>
      </c>
      <c r="Z8">
        <f>'Attacking Workspace'!W15</f>
        <v>0.32</v>
      </c>
      <c r="AA8" s="12">
        <f>'Attacking Workspace'!X15</f>
        <v>2.25</v>
      </c>
      <c r="AD8">
        <v>5</v>
      </c>
      <c r="AE8" t="str">
        <f>'OPTA Data'!J23</f>
        <v>K. Beckerman</v>
      </c>
      <c r="AF8" s="9">
        <f>'Attacking Workspace'!AB25</f>
        <v>6.36</v>
      </c>
      <c r="AG8" s="9">
        <f>'Attacking Workspace'!AC25</f>
        <v>1.68</v>
      </c>
      <c r="AH8" s="9">
        <f>'Attacking Workspace'!AD25</f>
        <v>2.39</v>
      </c>
      <c r="AI8" s="9">
        <f>'Attacking Workspace'!AE25</f>
        <v>1.61</v>
      </c>
      <c r="AJ8" s="14">
        <f>'Attacking Workspace'!AF25</f>
        <v>9.76</v>
      </c>
    </row>
    <row r="9" spans="1:36" x14ac:dyDescent="0.3">
      <c r="B9">
        <v>6</v>
      </c>
      <c r="C9" t="str">
        <f>'OPTA Data'!J18</f>
        <v>H. Medunjanin</v>
      </c>
      <c r="D9" s="12">
        <f>'Attacking Workspace'!C20</f>
        <v>82.91</v>
      </c>
      <c r="E9" s="15">
        <f>'Attacking Workspace'!D20</f>
        <v>14.77</v>
      </c>
      <c r="G9">
        <v>6</v>
      </c>
      <c r="H9" t="str">
        <f>'OPTA Data'!J39</f>
        <v>Y. YotÃºn</v>
      </c>
      <c r="I9" s="2">
        <f>'Attacking Workspace'!G41</f>
        <v>63.79</v>
      </c>
      <c r="J9" s="2">
        <f>'Attacking Workspace'!H41</f>
        <v>0.84</v>
      </c>
      <c r="K9" s="2">
        <f>'Attacking Workspace'!I41</f>
        <v>0.34699999999999998</v>
      </c>
      <c r="L9" s="2">
        <f>'Attacking Workspace'!J41</f>
        <v>1.58</v>
      </c>
      <c r="M9" s="2">
        <f>'Attacking Workspace'!K41</f>
        <v>0.75900000000000001</v>
      </c>
      <c r="N9" s="2">
        <f>'Attacking Workspace'!L41</f>
        <v>6.77</v>
      </c>
      <c r="O9" s="2">
        <f>'Attacking Workspace'!M41</f>
        <v>0.69099999999999995</v>
      </c>
      <c r="P9" s="2">
        <f>'Attacking Workspace'!N41</f>
        <v>7.34</v>
      </c>
      <c r="Q9" s="2">
        <f>'Attacking Workspace'!O41</f>
        <v>0.76700000000000002</v>
      </c>
      <c r="R9" s="13">
        <f>'Attacking Workspace'!P41</f>
        <v>27.57</v>
      </c>
      <c r="T9">
        <v>6</v>
      </c>
      <c r="U9" t="str">
        <f>'OPTA Data'!J6</f>
        <v>B. Schweinsteiger</v>
      </c>
      <c r="V9">
        <f>'Attacking Workspace'!S8</f>
        <v>1.44</v>
      </c>
      <c r="W9">
        <f>'Attacking Workspace'!T8</f>
        <v>0.17</v>
      </c>
      <c r="X9">
        <f>'Attacking Workspace'!U8</f>
        <v>0.08</v>
      </c>
      <c r="Y9">
        <f>'Attacking Workspace'!V8</f>
        <v>0.08</v>
      </c>
      <c r="Z9">
        <f>'Attacking Workspace'!W8</f>
        <v>0.17</v>
      </c>
      <c r="AA9" s="12">
        <f>'Attacking Workspace'!X8</f>
        <v>1.95</v>
      </c>
      <c r="AD9">
        <v>6</v>
      </c>
      <c r="AE9" t="str">
        <f>'OPTA Data'!J26</f>
        <v>M. Bradley</v>
      </c>
      <c r="AF9" s="9">
        <f>'Attacking Workspace'!AB28</f>
        <v>7.7</v>
      </c>
      <c r="AG9" s="9">
        <f>'Attacking Workspace'!AC28</f>
        <v>1.9</v>
      </c>
      <c r="AH9" s="9">
        <f>'Attacking Workspace'!AD28</f>
        <v>3.65</v>
      </c>
      <c r="AI9" s="9">
        <f>'Attacking Workspace'!AE28</f>
        <v>1.95</v>
      </c>
      <c r="AJ9" s="14">
        <f>'Attacking Workspace'!AF28</f>
        <v>9.74</v>
      </c>
    </row>
    <row r="10" spans="1:36" x14ac:dyDescent="0.3">
      <c r="B10">
        <v>7</v>
      </c>
      <c r="C10" t="str">
        <f>'OPTA Data'!J27</f>
        <v>O. Alonso</v>
      </c>
      <c r="D10" s="12">
        <f>'Attacking Workspace'!C29</f>
        <v>82.85</v>
      </c>
      <c r="E10" s="15">
        <f>'Attacking Workspace'!D29</f>
        <v>11.64</v>
      </c>
      <c r="G10">
        <v>7</v>
      </c>
      <c r="H10" t="str">
        <f>'OPTA Data'!J28</f>
        <v>Oriol Rosell</v>
      </c>
      <c r="I10" s="2">
        <f>'Attacking Workspace'!G30</f>
        <v>65.47</v>
      </c>
      <c r="J10" s="2">
        <f>'Attacking Workspace'!H30</f>
        <v>0.89</v>
      </c>
      <c r="K10" s="2">
        <f>'Attacking Workspace'!I30</f>
        <v>0.309</v>
      </c>
      <c r="L10" s="2">
        <f>'Attacking Workspace'!J30</f>
        <v>0.75</v>
      </c>
      <c r="M10" s="2">
        <f>'Attacking Workspace'!K30</f>
        <v>0.85699999999999998</v>
      </c>
      <c r="N10" s="2">
        <f>'Attacking Workspace'!L30</f>
        <v>5.97</v>
      </c>
      <c r="O10" s="2">
        <f>'Attacking Workspace'!M30</f>
        <v>0.748</v>
      </c>
      <c r="P10" s="2">
        <f>'Attacking Workspace'!N30</f>
        <v>7.8</v>
      </c>
      <c r="Q10" s="2">
        <f>'Attacking Workspace'!O30</f>
        <v>0.81</v>
      </c>
      <c r="R10" s="13">
        <f>'Attacking Workspace'!P30</f>
        <v>27.56</v>
      </c>
      <c r="T10">
        <v>7</v>
      </c>
      <c r="U10" t="str">
        <f>'OPTA Data'!J7</f>
        <v>Boniek GarcÃ­a</v>
      </c>
      <c r="V10">
        <f>'Attacking Workspace'!S9</f>
        <v>1.23</v>
      </c>
      <c r="W10">
        <f>'Attacking Workspace'!T9</f>
        <v>0.06</v>
      </c>
      <c r="X10">
        <f>'Attacking Workspace'!U9</f>
        <v>0.06</v>
      </c>
      <c r="Y10">
        <f>'Attacking Workspace'!V9</f>
        <v>0.31</v>
      </c>
      <c r="Z10">
        <f>'Attacking Workspace'!W9</f>
        <v>0.25</v>
      </c>
      <c r="AA10" s="12">
        <f>'Attacking Workspace'!X9</f>
        <v>1.91</v>
      </c>
      <c r="AD10">
        <v>7</v>
      </c>
      <c r="AE10" t="str">
        <f>'OPTA Data'!J13</f>
        <v>D. Kreilach</v>
      </c>
      <c r="AF10" s="9">
        <f>'Attacking Workspace'!AB15</f>
        <v>9.3699999999999992</v>
      </c>
      <c r="AG10" s="9">
        <f>'Attacking Workspace'!AC15</f>
        <v>1.47</v>
      </c>
      <c r="AH10" s="9">
        <f>'Attacking Workspace'!AD15</f>
        <v>3.53</v>
      </c>
      <c r="AI10" s="9">
        <f>'Attacking Workspace'!AE15</f>
        <v>1.47</v>
      </c>
      <c r="AJ10" s="14">
        <f>'Attacking Workspace'!AF15</f>
        <v>9.57</v>
      </c>
    </row>
    <row r="11" spans="1:36" x14ac:dyDescent="0.3">
      <c r="B11">
        <v>8</v>
      </c>
      <c r="C11" t="str">
        <f>'OPTA Data'!J14</f>
        <v>E. Atuesta</v>
      </c>
      <c r="D11" s="12">
        <f>'Attacking Workspace'!C16</f>
        <v>82.09</v>
      </c>
      <c r="E11" s="15">
        <f>'Attacking Workspace'!D16</f>
        <v>11.25</v>
      </c>
      <c r="G11">
        <v>8</v>
      </c>
      <c r="H11" t="str">
        <f>'OPTA Data'!J18</f>
        <v>H. Medunjanin</v>
      </c>
      <c r="I11" s="2">
        <f>'Attacking Workspace'!G20</f>
        <v>70.61</v>
      </c>
      <c r="J11" s="2">
        <f>'Attacking Workspace'!H20</f>
        <v>0.85199999999999998</v>
      </c>
      <c r="K11" s="2">
        <f>'Attacking Workspace'!I20</f>
        <v>0.34499999999999997</v>
      </c>
      <c r="L11" s="2">
        <f>'Attacking Workspace'!J20</f>
        <v>0.88</v>
      </c>
      <c r="M11" s="2">
        <f>'Attacking Workspace'!K20</f>
        <v>0.88</v>
      </c>
      <c r="N11" s="2">
        <f>'Attacking Workspace'!L20</f>
        <v>6.21</v>
      </c>
      <c r="O11" s="2">
        <f>'Attacking Workspace'!M20</f>
        <v>0.58599999999999997</v>
      </c>
      <c r="P11" s="2">
        <f>'Attacking Workspace'!N20</f>
        <v>6.81</v>
      </c>
      <c r="Q11" s="2">
        <f>'Attacking Workspace'!O20</f>
        <v>0.66300000000000003</v>
      </c>
      <c r="R11" s="13">
        <f>'Attacking Workspace'!P20</f>
        <v>26.77</v>
      </c>
      <c r="T11">
        <v>8</v>
      </c>
      <c r="U11" t="str">
        <f>'OPTA Data'!J26</f>
        <v>M. Bradley</v>
      </c>
      <c r="V11">
        <f>'Attacking Workspace'!S28</f>
        <v>1.39</v>
      </c>
      <c r="W11">
        <f>'Attacking Workspace'!T28</f>
        <v>0.11</v>
      </c>
      <c r="X11">
        <f>'Attacking Workspace'!U28</f>
        <v>0</v>
      </c>
      <c r="Y11">
        <f>'Attacking Workspace'!V28</f>
        <v>0.21</v>
      </c>
      <c r="Z11">
        <f>'Attacking Workspace'!W28</f>
        <v>0.16</v>
      </c>
      <c r="AA11" s="12">
        <f>'Attacking Workspace'!X28</f>
        <v>1.87</v>
      </c>
      <c r="AD11">
        <v>8</v>
      </c>
      <c r="AE11" t="str">
        <f>'OPTA Data'!J39</f>
        <v>Y. YotÃºn</v>
      </c>
      <c r="AF11" s="9">
        <f>'Attacking Workspace'!AB41</f>
        <v>4.13</v>
      </c>
      <c r="AG11" s="9">
        <f>'Attacking Workspace'!AC41</f>
        <v>1.42</v>
      </c>
      <c r="AH11" s="9">
        <f>'Attacking Workspace'!AD41</f>
        <v>1.54</v>
      </c>
      <c r="AI11" s="9">
        <f>'Attacking Workspace'!AE41</f>
        <v>1</v>
      </c>
      <c r="AJ11" s="14">
        <f>'Attacking Workspace'!AF41</f>
        <v>9.34</v>
      </c>
    </row>
    <row r="12" spans="1:36" x14ac:dyDescent="0.3">
      <c r="B12">
        <v>9</v>
      </c>
      <c r="C12" t="str">
        <f>'OPTA Data'!J37</f>
        <v>W. Trapp</v>
      </c>
      <c r="D12" s="12">
        <f>'Attacking Workspace'!C39</f>
        <v>80.58</v>
      </c>
      <c r="E12" s="15">
        <f>'Attacking Workspace'!D39</f>
        <v>6.93</v>
      </c>
      <c r="G12">
        <v>9</v>
      </c>
      <c r="H12" t="str">
        <f>'OPTA Data'!J19</f>
        <v>Ilie</v>
      </c>
      <c r="I12" s="2">
        <f>'Attacking Workspace'!G21</f>
        <v>72.66</v>
      </c>
      <c r="J12" s="2">
        <f>'Attacking Workspace'!H21</f>
        <v>0.85899999999999999</v>
      </c>
      <c r="K12" s="2">
        <f>'Attacking Workspace'!I21</f>
        <v>0.28899999999999998</v>
      </c>
      <c r="L12" s="2">
        <f>'Attacking Workspace'!J21</f>
        <v>1.17</v>
      </c>
      <c r="M12" s="2">
        <f>'Attacking Workspace'!K21</f>
        <v>0.73899999999999999</v>
      </c>
      <c r="N12" s="2">
        <f>'Attacking Workspace'!L21</f>
        <v>5.72</v>
      </c>
      <c r="O12" s="2">
        <f>'Attacking Workspace'!M21</f>
        <v>0.624</v>
      </c>
      <c r="P12" s="2">
        <f>'Attacking Workspace'!N21</f>
        <v>8.7200000000000006</v>
      </c>
      <c r="Q12" s="2">
        <f>'Attacking Workspace'!O21</f>
        <v>0.76</v>
      </c>
      <c r="R12" s="13">
        <f>'Attacking Workspace'!P21</f>
        <v>26.35</v>
      </c>
      <c r="T12">
        <v>9</v>
      </c>
      <c r="U12" t="str">
        <f>'OPTA Data'!J19</f>
        <v>Ilie</v>
      </c>
      <c r="V12">
        <f>'Attacking Workspace'!S21</f>
        <v>1</v>
      </c>
      <c r="W12">
        <f>'Attacking Workspace'!T21</f>
        <v>0.41</v>
      </c>
      <c r="X12">
        <f>'Attacking Workspace'!U21</f>
        <v>0.14000000000000001</v>
      </c>
      <c r="Y12">
        <f>'Attacking Workspace'!V21</f>
        <v>0.14000000000000001</v>
      </c>
      <c r="Z12">
        <f>'Attacking Workspace'!W21</f>
        <v>0.1</v>
      </c>
      <c r="AA12" s="12">
        <f>'Attacking Workspace'!X21</f>
        <v>1.79</v>
      </c>
      <c r="AD12">
        <v>9</v>
      </c>
      <c r="AE12" t="str">
        <f>'OPTA Data'!J15</f>
        <v>E. JuÃ¡rez</v>
      </c>
      <c r="AF12" s="9">
        <f>'Attacking Workspace'!AB17</f>
        <v>4.5</v>
      </c>
      <c r="AG12" s="9">
        <f>'Attacking Workspace'!AC17</f>
        <v>1.73</v>
      </c>
      <c r="AH12" s="9">
        <f>'Attacking Workspace'!AD17</f>
        <v>2.3199999999999998</v>
      </c>
      <c r="AI12" s="9">
        <f>'Attacking Workspace'!AE17</f>
        <v>1.1399999999999999</v>
      </c>
      <c r="AJ12" s="14">
        <f>'Attacking Workspace'!AF17</f>
        <v>8.81</v>
      </c>
    </row>
    <row r="13" spans="1:36" x14ac:dyDescent="0.3">
      <c r="B13">
        <v>10</v>
      </c>
      <c r="C13" t="str">
        <f>'OPTA Data'!J5</f>
        <v>B. Feilhaber</v>
      </c>
      <c r="D13" s="12">
        <f>'Attacking Workspace'!C7</f>
        <v>80.510000000000005</v>
      </c>
      <c r="E13" s="15">
        <f>'Attacking Workspace'!D7</f>
        <v>18.86</v>
      </c>
      <c r="G13">
        <v>10</v>
      </c>
      <c r="H13" t="str">
        <f>'OPTA Data'!J14</f>
        <v>E. Atuesta</v>
      </c>
      <c r="I13" s="2">
        <f>'Attacking Workspace'!G16</f>
        <v>65.31</v>
      </c>
      <c r="J13" s="2">
        <f>'Attacking Workspace'!H16</f>
        <v>0.89</v>
      </c>
      <c r="K13" s="2">
        <f>'Attacking Workspace'!I16</f>
        <v>0.30099999999999999</v>
      </c>
      <c r="L13" s="2">
        <f>'Attacking Workspace'!J16</f>
        <v>0.77</v>
      </c>
      <c r="M13" s="2">
        <f>'Attacking Workspace'!K16</f>
        <v>0.92300000000000004</v>
      </c>
      <c r="N13" s="2">
        <f>'Attacking Workspace'!L16</f>
        <v>3.34</v>
      </c>
      <c r="O13" s="2">
        <f>'Attacking Workspace'!M16</f>
        <v>0.63400000000000001</v>
      </c>
      <c r="P13" s="2">
        <f>'Attacking Workspace'!N16</f>
        <v>6.56</v>
      </c>
      <c r="Q13" s="2">
        <f>'Attacking Workspace'!O16</f>
        <v>0.83599999999999997</v>
      </c>
      <c r="R13" s="13">
        <f>'Attacking Workspace'!P16</f>
        <v>23.9</v>
      </c>
      <c r="T13">
        <v>10</v>
      </c>
      <c r="U13" t="str">
        <f>'OPTA Data'!J16</f>
        <v>F. Jungwirth</v>
      </c>
      <c r="V13">
        <f>'Attacking Workspace'!S18</f>
        <v>0.89</v>
      </c>
      <c r="W13">
        <f>'Attacking Workspace'!T18</f>
        <v>0.44</v>
      </c>
      <c r="X13">
        <f>'Attacking Workspace'!U18</f>
        <v>0.22</v>
      </c>
      <c r="Y13">
        <f>'Attacking Workspace'!V18</f>
        <v>7.0000000000000007E-2</v>
      </c>
      <c r="Z13">
        <f>'Attacking Workspace'!W18</f>
        <v>7.0000000000000007E-2</v>
      </c>
      <c r="AA13" s="12">
        <f>'Attacking Workspace'!X18</f>
        <v>1.7</v>
      </c>
      <c r="AD13">
        <v>10</v>
      </c>
      <c r="AE13" t="str">
        <f>'OPTA Data'!J38</f>
        <v>W. Zahibo</v>
      </c>
      <c r="AF13" s="9">
        <f>'Attacking Workspace'!AB40</f>
        <v>5.88</v>
      </c>
      <c r="AG13" s="9">
        <f>'Attacking Workspace'!AC40</f>
        <v>1.58</v>
      </c>
      <c r="AH13" s="9">
        <f>'Attacking Workspace'!AD40</f>
        <v>1.62</v>
      </c>
      <c r="AI13" s="9">
        <f>'Attacking Workspace'!AE40</f>
        <v>1.46</v>
      </c>
      <c r="AJ13" s="14">
        <f>'Attacking Workspace'!AF40</f>
        <v>8.8000000000000007</v>
      </c>
    </row>
    <row r="14" spans="1:36" x14ac:dyDescent="0.3">
      <c r="B14">
        <v>11</v>
      </c>
      <c r="C14" t="str">
        <f>'OPTA Data'!J28</f>
        <v>Oriol Rosell</v>
      </c>
      <c r="D14" s="12">
        <f>'Attacking Workspace'!C30</f>
        <v>79.25</v>
      </c>
      <c r="E14" s="15">
        <f>'Attacking Workspace'!D30</f>
        <v>10.75</v>
      </c>
      <c r="G14">
        <v>11</v>
      </c>
      <c r="H14" t="str">
        <f>'OPTA Data'!J2</f>
        <v>A. Godoy</v>
      </c>
      <c r="I14" s="2">
        <f>'Attacking Workspace'!G4</f>
        <v>56.74</v>
      </c>
      <c r="J14" s="2">
        <f>'Attacking Workspace'!H4</f>
        <v>0.90500000000000003</v>
      </c>
      <c r="K14" s="2">
        <f>'Attacking Workspace'!I4</f>
        <v>0.253</v>
      </c>
      <c r="L14" s="2">
        <f>'Attacking Workspace'!J4</f>
        <v>1.82</v>
      </c>
      <c r="M14" s="2">
        <f>'Attacking Workspace'!K4</f>
        <v>0.875</v>
      </c>
      <c r="N14" s="2">
        <f>'Attacking Workspace'!L4</f>
        <v>6.06</v>
      </c>
      <c r="O14" s="2">
        <f>'Attacking Workspace'!M4</f>
        <v>0.83299999999999996</v>
      </c>
      <c r="P14" s="2">
        <f>'Attacking Workspace'!N4</f>
        <v>6.11</v>
      </c>
      <c r="Q14" s="2">
        <f>'Attacking Workspace'!O4</f>
        <v>0.80600000000000005</v>
      </c>
      <c r="R14" s="13">
        <f>'Attacking Workspace'!P4</f>
        <v>23.34</v>
      </c>
      <c r="T14">
        <v>11</v>
      </c>
      <c r="U14" t="str">
        <f>'OPTA Data'!J38</f>
        <v>W. Zahibo</v>
      </c>
      <c r="V14">
        <f>'Attacking Workspace'!S40</f>
        <v>0.43</v>
      </c>
      <c r="W14">
        <f>'Attacking Workspace'!T40</f>
        <v>0.59</v>
      </c>
      <c r="X14">
        <f>'Attacking Workspace'!U40</f>
        <v>0.21</v>
      </c>
      <c r="Y14">
        <f>'Attacking Workspace'!V40</f>
        <v>0.16</v>
      </c>
      <c r="Z14">
        <f>'Attacking Workspace'!W40</f>
        <v>0.21</v>
      </c>
      <c r="AA14" s="12">
        <f>'Attacking Workspace'!X40</f>
        <v>1.61</v>
      </c>
      <c r="AD14">
        <v>11</v>
      </c>
      <c r="AE14" t="str">
        <f>'OPTA Data'!J33</f>
        <v>S. Carrasco</v>
      </c>
      <c r="AF14" s="9">
        <f>'Attacking Workspace'!AB35</f>
        <v>6.25</v>
      </c>
      <c r="AG14" s="9">
        <f>'Attacking Workspace'!AC35</f>
        <v>2.2000000000000002</v>
      </c>
      <c r="AH14" s="9">
        <f>'Attacking Workspace'!AD35</f>
        <v>2.8</v>
      </c>
      <c r="AI14" s="9">
        <f>'Attacking Workspace'!AE35</f>
        <v>1.7</v>
      </c>
      <c r="AJ14" s="14">
        <f>'Attacking Workspace'!AF35</f>
        <v>8.75</v>
      </c>
    </row>
    <row r="15" spans="1:36" x14ac:dyDescent="0.3">
      <c r="B15">
        <v>12</v>
      </c>
      <c r="C15" t="str">
        <f>'OPTA Data'!J23</f>
        <v>K. Beckerman</v>
      </c>
      <c r="D15" s="12">
        <f>'Attacking Workspace'!C25</f>
        <v>76.56</v>
      </c>
      <c r="E15" s="15">
        <f>'Attacking Workspace'!D25</f>
        <v>8.42</v>
      </c>
      <c r="G15">
        <v>12</v>
      </c>
      <c r="H15" t="str">
        <f>'OPTA Data'!J23</f>
        <v>K. Beckerman</v>
      </c>
      <c r="I15" s="2">
        <f>'Attacking Workspace'!G25</f>
        <v>63.28</v>
      </c>
      <c r="J15" s="2">
        <f>'Attacking Workspace'!H25</f>
        <v>0.85799999999999998</v>
      </c>
      <c r="K15" s="2">
        <f>'Attacking Workspace'!I25</f>
        <v>0.318</v>
      </c>
      <c r="L15" s="2">
        <f>'Attacking Workspace'!J25</f>
        <v>1.1100000000000001</v>
      </c>
      <c r="M15" s="2">
        <f>'Attacking Workspace'!K25</f>
        <v>0.74399999999999999</v>
      </c>
      <c r="N15" s="2">
        <f>'Attacking Workspace'!L25</f>
        <v>5.13</v>
      </c>
      <c r="O15" s="2">
        <f>'Attacking Workspace'!M25</f>
        <v>0.58499999999999996</v>
      </c>
      <c r="P15" s="2">
        <f>'Attacking Workspace'!N25</f>
        <v>6.32</v>
      </c>
      <c r="Q15" s="2">
        <f>'Attacking Workspace'!O25</f>
        <v>0.76700000000000002</v>
      </c>
      <c r="R15" s="13">
        <f>'Attacking Workspace'!P25</f>
        <v>23.29</v>
      </c>
      <c r="T15">
        <v>12</v>
      </c>
      <c r="U15" t="str">
        <f>'OPTA Data'!J14</f>
        <v>E. Atuesta</v>
      </c>
      <c r="V15">
        <f>'Attacking Workspace'!S16</f>
        <v>0.96</v>
      </c>
      <c r="W15">
        <f>'Attacking Workspace'!T16</f>
        <v>0.26</v>
      </c>
      <c r="X15">
        <f>'Attacking Workspace'!U16</f>
        <v>0.06</v>
      </c>
      <c r="Y15">
        <f>'Attacking Workspace'!V16</f>
        <v>0.13</v>
      </c>
      <c r="Z15">
        <f>'Attacking Workspace'!W16</f>
        <v>0.13</v>
      </c>
      <c r="AA15" s="12">
        <f>'Attacking Workspace'!X16</f>
        <v>1.54</v>
      </c>
      <c r="AD15">
        <v>12</v>
      </c>
      <c r="AE15" t="str">
        <f>'OPTA Data'!J31</f>
        <v>R. SchÃ¼ller</v>
      </c>
      <c r="AF15" s="9">
        <f>'Attacking Workspace'!AB33</f>
        <v>4.92</v>
      </c>
      <c r="AG15" s="9">
        <f>'Attacking Workspace'!AC33</f>
        <v>1.52</v>
      </c>
      <c r="AH15" s="9">
        <f>'Attacking Workspace'!AD33</f>
        <v>2.72</v>
      </c>
      <c r="AI15" s="9">
        <f>'Attacking Workspace'!AE33</f>
        <v>1.36</v>
      </c>
      <c r="AJ15" s="14">
        <f>'Attacking Workspace'!AF33</f>
        <v>8.7200000000000006</v>
      </c>
    </row>
    <row r="16" spans="1:36" x14ac:dyDescent="0.3">
      <c r="B16">
        <v>13</v>
      </c>
      <c r="C16" t="str">
        <f>'OPTA Data'!J22</f>
        <v>J. Price</v>
      </c>
      <c r="D16" s="12">
        <f>'Attacking Workspace'!C24</f>
        <v>76.37</v>
      </c>
      <c r="E16" s="15">
        <f>'Attacking Workspace'!D24</f>
        <v>10.130000000000001</v>
      </c>
      <c r="G16">
        <v>13</v>
      </c>
      <c r="H16" t="str">
        <f>'OPTA Data'!J7</f>
        <v>Boniek GarcÃ­a</v>
      </c>
      <c r="I16" s="2">
        <f>'Attacking Workspace'!G9</f>
        <v>53.03</v>
      </c>
      <c r="J16" s="2">
        <f>'Attacking Workspace'!H9</f>
        <v>0.86399999999999999</v>
      </c>
      <c r="K16" s="2">
        <f>'Attacking Workspace'!I9</f>
        <v>0.34100000000000003</v>
      </c>
      <c r="L16" s="2">
        <f>'Attacking Workspace'!J9</f>
        <v>1.05</v>
      </c>
      <c r="M16" s="2">
        <f>'Attacking Workspace'!K9</f>
        <v>0.81</v>
      </c>
      <c r="N16" s="2">
        <f>'Attacking Workspace'!L9</f>
        <v>4.0599999999999996</v>
      </c>
      <c r="O16" s="2">
        <f>'Attacking Workspace'!M9</f>
        <v>0.67300000000000004</v>
      </c>
      <c r="P16" s="2">
        <f>'Attacking Workspace'!N9</f>
        <v>7.81</v>
      </c>
      <c r="Q16" s="2">
        <f>'Attacking Workspace'!O9</f>
        <v>0.82499999999999996</v>
      </c>
      <c r="R16" s="13">
        <f>'Attacking Workspace'!P9</f>
        <v>23.24</v>
      </c>
      <c r="T16">
        <v>13</v>
      </c>
      <c r="U16" t="str">
        <f>'OPTA Data'!J28</f>
        <v>Oriol Rosell</v>
      </c>
      <c r="V16">
        <f>'Attacking Workspace'!S30</f>
        <v>0.94</v>
      </c>
      <c r="W16">
        <f>'Attacking Workspace'!T30</f>
        <v>0.38</v>
      </c>
      <c r="X16">
        <f>'Attacking Workspace'!U30</f>
        <v>0</v>
      </c>
      <c r="Y16">
        <f>'Attacking Workspace'!V30</f>
        <v>0.13</v>
      </c>
      <c r="Z16">
        <f>'Attacking Workspace'!W30</f>
        <v>0.06</v>
      </c>
      <c r="AA16" s="12">
        <f>'Attacking Workspace'!X30</f>
        <v>1.51</v>
      </c>
      <c r="AD16">
        <v>13</v>
      </c>
      <c r="AE16" t="str">
        <f>'OPTA Data'!J30</f>
        <v>R. Canouse</v>
      </c>
      <c r="AF16" s="9">
        <f>'Attacking Workspace'!AB32</f>
        <v>3.12</v>
      </c>
      <c r="AG16" s="9">
        <f>'Attacking Workspace'!AC32</f>
        <v>1.8</v>
      </c>
      <c r="AH16" s="9">
        <f>'Attacking Workspace'!AD32</f>
        <v>1.24</v>
      </c>
      <c r="AI16" s="9">
        <f>'Attacking Workspace'!AE32</f>
        <v>1.1599999999999999</v>
      </c>
      <c r="AJ16" s="14">
        <f>'Attacking Workspace'!AF32</f>
        <v>8.59</v>
      </c>
    </row>
    <row r="17" spans="2:36" x14ac:dyDescent="0.3">
      <c r="B17">
        <v>14</v>
      </c>
      <c r="C17" t="str">
        <f>'OPTA Data'!J35</f>
        <v>S. Sunday</v>
      </c>
      <c r="D17" s="12">
        <f>'Attacking Workspace'!C37</f>
        <v>74.16</v>
      </c>
      <c r="E17" s="15">
        <f>'Attacking Workspace'!D37</f>
        <v>6.93</v>
      </c>
      <c r="G17">
        <v>14</v>
      </c>
      <c r="H17" t="str">
        <f>'OPTA Data'!J5</f>
        <v>B. Feilhaber</v>
      </c>
      <c r="I17" s="2">
        <f>'Attacking Workspace'!G7</f>
        <v>63.49</v>
      </c>
      <c r="J17" s="2">
        <f>'Attacking Workspace'!H7</f>
        <v>0.87</v>
      </c>
      <c r="K17" s="2">
        <f>'Attacking Workspace'!I7</f>
        <v>0.29699999999999999</v>
      </c>
      <c r="L17" s="2">
        <f>'Attacking Workspace'!J7</f>
        <v>0.41</v>
      </c>
      <c r="M17" s="2">
        <f>'Attacking Workspace'!K7</f>
        <v>0.84599999999999997</v>
      </c>
      <c r="N17" s="2">
        <f>'Attacking Workspace'!L7</f>
        <v>4.6500000000000004</v>
      </c>
      <c r="O17" s="2">
        <f>'Attacking Workspace'!M7</f>
        <v>0.754</v>
      </c>
      <c r="P17" s="2">
        <f>'Attacking Workspace'!N7</f>
        <v>5.72</v>
      </c>
      <c r="Q17" s="2">
        <f>'Attacking Workspace'!O7</f>
        <v>0.77100000000000002</v>
      </c>
      <c r="R17" s="13">
        <f>'Attacking Workspace'!P7</f>
        <v>22.8</v>
      </c>
      <c r="T17">
        <v>14</v>
      </c>
      <c r="U17" t="str">
        <f>'OPTA Data'!J12</f>
        <v>D. CharÃ¡</v>
      </c>
      <c r="V17">
        <f>'Attacking Workspace'!S14</f>
        <v>0.98</v>
      </c>
      <c r="W17">
        <f>'Attacking Workspace'!T14</f>
        <v>0.09</v>
      </c>
      <c r="X17">
        <f>'Attacking Workspace'!U14</f>
        <v>0.04</v>
      </c>
      <c r="Y17">
        <f>'Attacking Workspace'!V14</f>
        <v>0.13</v>
      </c>
      <c r="Z17">
        <f>'Attacking Workspace'!W14</f>
        <v>0</v>
      </c>
      <c r="AA17" s="12">
        <f>'Attacking Workspace'!X14</f>
        <v>1.24</v>
      </c>
      <c r="AD17">
        <v>14</v>
      </c>
      <c r="AE17" t="str">
        <f>'OPTA Data'!J9</f>
        <v>C. Gruezo</v>
      </c>
      <c r="AF17" s="9">
        <f>'Attacking Workspace'!AB11</f>
        <v>5.28</v>
      </c>
      <c r="AG17" s="9">
        <f>'Attacking Workspace'!AC11</f>
        <v>1.62</v>
      </c>
      <c r="AH17" s="9">
        <f>'Attacking Workspace'!AD11</f>
        <v>2.0699999999999998</v>
      </c>
      <c r="AI17" s="9">
        <f>'Attacking Workspace'!AE11</f>
        <v>1.38</v>
      </c>
      <c r="AJ17" s="14">
        <f>'Attacking Workspace'!AF11</f>
        <v>8.58</v>
      </c>
    </row>
    <row r="18" spans="2:36" x14ac:dyDescent="0.3">
      <c r="B18">
        <v>15</v>
      </c>
      <c r="C18" t="str">
        <f>'OPTA Data'!J31</f>
        <v>R. SchÃ¼ller</v>
      </c>
      <c r="D18" s="12">
        <f>'Attacking Workspace'!C33</f>
        <v>73.39</v>
      </c>
      <c r="E18" s="15">
        <f>'Attacking Workspace'!D33</f>
        <v>10.52</v>
      </c>
      <c r="G18">
        <v>15</v>
      </c>
      <c r="H18" t="str">
        <f>'OPTA Data'!J3</f>
        <v>A. Ring</v>
      </c>
      <c r="I18" s="2">
        <f>'Attacking Workspace'!G5</f>
        <v>69.84</v>
      </c>
      <c r="J18" s="2">
        <f>'Attacking Workspace'!H5</f>
        <v>0.86099999999999999</v>
      </c>
      <c r="K18" s="2">
        <f>'Attacking Workspace'!I5</f>
        <v>0.29299999999999998</v>
      </c>
      <c r="L18" s="2">
        <f>'Attacking Workspace'!J5</f>
        <v>1</v>
      </c>
      <c r="M18" s="2">
        <f>'Attacking Workspace'!K5</f>
        <v>0.7</v>
      </c>
      <c r="N18" s="2">
        <f>'Attacking Workspace'!L5</f>
        <v>5.48</v>
      </c>
      <c r="O18" s="2">
        <f>'Attacking Workspace'!M5</f>
        <v>0.61499999999999999</v>
      </c>
      <c r="P18" s="2">
        <f>'Attacking Workspace'!N5</f>
        <v>5.39</v>
      </c>
      <c r="Q18" s="2">
        <f>'Attacking Workspace'!O5</f>
        <v>0.66100000000000003</v>
      </c>
      <c r="R18" s="13">
        <f>'Attacking Workspace'!P5</f>
        <v>22.63</v>
      </c>
      <c r="T18">
        <v>15</v>
      </c>
      <c r="U18" t="str">
        <f>'OPTA Data'!J31</f>
        <v>R. SchÃ¼ller</v>
      </c>
      <c r="V18">
        <f>'Attacking Workspace'!S33</f>
        <v>0.61</v>
      </c>
      <c r="W18">
        <f>'Attacking Workspace'!T33</f>
        <v>0.14000000000000001</v>
      </c>
      <c r="X18">
        <f>'Attacking Workspace'!U33</f>
        <v>0.05</v>
      </c>
      <c r="Y18">
        <f>'Attacking Workspace'!V33</f>
        <v>0.28000000000000003</v>
      </c>
      <c r="Z18">
        <f>'Attacking Workspace'!W33</f>
        <v>0.14000000000000001</v>
      </c>
      <c r="AA18" s="12">
        <f>'Attacking Workspace'!X33</f>
        <v>1.22</v>
      </c>
      <c r="AD18">
        <v>15</v>
      </c>
      <c r="AE18" t="str">
        <f>'OPTA Data'!J18</f>
        <v>H. Medunjanin</v>
      </c>
      <c r="AF18" s="9">
        <f>'Attacking Workspace'!AB20</f>
        <v>4.53</v>
      </c>
      <c r="AG18" s="9">
        <f>'Attacking Workspace'!AC20</f>
        <v>1.37</v>
      </c>
      <c r="AH18" s="9">
        <f>'Attacking Workspace'!AD20</f>
        <v>1.87</v>
      </c>
      <c r="AI18" s="9">
        <f>'Attacking Workspace'!AE20</f>
        <v>1.2</v>
      </c>
      <c r="AJ18" s="14">
        <f>'Attacking Workspace'!AF20</f>
        <v>8.42</v>
      </c>
    </row>
    <row r="19" spans="2:36" x14ac:dyDescent="0.3">
      <c r="B19">
        <v>16</v>
      </c>
      <c r="C19" t="str">
        <f>'OPTA Data'!J2</f>
        <v>A. Godoy</v>
      </c>
      <c r="D19" s="12">
        <f>'Attacking Workspace'!C4</f>
        <v>72.89</v>
      </c>
      <c r="E19" s="15">
        <f>'Attacking Workspace'!D4</f>
        <v>8.75</v>
      </c>
      <c r="G19">
        <v>16</v>
      </c>
      <c r="H19" t="str">
        <f>'OPTA Data'!J11</f>
        <v>D. CerÃ©n</v>
      </c>
      <c r="I19" s="2">
        <f>'Attacking Workspace'!G13</f>
        <v>50.4</v>
      </c>
      <c r="J19" s="2">
        <f>'Attacking Workspace'!H13</f>
        <v>0.871</v>
      </c>
      <c r="K19" s="2">
        <f>'Attacking Workspace'!I13</f>
        <v>0.27700000000000002</v>
      </c>
      <c r="L19" s="2">
        <f>'Attacking Workspace'!J13</f>
        <v>1.43</v>
      </c>
      <c r="M19" s="2">
        <f>'Attacking Workspace'!K13</f>
        <v>0.83299999999999996</v>
      </c>
      <c r="N19" s="2">
        <f>'Attacking Workspace'!L13</f>
        <v>7.29</v>
      </c>
      <c r="O19" s="2">
        <f>'Attacking Workspace'!M13</f>
        <v>0.73399999999999999</v>
      </c>
      <c r="P19" s="2">
        <f>'Attacking Workspace'!N13</f>
        <v>5.97</v>
      </c>
      <c r="Q19" s="2">
        <f>'Attacking Workspace'!O13</f>
        <v>0.80600000000000005</v>
      </c>
      <c r="R19" s="13">
        <f>'Attacking Workspace'!P13</f>
        <v>21.89</v>
      </c>
      <c r="T19">
        <v>16</v>
      </c>
      <c r="U19" t="str">
        <f>'OPTA Data'!J17</f>
        <v>G. Svensson</v>
      </c>
      <c r="V19">
        <f>'Attacking Workspace'!S19</f>
        <v>0.56000000000000005</v>
      </c>
      <c r="W19">
        <f>'Attacking Workspace'!T19</f>
        <v>0.28000000000000003</v>
      </c>
      <c r="X19">
        <f>'Attacking Workspace'!U19</f>
        <v>0.11</v>
      </c>
      <c r="Y19">
        <f>'Attacking Workspace'!V19</f>
        <v>0.11</v>
      </c>
      <c r="Z19">
        <f>'Attacking Workspace'!W19</f>
        <v>0.06</v>
      </c>
      <c r="AA19" s="12">
        <f>'Attacking Workspace'!X19</f>
        <v>1.1200000000000001</v>
      </c>
      <c r="AD19">
        <v>16</v>
      </c>
      <c r="AE19" t="str">
        <f>'OPTA Data'!J3</f>
        <v>A. Ring</v>
      </c>
      <c r="AF19" s="9">
        <f>'Attacking Workspace'!AB5</f>
        <v>5.62</v>
      </c>
      <c r="AG19" s="9">
        <f>'Attacking Workspace'!AC5</f>
        <v>1.69</v>
      </c>
      <c r="AH19" s="9">
        <f>'Attacking Workspace'!AD5</f>
        <v>2.46</v>
      </c>
      <c r="AI19" s="9">
        <f>'Attacking Workspace'!AE5</f>
        <v>1.27</v>
      </c>
      <c r="AJ19" s="14">
        <f>'Attacking Workspace'!AF5</f>
        <v>8.41</v>
      </c>
    </row>
    <row r="20" spans="2:36" x14ac:dyDescent="0.3">
      <c r="B20">
        <v>17</v>
      </c>
      <c r="C20" t="str">
        <f>'OPTA Data'!J16</f>
        <v>F. Jungwirth</v>
      </c>
      <c r="D20" s="12">
        <f>'Attacking Workspace'!C18</f>
        <v>68.48</v>
      </c>
      <c r="E20" s="15">
        <f>'Attacking Workspace'!D18</f>
        <v>8.5</v>
      </c>
      <c r="G20">
        <v>17</v>
      </c>
      <c r="H20" t="str">
        <f>'OPTA Data'!J17</f>
        <v>G. Svensson</v>
      </c>
      <c r="I20" s="2">
        <f>'Attacking Workspace'!G19</f>
        <v>54.09</v>
      </c>
      <c r="J20" s="2">
        <f>'Attacking Workspace'!H19</f>
        <v>0.86799999999999999</v>
      </c>
      <c r="K20" s="2">
        <f>'Attacking Workspace'!I19</f>
        <v>0.31900000000000001</v>
      </c>
      <c r="L20" s="2">
        <f>'Attacking Workspace'!J19</f>
        <v>0.67</v>
      </c>
      <c r="M20" s="2">
        <f>'Attacking Workspace'!K19</f>
        <v>0.70599999999999996</v>
      </c>
      <c r="N20" s="2">
        <f>'Attacking Workspace'!L19</f>
        <v>3.47</v>
      </c>
      <c r="O20" s="2">
        <f>'Attacking Workspace'!M19</f>
        <v>0.626</v>
      </c>
      <c r="P20" s="2">
        <f>'Attacking Workspace'!N19</f>
        <v>5.93</v>
      </c>
      <c r="Q20" s="2">
        <f>'Attacking Workspace'!O19</f>
        <v>0.76300000000000001</v>
      </c>
      <c r="R20" s="13">
        <f>'Attacking Workspace'!P19</f>
        <v>20.16</v>
      </c>
      <c r="T20">
        <v>17</v>
      </c>
      <c r="U20" t="str">
        <f>'OPTA Data'!J21</f>
        <v>J. Moreno</v>
      </c>
      <c r="V20">
        <f>'Attacking Workspace'!S23</f>
        <v>0.59</v>
      </c>
      <c r="W20">
        <f>'Attacking Workspace'!T23</f>
        <v>0.15</v>
      </c>
      <c r="X20">
        <f>'Attacking Workspace'!U23</f>
        <v>0</v>
      </c>
      <c r="Y20">
        <f>'Attacking Workspace'!V23</f>
        <v>0.22</v>
      </c>
      <c r="Z20">
        <f>'Attacking Workspace'!W23</f>
        <v>0.15</v>
      </c>
      <c r="AA20" s="12">
        <f>'Attacking Workspace'!X23</f>
        <v>1.1000000000000001</v>
      </c>
      <c r="AD20">
        <v>17</v>
      </c>
      <c r="AE20" t="str">
        <f>'OPTA Data'!J12</f>
        <v>D. CharÃ¡</v>
      </c>
      <c r="AF20" s="9">
        <f>'Attacking Workspace'!AB14</f>
        <v>4.6100000000000003</v>
      </c>
      <c r="AG20" s="9">
        <f>'Attacking Workspace'!AC14</f>
        <v>1.61</v>
      </c>
      <c r="AH20" s="9">
        <f>'Attacking Workspace'!AD14</f>
        <v>1.32</v>
      </c>
      <c r="AI20" s="9">
        <f>'Attacking Workspace'!AE14</f>
        <v>1.21</v>
      </c>
      <c r="AJ20" s="14">
        <f>'Attacking Workspace'!AF14</f>
        <v>8.36</v>
      </c>
    </row>
    <row r="21" spans="2:36" x14ac:dyDescent="0.3">
      <c r="B21">
        <v>18</v>
      </c>
      <c r="C21" t="str">
        <f>'OPTA Data'!J13</f>
        <v>D. Kreilach</v>
      </c>
      <c r="D21" s="12">
        <f>'Attacking Workspace'!C15</f>
        <v>68.400000000000006</v>
      </c>
      <c r="E21" s="15">
        <f>'Attacking Workspace'!D15</f>
        <v>13.24</v>
      </c>
      <c r="G21">
        <v>18</v>
      </c>
      <c r="H21" t="str">
        <f>'OPTA Data'!J35</f>
        <v>S. Sunday</v>
      </c>
      <c r="I21" s="2">
        <f>'Attacking Workspace'!G37</f>
        <v>61.68</v>
      </c>
      <c r="J21" s="2">
        <f>'Attacking Workspace'!H37</f>
        <v>0.89800000000000002</v>
      </c>
      <c r="K21" s="2">
        <f>'Attacking Workspace'!I37</f>
        <v>0.24</v>
      </c>
      <c r="L21" s="2">
        <f>'Attacking Workspace'!J37</f>
        <v>0.76</v>
      </c>
      <c r="M21" s="2">
        <f>'Attacking Workspace'!K37</f>
        <v>0.76900000000000002</v>
      </c>
      <c r="N21" s="2">
        <f>'Attacking Workspace'!L37</f>
        <v>4.49</v>
      </c>
      <c r="O21" s="2">
        <f>'Attacking Workspace'!M37</f>
        <v>0.77600000000000002</v>
      </c>
      <c r="P21" s="2">
        <f>'Attacking Workspace'!N37</f>
        <v>4.95</v>
      </c>
      <c r="Q21" s="2">
        <f>'Attacking Workspace'!O37</f>
        <v>0.80200000000000005</v>
      </c>
      <c r="R21" s="13">
        <f>'Attacking Workspace'!P37</f>
        <v>19.95</v>
      </c>
      <c r="T21">
        <v>18</v>
      </c>
      <c r="U21" t="str">
        <f>'OPTA Data'!J3</f>
        <v>A. Ring</v>
      </c>
      <c r="V21">
        <f>'Attacking Workspace'!S5</f>
        <v>0.56999999999999995</v>
      </c>
      <c r="W21">
        <f>'Attacking Workspace'!T5</f>
        <v>0.24</v>
      </c>
      <c r="X21">
        <f>'Attacking Workspace'!U5</f>
        <v>0.1</v>
      </c>
      <c r="Y21">
        <f>'Attacking Workspace'!V5</f>
        <v>0.1</v>
      </c>
      <c r="Z21">
        <f>'Attacking Workspace'!W5</f>
        <v>0</v>
      </c>
      <c r="AA21" s="12">
        <f>'Attacking Workspace'!X5</f>
        <v>1</v>
      </c>
      <c r="AD21">
        <v>18</v>
      </c>
      <c r="AE21" t="str">
        <f>'OPTA Data'!J21</f>
        <v>J. Moreno</v>
      </c>
      <c r="AF21" s="9">
        <f>'Attacking Workspace'!AB23</f>
        <v>4.55</v>
      </c>
      <c r="AG21" s="9">
        <f>'Attacking Workspace'!AC23</f>
        <v>1.73</v>
      </c>
      <c r="AH21" s="9">
        <f>'Attacking Workspace'!AD23</f>
        <v>1.95</v>
      </c>
      <c r="AI21" s="9">
        <f>'Attacking Workspace'!AE23</f>
        <v>1.32</v>
      </c>
      <c r="AJ21" s="14">
        <f>'Attacking Workspace'!AF23</f>
        <v>8.0399999999999991</v>
      </c>
    </row>
    <row r="22" spans="2:36" x14ac:dyDescent="0.3">
      <c r="B22">
        <v>19</v>
      </c>
      <c r="C22" t="str">
        <f>'OPTA Data'!J30</f>
        <v>R. Canouse</v>
      </c>
      <c r="D22" s="12">
        <f>'Attacking Workspace'!C32</f>
        <v>67.69</v>
      </c>
      <c r="E22" s="15">
        <f>'Attacking Workspace'!D32</f>
        <v>9.06</v>
      </c>
      <c r="G22">
        <v>19</v>
      </c>
      <c r="H22" t="str">
        <f>'OPTA Data'!J32</f>
        <v>R. Teibert</v>
      </c>
      <c r="I22" s="2">
        <f>'Attacking Workspace'!G34</f>
        <v>52.62</v>
      </c>
      <c r="J22" s="2">
        <f>'Attacking Workspace'!H34</f>
        <v>0.88100000000000001</v>
      </c>
      <c r="K22" s="2">
        <f>'Attacking Workspace'!I34</f>
        <v>0.32400000000000001</v>
      </c>
      <c r="L22" s="2">
        <f>'Attacking Workspace'!J34</f>
        <v>0.63</v>
      </c>
      <c r="M22" s="2">
        <f>'Attacking Workspace'!K34</f>
        <v>0.81799999999999995</v>
      </c>
      <c r="N22" s="2">
        <f>'Attacking Workspace'!L34</f>
        <v>3.74</v>
      </c>
      <c r="O22" s="2">
        <f>'Attacking Workspace'!M34</f>
        <v>0.69699999999999995</v>
      </c>
      <c r="P22" s="2">
        <f>'Attacking Workspace'!N34</f>
        <v>4.16</v>
      </c>
      <c r="Q22" s="2">
        <f>'Attacking Workspace'!O34</f>
        <v>0.747</v>
      </c>
      <c r="R22" s="13">
        <f>'Attacking Workspace'!P34</f>
        <v>19.54</v>
      </c>
      <c r="T22">
        <v>19</v>
      </c>
      <c r="U22" t="str">
        <f>'OPTA Data'!J27</f>
        <v>O. Alonso</v>
      </c>
      <c r="V22">
        <f>'Attacking Workspace'!S29</f>
        <v>0.61</v>
      </c>
      <c r="W22">
        <f>'Attacking Workspace'!T29</f>
        <v>0.06</v>
      </c>
      <c r="X22">
        <f>'Attacking Workspace'!U29</f>
        <v>0</v>
      </c>
      <c r="Y22">
        <f>'Attacking Workspace'!V29</f>
        <v>0.12</v>
      </c>
      <c r="Z22">
        <f>'Attacking Workspace'!W29</f>
        <v>0.18</v>
      </c>
      <c r="AA22" s="12">
        <f>'Attacking Workspace'!X29</f>
        <v>0.97</v>
      </c>
      <c r="AD22">
        <v>19</v>
      </c>
      <c r="AE22" t="str">
        <f>'OPTA Data'!J29</f>
        <v>P. Kitchen</v>
      </c>
      <c r="AF22" s="9">
        <f>'Attacking Workspace'!AB31</f>
        <v>4.43</v>
      </c>
      <c r="AG22" s="9">
        <f>'Attacking Workspace'!AC31</f>
        <v>1.9</v>
      </c>
      <c r="AH22" s="9">
        <f>'Attacking Workspace'!AD31</f>
        <v>1.97</v>
      </c>
      <c r="AI22" s="9">
        <f>'Attacking Workspace'!AE31</f>
        <v>1.8</v>
      </c>
      <c r="AJ22" s="14">
        <f>'Attacking Workspace'!AF31</f>
        <v>7.96</v>
      </c>
    </row>
    <row r="23" spans="2:36" x14ac:dyDescent="0.3">
      <c r="B23">
        <v>20</v>
      </c>
      <c r="C23" t="str">
        <f>'OPTA Data'!J34</f>
        <v>S. Piette</v>
      </c>
      <c r="D23" s="12">
        <f>'Attacking Workspace'!C36</f>
        <v>67.680000000000007</v>
      </c>
      <c r="E23" s="15">
        <f>'Attacking Workspace'!D36</f>
        <v>6.1</v>
      </c>
      <c r="G23">
        <v>20</v>
      </c>
      <c r="H23" t="str">
        <f>'OPTA Data'!J16</f>
        <v>F. Jungwirth</v>
      </c>
      <c r="I23" s="2">
        <f>'Attacking Workspace'!G18</f>
        <v>51.84</v>
      </c>
      <c r="J23" s="2">
        <f>'Attacking Workspace'!H18</f>
        <v>0.80700000000000005</v>
      </c>
      <c r="K23" s="2">
        <f>'Attacking Workspace'!I18</f>
        <v>0.36499999999999999</v>
      </c>
      <c r="L23" s="2">
        <f>'Attacking Workspace'!J18</f>
        <v>0.81</v>
      </c>
      <c r="M23" s="2">
        <f>'Attacking Workspace'!K18</f>
        <v>0.91700000000000004</v>
      </c>
      <c r="N23" s="2">
        <f>'Attacking Workspace'!L18</f>
        <v>4.4400000000000004</v>
      </c>
      <c r="O23" s="2">
        <f>'Attacking Workspace'!M18</f>
        <v>0.58799999999999997</v>
      </c>
      <c r="P23" s="2">
        <f>'Attacking Workspace'!N18</f>
        <v>5.32</v>
      </c>
      <c r="Q23" s="2">
        <f>'Attacking Workspace'!O18</f>
        <v>0.66100000000000003</v>
      </c>
      <c r="R23" s="13">
        <f>'Attacking Workspace'!P18</f>
        <v>19.16</v>
      </c>
      <c r="T23">
        <v>20</v>
      </c>
      <c r="U23" t="str">
        <f>'OPTA Data'!J33</f>
        <v>S. Carrasco</v>
      </c>
      <c r="V23">
        <f>'Attacking Workspace'!S35</f>
        <v>0.37</v>
      </c>
      <c r="W23">
        <f>'Attacking Workspace'!T35</f>
        <v>0.28000000000000003</v>
      </c>
      <c r="X23">
        <f>'Attacking Workspace'!U35</f>
        <v>0</v>
      </c>
      <c r="Y23">
        <f>'Attacking Workspace'!V35</f>
        <v>0.09</v>
      </c>
      <c r="Z23">
        <f>'Attacking Workspace'!W35</f>
        <v>0.19</v>
      </c>
      <c r="AA23" s="12">
        <f>'Attacking Workspace'!X35</f>
        <v>0.94</v>
      </c>
      <c r="AD23">
        <v>20</v>
      </c>
      <c r="AE23" t="str">
        <f>'OPTA Data'!J27</f>
        <v>O. Alonso</v>
      </c>
      <c r="AF23" s="9">
        <f>'Attacking Workspace'!AB29</f>
        <v>3.03</v>
      </c>
      <c r="AG23" s="9">
        <f>'Attacking Workspace'!AC29</f>
        <v>1.37</v>
      </c>
      <c r="AH23" s="9">
        <f>'Attacking Workspace'!AD29</f>
        <v>1.43</v>
      </c>
      <c r="AI23" s="9">
        <f>'Attacking Workspace'!AE29</f>
        <v>1.27</v>
      </c>
      <c r="AJ23" s="14">
        <f>'Attacking Workspace'!AF29</f>
        <v>7.73</v>
      </c>
    </row>
    <row r="24" spans="2:36" x14ac:dyDescent="0.3">
      <c r="B24">
        <v>21</v>
      </c>
      <c r="C24" t="str">
        <f>'OPTA Data'!J17</f>
        <v>G. Svensson</v>
      </c>
      <c r="D24" s="12">
        <f>'Attacking Workspace'!C19</f>
        <v>67.180000000000007</v>
      </c>
      <c r="E24" s="15">
        <f>'Attacking Workspace'!D19</f>
        <v>8.4499999999999993</v>
      </c>
      <c r="G24">
        <v>21</v>
      </c>
      <c r="H24" t="str">
        <f>'OPTA Data'!J34</f>
        <v>S. Piette</v>
      </c>
      <c r="I24" s="2">
        <f>'Attacking Workspace'!G36</f>
        <v>55.68</v>
      </c>
      <c r="J24" s="2">
        <f>'Attacking Workspace'!H36</f>
        <v>0.876</v>
      </c>
      <c r="K24" s="2">
        <f>'Attacking Workspace'!I36</f>
        <v>0.27500000000000002</v>
      </c>
      <c r="L24" s="2">
        <f>'Attacking Workspace'!J36</f>
        <v>0.3</v>
      </c>
      <c r="M24" s="2">
        <f>'Attacking Workspace'!K36</f>
        <v>0.81799999999999995</v>
      </c>
      <c r="N24" s="2">
        <f>'Attacking Workspace'!L36</f>
        <v>3.4</v>
      </c>
      <c r="O24" s="2">
        <f>'Attacking Workspace'!M36</f>
        <v>0.67800000000000005</v>
      </c>
      <c r="P24" s="2">
        <f>'Attacking Workspace'!N36</f>
        <v>5.54</v>
      </c>
      <c r="Q24" s="2">
        <f>'Attacking Workspace'!O36</f>
        <v>0.80800000000000005</v>
      </c>
      <c r="R24" s="13">
        <f>'Attacking Workspace'!P36</f>
        <v>18.89</v>
      </c>
      <c r="T24">
        <v>21</v>
      </c>
      <c r="U24" t="str">
        <f>'OPTA Data'!J11</f>
        <v>D. CerÃ©n</v>
      </c>
      <c r="V24">
        <f>'Attacking Workspace'!S13</f>
        <v>0.75</v>
      </c>
      <c r="W24">
        <f>'Attacking Workspace'!T13</f>
        <v>0.11</v>
      </c>
      <c r="X24">
        <f>'Attacking Workspace'!U13</f>
        <v>0.06</v>
      </c>
      <c r="Y24">
        <f>'Attacking Workspace'!V13</f>
        <v>0</v>
      </c>
      <c r="Z24">
        <f>'Attacking Workspace'!W13</f>
        <v>0</v>
      </c>
      <c r="AA24" s="12">
        <f>'Attacking Workspace'!X13</f>
        <v>0.92</v>
      </c>
      <c r="AD24">
        <v>21</v>
      </c>
      <c r="AE24" t="str">
        <f>'OPTA Data'!J7</f>
        <v>Boniek GarcÃ­a</v>
      </c>
      <c r="AF24" s="9">
        <f>'Attacking Workspace'!AB9</f>
        <v>7.48</v>
      </c>
      <c r="AG24" s="9">
        <f>'Attacking Workspace'!AC9</f>
        <v>1.38</v>
      </c>
      <c r="AH24" s="9">
        <f>'Attacking Workspace'!AD9</f>
        <v>2.81</v>
      </c>
      <c r="AI24" s="9">
        <f>'Attacking Workspace'!AE9</f>
        <v>1.19</v>
      </c>
      <c r="AJ24" s="14">
        <f>'Attacking Workspace'!AF9</f>
        <v>7.72</v>
      </c>
    </row>
    <row r="25" spans="2:36" x14ac:dyDescent="0.3">
      <c r="B25">
        <v>22</v>
      </c>
      <c r="C25" t="str">
        <f>'OPTA Data'!J12</f>
        <v>D. CharÃ¡</v>
      </c>
      <c r="D25" s="12">
        <f>'Attacking Workspace'!C14</f>
        <v>66.44</v>
      </c>
      <c r="E25" s="15">
        <f>'Attacking Workspace'!D14</f>
        <v>11.2</v>
      </c>
      <c r="G25">
        <v>22</v>
      </c>
      <c r="H25" t="str">
        <f>'OPTA Data'!J12</f>
        <v>D. CharÃ¡</v>
      </c>
      <c r="I25" s="2">
        <f>'Attacking Workspace'!G14</f>
        <v>50.44</v>
      </c>
      <c r="J25" s="2">
        <f>'Attacking Workspace'!H14</f>
        <v>0.89900000000000002</v>
      </c>
      <c r="K25" s="2">
        <f>'Attacking Workspace'!I14</f>
        <v>0.29199999999999998</v>
      </c>
      <c r="L25" s="2">
        <f>'Attacking Workspace'!J14</f>
        <v>0.57999999999999996</v>
      </c>
      <c r="M25" s="2">
        <f>'Attacking Workspace'!K14</f>
        <v>0.92900000000000005</v>
      </c>
      <c r="N25" s="2">
        <f>'Attacking Workspace'!L14</f>
        <v>2.89</v>
      </c>
      <c r="O25" s="2">
        <f>'Attacking Workspace'!M14</f>
        <v>0.73</v>
      </c>
      <c r="P25" s="2">
        <f>'Attacking Workspace'!N14</f>
        <v>5.07</v>
      </c>
      <c r="Q25" s="2">
        <f>'Attacking Workspace'!O14</f>
        <v>0.83799999999999997</v>
      </c>
      <c r="R25" s="13">
        <f>'Attacking Workspace'!P14</f>
        <v>18.84</v>
      </c>
      <c r="T25">
        <v>22</v>
      </c>
      <c r="U25" t="str">
        <f>'OPTA Data'!J15</f>
        <v>E. JuÃ¡rez</v>
      </c>
      <c r="V25">
        <f>'Attacking Workspace'!S17</f>
        <v>0.4</v>
      </c>
      <c r="W25">
        <f>'Attacking Workspace'!T17</f>
        <v>0.08</v>
      </c>
      <c r="X25">
        <f>'Attacking Workspace'!U17</f>
        <v>0</v>
      </c>
      <c r="Y25">
        <f>'Attacking Workspace'!V17</f>
        <v>0.24</v>
      </c>
      <c r="Z25">
        <f>'Attacking Workspace'!W17</f>
        <v>0.16</v>
      </c>
      <c r="AA25" s="12">
        <f>'Attacking Workspace'!X17</f>
        <v>0.88</v>
      </c>
      <c r="AD25">
        <v>22</v>
      </c>
      <c r="AE25" t="str">
        <f>'OPTA Data'!J11</f>
        <v>D. CerÃ©n</v>
      </c>
      <c r="AF25" s="9">
        <f>'Attacking Workspace'!AB13</f>
        <v>4.32</v>
      </c>
      <c r="AG25" s="9">
        <f>'Attacking Workspace'!AC13</f>
        <v>1.79</v>
      </c>
      <c r="AH25" s="9">
        <f>'Attacking Workspace'!AD13</f>
        <v>1.61</v>
      </c>
      <c r="AI25" s="9">
        <f>'Attacking Workspace'!AE13</f>
        <v>1.18</v>
      </c>
      <c r="AJ25" s="14">
        <f>'Attacking Workspace'!AF13</f>
        <v>7.64</v>
      </c>
    </row>
    <row r="26" spans="2:36" x14ac:dyDescent="0.3">
      <c r="B26">
        <v>23</v>
      </c>
      <c r="C26" t="str">
        <f>'OPTA Data'!J33</f>
        <v>S. Carrasco</v>
      </c>
      <c r="D26" s="12">
        <f>'Attacking Workspace'!C35</f>
        <v>66.33</v>
      </c>
      <c r="E26" s="15">
        <f>'Attacking Workspace'!D35</f>
        <v>10.67</v>
      </c>
      <c r="G26">
        <v>23</v>
      </c>
      <c r="H26" t="str">
        <f>'OPTA Data'!J30</f>
        <v>R. Canouse</v>
      </c>
      <c r="I26" s="2">
        <f>'Attacking Workspace'!G32</f>
        <v>51.92</v>
      </c>
      <c r="J26" s="2">
        <f>'Attacking Workspace'!H32</f>
        <v>0.89300000000000002</v>
      </c>
      <c r="K26" s="2">
        <f>'Attacking Workspace'!I32</f>
        <v>0.32800000000000001</v>
      </c>
      <c r="L26" s="2">
        <f>'Attacking Workspace'!J32</f>
        <v>0.17</v>
      </c>
      <c r="M26" s="2">
        <f>'Attacking Workspace'!K32</f>
        <v>1</v>
      </c>
      <c r="N26" s="2">
        <f>'Attacking Workspace'!L32</f>
        <v>1.43</v>
      </c>
      <c r="O26" s="2">
        <f>'Attacking Workspace'!M32</f>
        <v>0.65400000000000003</v>
      </c>
      <c r="P26" s="2">
        <f>'Attacking Workspace'!N32</f>
        <v>4.95</v>
      </c>
      <c r="Q26" s="2">
        <f>'Attacking Workspace'!O32</f>
        <v>0.85499999999999998</v>
      </c>
      <c r="R26" s="13">
        <f>'Attacking Workspace'!P32</f>
        <v>18.829999999999998</v>
      </c>
      <c r="T26">
        <v>23</v>
      </c>
      <c r="U26" t="str">
        <f>'OPTA Data'!J32</f>
        <v>R. Teibert</v>
      </c>
      <c r="V26">
        <f>'Attacking Workspace'!S34</f>
        <v>0.56000000000000005</v>
      </c>
      <c r="W26">
        <f>'Attacking Workspace'!T34</f>
        <v>0</v>
      </c>
      <c r="X26">
        <f>'Attacking Workspace'!U34</f>
        <v>0</v>
      </c>
      <c r="Y26">
        <f>'Attacking Workspace'!V34</f>
        <v>0.14000000000000001</v>
      </c>
      <c r="Z26">
        <f>'Attacking Workspace'!W34</f>
        <v>0.14000000000000001</v>
      </c>
      <c r="AA26" s="12">
        <f>'Attacking Workspace'!X34</f>
        <v>0.85</v>
      </c>
      <c r="AD26">
        <v>23</v>
      </c>
      <c r="AE26" t="str">
        <f>'OPTA Data'!J16</f>
        <v>F. Jungwirth</v>
      </c>
      <c r="AF26" s="9">
        <f>'Attacking Workspace'!AB18</f>
        <v>8.69</v>
      </c>
      <c r="AG26" s="9">
        <f>'Attacking Workspace'!AC18</f>
        <v>1.56</v>
      </c>
      <c r="AH26" s="9">
        <f>'Attacking Workspace'!AD18</f>
        <v>1.81</v>
      </c>
      <c r="AI26" s="9">
        <f>'Attacking Workspace'!AE18</f>
        <v>1.19</v>
      </c>
      <c r="AJ26" s="14">
        <f>'Attacking Workspace'!AF18</f>
        <v>7.63</v>
      </c>
    </row>
    <row r="27" spans="2:36" x14ac:dyDescent="0.3">
      <c r="B27">
        <v>24</v>
      </c>
      <c r="C27" t="str">
        <f>'OPTA Data'!J7</f>
        <v>Boniek GarcÃ­a</v>
      </c>
      <c r="D27" s="12">
        <f>'Attacking Workspace'!C9</f>
        <v>66.010000000000005</v>
      </c>
      <c r="E27" s="15">
        <f>'Attacking Workspace'!D9</f>
        <v>12.12</v>
      </c>
      <c r="G27">
        <v>24</v>
      </c>
      <c r="H27" t="str">
        <f>'OPTA Data'!J33</f>
        <v>S. Carrasco</v>
      </c>
      <c r="I27" s="2">
        <f>'Attacking Workspace'!G35</f>
        <v>51.55</v>
      </c>
      <c r="J27" s="2">
        <f>'Attacking Workspace'!H35</f>
        <v>0.85299999999999998</v>
      </c>
      <c r="K27" s="2">
        <f>'Attacking Workspace'!I35</f>
        <v>0.32300000000000001</v>
      </c>
      <c r="L27" s="2">
        <f>'Attacking Workspace'!J35</f>
        <v>0.47</v>
      </c>
      <c r="M27" s="2">
        <f>'Attacking Workspace'!K35</f>
        <v>0.83299999999999996</v>
      </c>
      <c r="N27" s="2">
        <f>'Attacking Workspace'!L35</f>
        <v>3.46</v>
      </c>
      <c r="O27" s="2">
        <f>'Attacking Workspace'!M35</f>
        <v>0.61699999999999999</v>
      </c>
      <c r="P27" s="2">
        <f>'Attacking Workspace'!N35</f>
        <v>5.15</v>
      </c>
      <c r="Q27" s="2">
        <f>'Attacking Workspace'!O35</f>
        <v>0.73299999999999998</v>
      </c>
      <c r="R27" s="13">
        <f>'Attacking Workspace'!P35</f>
        <v>18.43</v>
      </c>
      <c r="T27">
        <v>24</v>
      </c>
      <c r="U27" t="str">
        <f>'OPTA Data'!J23</f>
        <v>K. Beckerman</v>
      </c>
      <c r="V27">
        <f>'Attacking Workspace'!S25</f>
        <v>0.54</v>
      </c>
      <c r="W27">
        <f>'Attacking Workspace'!T25</f>
        <v>0.15</v>
      </c>
      <c r="X27">
        <f>'Attacking Workspace'!U25</f>
        <v>0.04</v>
      </c>
      <c r="Y27">
        <f>'Attacking Workspace'!V25</f>
        <v>0.08</v>
      </c>
      <c r="Z27">
        <f>'Attacking Workspace'!W25</f>
        <v>0.04</v>
      </c>
      <c r="AA27" s="12">
        <f>'Attacking Workspace'!X25</f>
        <v>0.84</v>
      </c>
      <c r="AD27">
        <v>24</v>
      </c>
      <c r="AE27" t="str">
        <f>'OPTA Data'!J17</f>
        <v>G. Svensson</v>
      </c>
      <c r="AF27" s="9">
        <f>'Attacking Workspace'!AB19</f>
        <v>3.27</v>
      </c>
      <c r="AG27" s="9">
        <f>'Attacking Workspace'!AC19</f>
        <v>1.46</v>
      </c>
      <c r="AH27" s="9">
        <f>'Attacking Workspace'!AD19</f>
        <v>1.5</v>
      </c>
      <c r="AI27" s="9">
        <f>'Attacking Workspace'!AE19</f>
        <v>1.1499999999999999</v>
      </c>
      <c r="AJ27" s="14">
        <f>'Attacking Workspace'!AF19</f>
        <v>7.33</v>
      </c>
    </row>
    <row r="28" spans="2:36" x14ac:dyDescent="0.3">
      <c r="B28">
        <v>25</v>
      </c>
      <c r="C28" t="str">
        <f>'OPTA Data'!J11</f>
        <v>D. CerÃ©n</v>
      </c>
      <c r="D28" s="12">
        <f>'Attacking Workspace'!C13</f>
        <v>64.11</v>
      </c>
      <c r="E28" s="15">
        <f>'Attacking Workspace'!D13</f>
        <v>8.5500000000000007</v>
      </c>
      <c r="G28">
        <v>25</v>
      </c>
      <c r="H28" t="str">
        <f>'OPTA Data'!J13</f>
        <v>D. Kreilach</v>
      </c>
      <c r="I28" s="2">
        <f>'Attacking Workspace'!G15</f>
        <v>56.07</v>
      </c>
      <c r="J28" s="2">
        <f>'Attacking Workspace'!H15</f>
        <v>0.80700000000000005</v>
      </c>
      <c r="K28" s="2">
        <f>'Attacking Workspace'!I15</f>
        <v>0.30499999999999999</v>
      </c>
      <c r="L28" s="2">
        <f>'Attacking Workspace'!J15</f>
        <v>0.59</v>
      </c>
      <c r="M28" s="2">
        <f>'Attacking Workspace'!K15</f>
        <v>0.78600000000000003</v>
      </c>
      <c r="N28" s="2">
        <f>'Attacking Workspace'!L15</f>
        <v>4.07</v>
      </c>
      <c r="O28" s="2">
        <f>'Attacking Workspace'!M15</f>
        <v>0.68500000000000005</v>
      </c>
      <c r="P28" s="2">
        <f>'Attacking Workspace'!N15</f>
        <v>5.31</v>
      </c>
      <c r="Q28" s="2">
        <f>'Attacking Workspace'!O15</f>
        <v>0.63500000000000001</v>
      </c>
      <c r="R28" s="13">
        <f>'Attacking Workspace'!P15</f>
        <v>17.78</v>
      </c>
      <c r="T28">
        <v>25</v>
      </c>
      <c r="U28" t="str">
        <f>'OPTA Data'!J36</f>
        <v>W. Johnson</v>
      </c>
      <c r="V28">
        <f>'Attacking Workspace'!S38</f>
        <v>0.52</v>
      </c>
      <c r="W28">
        <f>'Attacking Workspace'!T38</f>
        <v>0.21</v>
      </c>
      <c r="X28">
        <f>'Attacking Workspace'!U38</f>
        <v>0.1</v>
      </c>
      <c r="Y28">
        <f>'Attacking Workspace'!V38</f>
        <v>0</v>
      </c>
      <c r="Z28">
        <f>'Attacking Workspace'!W38</f>
        <v>0</v>
      </c>
      <c r="AA28" s="12">
        <f>'Attacking Workspace'!X38</f>
        <v>0.83</v>
      </c>
      <c r="AD28">
        <v>25</v>
      </c>
      <c r="AE28" t="str">
        <f>'OPTA Data'!J6</f>
        <v>B. Schweinsteiger</v>
      </c>
      <c r="AF28" s="9">
        <f>'Attacking Workspace'!AB8</f>
        <v>7.53</v>
      </c>
      <c r="AG28" s="9">
        <f>'Attacking Workspace'!AC8</f>
        <v>1.33</v>
      </c>
      <c r="AH28" s="9">
        <f>'Attacking Workspace'!AD8</f>
        <v>3.07</v>
      </c>
      <c r="AI28" s="9">
        <f>'Attacking Workspace'!AE8</f>
        <v>1.6</v>
      </c>
      <c r="AJ28" s="14">
        <f>'Attacking Workspace'!AF8</f>
        <v>7.27</v>
      </c>
    </row>
    <row r="29" spans="2:36" x14ac:dyDescent="0.3">
      <c r="B29">
        <v>26</v>
      </c>
      <c r="C29" t="str">
        <f>'OPTA Data'!J32</f>
        <v>R. Teibert</v>
      </c>
      <c r="D29" s="12">
        <f>'Attacking Workspace'!C34</f>
        <v>63.34</v>
      </c>
      <c r="E29" s="15">
        <f>'Attacking Workspace'!D34</f>
        <v>8.32</v>
      </c>
      <c r="G29">
        <v>26</v>
      </c>
      <c r="H29" t="str">
        <f>'OPTA Data'!J31</f>
        <v>R. SchÃ¼ller</v>
      </c>
      <c r="I29" s="2">
        <f>'Attacking Workspace'!G33</f>
        <v>55.67</v>
      </c>
      <c r="J29" s="2">
        <f>'Attacking Workspace'!H33</f>
        <v>0.83799999999999997</v>
      </c>
      <c r="K29" s="2">
        <f>'Attacking Workspace'!I33</f>
        <v>0.29299999999999998</v>
      </c>
      <c r="L29" s="2">
        <f>'Attacking Workspace'!J33</f>
        <v>0.51</v>
      </c>
      <c r="M29" s="2">
        <f>'Attacking Workspace'!K33</f>
        <v>0.78600000000000003</v>
      </c>
      <c r="N29" s="2">
        <f>'Attacking Workspace'!L33</f>
        <v>3.84</v>
      </c>
      <c r="O29" s="2">
        <f>'Attacking Workspace'!M33</f>
        <v>0.63100000000000001</v>
      </c>
      <c r="P29" s="2">
        <f>'Attacking Workspace'!N33</f>
        <v>4.7699999999999996</v>
      </c>
      <c r="Q29" s="2">
        <f>'Attacking Workspace'!O33</f>
        <v>0.71799999999999997</v>
      </c>
      <c r="R29" s="13">
        <f>'Attacking Workspace'!P33</f>
        <v>17.78</v>
      </c>
      <c r="T29">
        <v>26</v>
      </c>
      <c r="U29" t="str">
        <f>'OPTA Data'!J37</f>
        <v>W. Trapp</v>
      </c>
      <c r="V29">
        <f>'Attacking Workspace'!S39</f>
        <v>0.54</v>
      </c>
      <c r="W29">
        <f>'Attacking Workspace'!T39</f>
        <v>0.08</v>
      </c>
      <c r="X29">
        <f>'Attacking Workspace'!U39</f>
        <v>0.04</v>
      </c>
      <c r="Y29">
        <f>'Attacking Workspace'!V39</f>
        <v>0.04</v>
      </c>
      <c r="Z29">
        <f>'Attacking Workspace'!W39</f>
        <v>0.04</v>
      </c>
      <c r="AA29" s="12">
        <f>'Attacking Workspace'!X39</f>
        <v>0.73</v>
      </c>
      <c r="AD29">
        <v>26</v>
      </c>
      <c r="AE29" t="str">
        <f>'OPTA Data'!J35</f>
        <v>S. Sunday</v>
      </c>
      <c r="AF29" s="9">
        <f>'Attacking Workspace'!AB37</f>
        <v>10.47</v>
      </c>
      <c r="AG29" s="9">
        <f>'Attacking Workspace'!AC37</f>
        <v>1.88</v>
      </c>
      <c r="AH29" s="9">
        <f>'Attacking Workspace'!AD37</f>
        <v>3.94</v>
      </c>
      <c r="AI29" s="9">
        <f>'Attacking Workspace'!AE37</f>
        <v>1.82</v>
      </c>
      <c r="AJ29" s="14">
        <f>'Attacking Workspace'!AF37</f>
        <v>7.14</v>
      </c>
    </row>
    <row r="30" spans="2:36" x14ac:dyDescent="0.3">
      <c r="B30">
        <v>27</v>
      </c>
      <c r="C30" t="str">
        <f>'OPTA Data'!J38</f>
        <v>W. Zahibo</v>
      </c>
      <c r="D30" s="12">
        <f>'Attacking Workspace'!C40</f>
        <v>62.39</v>
      </c>
      <c r="E30" s="15">
        <f>'Attacking Workspace'!D40</f>
        <v>9.15</v>
      </c>
      <c r="G30">
        <v>27</v>
      </c>
      <c r="H30" t="str">
        <f>'OPTA Data'!J38</f>
        <v>W. Zahibo</v>
      </c>
      <c r="I30" s="2">
        <f>'Attacking Workspace'!G40</f>
        <v>46.87</v>
      </c>
      <c r="J30" s="2">
        <f>'Attacking Workspace'!H40</f>
        <v>0.76</v>
      </c>
      <c r="K30" s="2">
        <f>'Attacking Workspace'!I40</f>
        <v>0.41099999999999998</v>
      </c>
      <c r="L30" s="2">
        <f>'Attacking Workspace'!J40</f>
        <v>0.7</v>
      </c>
      <c r="M30" s="2">
        <f>'Attacking Workspace'!K40</f>
        <v>0.65</v>
      </c>
      <c r="N30" s="2">
        <f>'Attacking Workspace'!L40</f>
        <v>3.96</v>
      </c>
      <c r="O30" s="2">
        <f>'Attacking Workspace'!M40</f>
        <v>0.51400000000000001</v>
      </c>
      <c r="P30" s="2">
        <f>'Attacking Workspace'!N40</f>
        <v>6.42</v>
      </c>
      <c r="Q30" s="2">
        <f>'Attacking Workspace'!O40</f>
        <v>0.64500000000000002</v>
      </c>
      <c r="R30" s="13">
        <f>'Attacking Workspace'!P40</f>
        <v>17.690000000000001</v>
      </c>
      <c r="T30">
        <v>27</v>
      </c>
      <c r="U30" t="str">
        <f>'OPTA Data'!J9</f>
        <v>C. Gruezo</v>
      </c>
      <c r="V30">
        <f>'Attacking Workspace'!S11</f>
        <v>0.28000000000000003</v>
      </c>
      <c r="W30">
        <f>'Attacking Workspace'!T11</f>
        <v>0.24</v>
      </c>
      <c r="X30">
        <f>'Attacking Workspace'!U11</f>
        <v>0.08</v>
      </c>
      <c r="Y30">
        <f>'Attacking Workspace'!V11</f>
        <v>0.04</v>
      </c>
      <c r="Z30">
        <f>'Attacking Workspace'!W11</f>
        <v>0.04</v>
      </c>
      <c r="AA30" s="12">
        <f>'Attacking Workspace'!X11</f>
        <v>0.68</v>
      </c>
      <c r="AD30">
        <v>27</v>
      </c>
      <c r="AE30" t="str">
        <f>'OPTA Data'!J37</f>
        <v>W. Trapp</v>
      </c>
      <c r="AF30" s="9">
        <f>'Attacking Workspace'!AB39</f>
        <v>3.83</v>
      </c>
      <c r="AG30" s="9">
        <f>'Attacking Workspace'!AC39</f>
        <v>1.2</v>
      </c>
      <c r="AH30" s="9">
        <f>'Attacking Workspace'!AD39</f>
        <v>1.63</v>
      </c>
      <c r="AI30" s="9">
        <f>'Attacking Workspace'!AE39</f>
        <v>0.93</v>
      </c>
      <c r="AJ30" s="14">
        <f>'Attacking Workspace'!AF39</f>
        <v>7.1</v>
      </c>
    </row>
    <row r="31" spans="2:36" x14ac:dyDescent="0.3">
      <c r="B31">
        <v>28</v>
      </c>
      <c r="C31" t="str">
        <f>'OPTA Data'!J8</f>
        <v>C. Durkin</v>
      </c>
      <c r="D31" s="12">
        <f>'Attacking Workspace'!C10</f>
        <v>61.23</v>
      </c>
      <c r="E31" s="15">
        <f>'Attacking Workspace'!D10</f>
        <v>3.96</v>
      </c>
      <c r="G31">
        <v>28</v>
      </c>
      <c r="H31" t="str">
        <f>'OPTA Data'!J25</f>
        <v>L. Olum</v>
      </c>
      <c r="I31" s="2">
        <f>'Attacking Workspace'!G27</f>
        <v>44.7</v>
      </c>
      <c r="J31" s="2">
        <f>'Attacking Workspace'!H27</f>
        <v>0.86099999999999999</v>
      </c>
      <c r="K31" s="2">
        <f>'Attacking Workspace'!I27</f>
        <v>0.315</v>
      </c>
      <c r="L31" s="2">
        <f>'Attacking Workspace'!J27</f>
        <v>0.3</v>
      </c>
      <c r="M31" s="2">
        <f>'Attacking Workspace'!K27</f>
        <v>1</v>
      </c>
      <c r="N31" s="2">
        <f>'Attacking Workspace'!L27</f>
        <v>3.31</v>
      </c>
      <c r="O31" s="2">
        <f>'Attacking Workspace'!M27</f>
        <v>0.71699999999999997</v>
      </c>
      <c r="P31" s="2">
        <f>'Attacking Workspace'!N27</f>
        <v>5.32</v>
      </c>
      <c r="Q31" s="2">
        <f>'Attacking Workspace'!O27</f>
        <v>0.77900000000000003</v>
      </c>
      <c r="R31" s="13">
        <f>'Attacking Workspace'!P27</f>
        <v>17.22</v>
      </c>
      <c r="T31">
        <v>28</v>
      </c>
      <c r="U31" t="str">
        <f>'OPTA Data'!J24</f>
        <v>K. Krolicki</v>
      </c>
      <c r="V31">
        <f>'Attacking Workspace'!S26</f>
        <v>0.43</v>
      </c>
      <c r="W31">
        <f>'Attacking Workspace'!T26</f>
        <v>0.25</v>
      </c>
      <c r="X31">
        <f>'Attacking Workspace'!U26</f>
        <v>0</v>
      </c>
      <c r="Y31">
        <f>'Attacking Workspace'!V26</f>
        <v>0</v>
      </c>
      <c r="Z31">
        <f>'Attacking Workspace'!W26</f>
        <v>0</v>
      </c>
      <c r="AA31" s="12">
        <f>'Attacking Workspace'!X26</f>
        <v>0.68</v>
      </c>
      <c r="AD31">
        <v>28</v>
      </c>
      <c r="AE31" t="str">
        <f>'OPTA Data'!J28</f>
        <v>Oriol Rosell</v>
      </c>
      <c r="AF31" s="9">
        <f>'Attacking Workspace'!AB30</f>
        <v>3.18</v>
      </c>
      <c r="AG31" s="9">
        <f>'Attacking Workspace'!AC30</f>
        <v>1.36</v>
      </c>
      <c r="AH31" s="9">
        <f>'Attacking Workspace'!AD30</f>
        <v>1.29</v>
      </c>
      <c r="AI31" s="9">
        <f>'Attacking Workspace'!AE30</f>
        <v>0.86</v>
      </c>
      <c r="AJ31" s="14">
        <f>'Attacking Workspace'!AF30</f>
        <v>7.02</v>
      </c>
    </row>
    <row r="32" spans="2:36" x14ac:dyDescent="0.3">
      <c r="B32">
        <v>29</v>
      </c>
      <c r="C32" t="str">
        <f>'OPTA Data'!J9</f>
        <v>C. Gruezo</v>
      </c>
      <c r="D32" s="12">
        <f>'Attacking Workspace'!C11</f>
        <v>58.71</v>
      </c>
      <c r="E32" s="15">
        <f>'Attacking Workspace'!D11</f>
        <v>9.33</v>
      </c>
      <c r="G32">
        <v>29</v>
      </c>
      <c r="H32" t="str">
        <f>'OPTA Data'!J9</f>
        <v>C. Gruezo</v>
      </c>
      <c r="I32" s="2">
        <f>'Attacking Workspace'!G11</f>
        <v>49.58</v>
      </c>
      <c r="J32" s="2">
        <f>'Attacking Workspace'!H11</f>
        <v>0.86499999999999999</v>
      </c>
      <c r="K32" s="2">
        <f>'Attacking Workspace'!I11</f>
        <v>0.251</v>
      </c>
      <c r="L32" s="2">
        <f>'Attacking Workspace'!J11</f>
        <v>0.88</v>
      </c>
      <c r="M32" s="2">
        <f>'Attacking Workspace'!K11</f>
        <v>0.78600000000000003</v>
      </c>
      <c r="N32" s="2">
        <f>'Attacking Workspace'!L11</f>
        <v>4.71</v>
      </c>
      <c r="O32" s="2">
        <f>'Attacking Workspace'!M11</f>
        <v>0.68</v>
      </c>
      <c r="P32" s="2">
        <f>'Attacking Workspace'!N11</f>
        <v>4.42</v>
      </c>
      <c r="Q32" s="2">
        <f>'Attacking Workspace'!O11</f>
        <v>0.70499999999999996</v>
      </c>
      <c r="R32" s="13">
        <f>'Attacking Workspace'!P11</f>
        <v>16.559999999999999</v>
      </c>
      <c r="T32">
        <v>29</v>
      </c>
      <c r="U32" t="str">
        <f>'OPTA Data'!J30</f>
        <v>R. Canouse</v>
      </c>
      <c r="V32">
        <f>'Attacking Workspace'!S32</f>
        <v>0.34</v>
      </c>
      <c r="W32">
        <f>'Attacking Workspace'!T32</f>
        <v>0.17</v>
      </c>
      <c r="X32">
        <f>'Attacking Workspace'!U32</f>
        <v>0</v>
      </c>
      <c r="Y32">
        <f>'Attacking Workspace'!V32</f>
        <v>0.08</v>
      </c>
      <c r="Z32">
        <f>'Attacking Workspace'!W32</f>
        <v>0.08</v>
      </c>
      <c r="AA32" s="12">
        <f>'Attacking Workspace'!X32</f>
        <v>0.67</v>
      </c>
      <c r="AD32">
        <v>29</v>
      </c>
      <c r="AE32" t="str">
        <f>'OPTA Data'!J34</f>
        <v>S. Piette</v>
      </c>
      <c r="AF32" s="9">
        <f>'Attacking Workspace'!AB36</f>
        <v>3.87</v>
      </c>
      <c r="AG32" s="9">
        <f>'Attacking Workspace'!AC36</f>
        <v>1.35</v>
      </c>
      <c r="AH32" s="9">
        <f>'Attacking Workspace'!AD36</f>
        <v>1.48</v>
      </c>
      <c r="AI32" s="9">
        <f>'Attacking Workspace'!AE36</f>
        <v>1.32</v>
      </c>
      <c r="AJ32" s="14">
        <f>'Attacking Workspace'!AF36</f>
        <v>6.7</v>
      </c>
    </row>
    <row r="33" spans="2:36" x14ac:dyDescent="0.3">
      <c r="B33">
        <v>30</v>
      </c>
      <c r="C33" t="str">
        <f>'OPTA Data'!J10</f>
        <v>C. Warner</v>
      </c>
      <c r="D33" s="12">
        <f>'Attacking Workspace'!C12</f>
        <v>57.69</v>
      </c>
      <c r="E33" s="15">
        <f>'Attacking Workspace'!D12</f>
        <v>5.32</v>
      </c>
      <c r="G33">
        <v>30</v>
      </c>
      <c r="H33" t="str">
        <f>'OPTA Data'!J21</f>
        <v>J. Moreno</v>
      </c>
      <c r="I33" s="2">
        <f>'Attacking Workspace'!G23</f>
        <v>47.5</v>
      </c>
      <c r="J33" s="2">
        <f>'Attacking Workspace'!H23</f>
        <v>0.879</v>
      </c>
      <c r="K33" s="2">
        <f>'Attacking Workspace'!I23</f>
        <v>0.32</v>
      </c>
      <c r="L33" s="2">
        <f>'Attacking Workspace'!J23</f>
        <v>0.28999999999999998</v>
      </c>
      <c r="M33" s="2">
        <f>'Attacking Workspace'!K23</f>
        <v>0.8</v>
      </c>
      <c r="N33" s="2">
        <f>'Attacking Workspace'!L23</f>
        <v>2.86</v>
      </c>
      <c r="O33" s="2">
        <f>'Attacking Workspace'!M23</f>
        <v>0.58199999999999996</v>
      </c>
      <c r="P33" s="2">
        <f>'Attacking Workspace'!N23</f>
        <v>3.16</v>
      </c>
      <c r="Q33" s="2">
        <f>'Attacking Workspace'!O23</f>
        <v>0.68300000000000005</v>
      </c>
      <c r="R33" s="13">
        <f>'Attacking Workspace'!P23</f>
        <v>15.78</v>
      </c>
      <c r="T33">
        <v>30</v>
      </c>
      <c r="U33" t="str">
        <f>'OPTA Data'!J29</f>
        <v>P. Kitchen</v>
      </c>
      <c r="V33">
        <f>'Attacking Workspace'!S31</f>
        <v>0.46</v>
      </c>
      <c r="W33">
        <f>'Attacking Workspace'!T31</f>
        <v>0.08</v>
      </c>
      <c r="X33">
        <f>'Attacking Workspace'!U31</f>
        <v>0</v>
      </c>
      <c r="Y33">
        <f>'Attacking Workspace'!V31</f>
        <v>0.04</v>
      </c>
      <c r="Z33">
        <f>'Attacking Workspace'!W31</f>
        <v>0.08</v>
      </c>
      <c r="AA33" s="12">
        <f>'Attacking Workspace'!X31</f>
        <v>0.66</v>
      </c>
      <c r="AD33">
        <v>30</v>
      </c>
      <c r="AE33" t="str">
        <f>'OPTA Data'!J2</f>
        <v>A. Godoy</v>
      </c>
      <c r="AF33" s="9">
        <f>'Attacking Workspace'!AB4</f>
        <v>3.35</v>
      </c>
      <c r="AG33" s="9">
        <f>'Attacking Workspace'!AC4</f>
        <v>1.52</v>
      </c>
      <c r="AH33" s="9">
        <f>'Attacking Workspace'!AD4</f>
        <v>0.61</v>
      </c>
      <c r="AI33" s="9">
        <f>'Attacking Workspace'!AE4</f>
        <v>0.81</v>
      </c>
      <c r="AJ33" s="14">
        <f>'Attacking Workspace'!AF4</f>
        <v>6.63</v>
      </c>
    </row>
    <row r="34" spans="2:36" x14ac:dyDescent="0.3">
      <c r="B34">
        <v>31</v>
      </c>
      <c r="C34" t="str">
        <f>'OPTA Data'!J21</f>
        <v>J. Moreno</v>
      </c>
      <c r="D34" s="12">
        <f>'Attacking Workspace'!C23</f>
        <v>57.55</v>
      </c>
      <c r="E34" s="15">
        <f>'Attacking Workspace'!D23</f>
        <v>5.36</v>
      </c>
      <c r="G34">
        <v>31</v>
      </c>
      <c r="H34" t="str">
        <f>'OPTA Data'!J8</f>
        <v>C. Durkin</v>
      </c>
      <c r="I34" s="2">
        <f>'Attacking Workspace'!G10</f>
        <v>47.26</v>
      </c>
      <c r="J34" s="2">
        <f>'Attacking Workspace'!H10</f>
        <v>0.84899999999999998</v>
      </c>
      <c r="K34" s="2">
        <f>'Attacking Workspace'!I10</f>
        <v>0.32400000000000001</v>
      </c>
      <c r="L34" s="2">
        <f>'Attacking Workspace'!J10</f>
        <v>0.42</v>
      </c>
      <c r="M34" s="2">
        <f>'Attacking Workspace'!K10</f>
        <v>0.85699999999999998</v>
      </c>
      <c r="N34" s="2">
        <f>'Attacking Workspace'!L10</f>
        <v>3.54</v>
      </c>
      <c r="O34" s="2">
        <f>'Attacking Workspace'!M10</f>
        <v>0.52600000000000002</v>
      </c>
      <c r="P34" s="2">
        <f>'Attacking Workspace'!N10</f>
        <v>2.78</v>
      </c>
      <c r="Q34" s="2">
        <f>'Attacking Workspace'!O10</f>
        <v>0.66700000000000004</v>
      </c>
      <c r="R34" s="13">
        <f>'Attacking Workspace'!P10</f>
        <v>15.11</v>
      </c>
      <c r="T34">
        <v>31</v>
      </c>
      <c r="U34" t="str">
        <f>'OPTA Data'!J25</f>
        <v>L. Olum</v>
      </c>
      <c r="V34">
        <f>'Attacking Workspace'!S27</f>
        <v>0.3</v>
      </c>
      <c r="W34">
        <f>'Attacking Workspace'!T27</f>
        <v>0.1</v>
      </c>
      <c r="X34">
        <f>'Attacking Workspace'!U27</f>
        <v>0.1</v>
      </c>
      <c r="Y34">
        <f>'Attacking Workspace'!V27</f>
        <v>0.1</v>
      </c>
      <c r="Z34">
        <f>'Attacking Workspace'!W27</f>
        <v>0</v>
      </c>
      <c r="AA34" s="12">
        <f>'Attacking Workspace'!X27</f>
        <v>0.6</v>
      </c>
      <c r="AD34">
        <v>31</v>
      </c>
      <c r="AE34" t="str">
        <f>'OPTA Data'!J25</f>
        <v>L. Olum</v>
      </c>
      <c r="AF34" s="9">
        <f>'Attacking Workspace'!AB27</f>
        <v>9.86</v>
      </c>
      <c r="AG34" s="9">
        <f>'Attacking Workspace'!AC27</f>
        <v>1.36</v>
      </c>
      <c r="AH34" s="9">
        <f>'Attacking Workspace'!AD27</f>
        <v>2.71</v>
      </c>
      <c r="AI34" s="9">
        <f>'Attacking Workspace'!AE27</f>
        <v>0.64</v>
      </c>
      <c r="AJ34" s="14">
        <f>'Attacking Workspace'!AF27</f>
        <v>6.58</v>
      </c>
    </row>
    <row r="35" spans="2:36" x14ac:dyDescent="0.3">
      <c r="B35">
        <v>32</v>
      </c>
      <c r="C35" t="str">
        <f>'OPTA Data'!J20</f>
        <v>J. Larentowicz</v>
      </c>
      <c r="D35" s="12">
        <f>'Attacking Workspace'!C22</f>
        <v>54.88</v>
      </c>
      <c r="E35" s="15">
        <f>'Attacking Workspace'!D22</f>
        <v>5.2</v>
      </c>
      <c r="G35">
        <v>32</v>
      </c>
      <c r="H35" t="str">
        <f>'OPTA Data'!J20</f>
        <v>J. Larentowicz</v>
      </c>
      <c r="I35" s="2">
        <f>'Attacking Workspace'!G22</f>
        <v>44.27</v>
      </c>
      <c r="J35" s="2">
        <f>'Attacking Workspace'!H22</f>
        <v>0.88800000000000001</v>
      </c>
      <c r="K35" s="2">
        <f>'Attacking Workspace'!I22</f>
        <v>0.23899999999999999</v>
      </c>
      <c r="L35" s="2">
        <f>'Attacking Workspace'!J22</f>
        <v>0.57999999999999996</v>
      </c>
      <c r="M35" s="2">
        <f>'Attacking Workspace'!K22</f>
        <v>1</v>
      </c>
      <c r="N35" s="2">
        <f>'Attacking Workspace'!L22</f>
        <v>2.54</v>
      </c>
      <c r="O35" s="2">
        <f>'Attacking Workspace'!M22</f>
        <v>0.629</v>
      </c>
      <c r="P35" s="2">
        <f>'Attacking Workspace'!N22</f>
        <v>3.66</v>
      </c>
      <c r="Q35" s="2">
        <f>'Attacking Workspace'!O22</f>
        <v>0.84599999999999997</v>
      </c>
      <c r="R35" s="13">
        <f>'Attacking Workspace'!P22</f>
        <v>13.48</v>
      </c>
      <c r="T35">
        <v>32</v>
      </c>
      <c r="U35" t="str">
        <f>'OPTA Data'!J2</f>
        <v>A. Godoy</v>
      </c>
      <c r="V35">
        <f>'Attacking Workspace'!S4</f>
        <v>0.35</v>
      </c>
      <c r="W35">
        <f>'Attacking Workspace'!T4</f>
        <v>0.09</v>
      </c>
      <c r="X35">
        <f>'Attacking Workspace'!U4</f>
        <v>0</v>
      </c>
      <c r="Y35">
        <f>'Attacking Workspace'!V4</f>
        <v>0.04</v>
      </c>
      <c r="Z35">
        <f>'Attacking Workspace'!W4</f>
        <v>0.09</v>
      </c>
      <c r="AA35" s="12">
        <f>'Attacking Workspace'!X4</f>
        <v>0.56000000000000005</v>
      </c>
      <c r="AD35">
        <v>32</v>
      </c>
      <c r="AE35" t="str">
        <f>'OPTA Data'!J22</f>
        <v>J. Price</v>
      </c>
      <c r="AF35" s="9">
        <f>'Attacking Workspace'!AB24</f>
        <v>3.59</v>
      </c>
      <c r="AG35" s="9">
        <f>'Attacking Workspace'!AC24</f>
        <v>1.07</v>
      </c>
      <c r="AH35" s="9">
        <f>'Attacking Workspace'!AD24</f>
        <v>1.1000000000000001</v>
      </c>
      <c r="AI35" s="9">
        <f>'Attacking Workspace'!AE24</f>
        <v>0.86</v>
      </c>
      <c r="AJ35" s="14">
        <f>'Attacking Workspace'!AF24</f>
        <v>5.96</v>
      </c>
    </row>
    <row r="36" spans="2:36" x14ac:dyDescent="0.3">
      <c r="B36">
        <v>33</v>
      </c>
      <c r="C36" t="str">
        <f>'OPTA Data'!J36</f>
        <v>W. Johnson</v>
      </c>
      <c r="D36" s="12">
        <f>'Attacking Workspace'!C38</f>
        <v>54.1</v>
      </c>
      <c r="E36" s="15">
        <f>'Attacking Workspace'!D38</f>
        <v>11.97</v>
      </c>
      <c r="G36">
        <v>33</v>
      </c>
      <c r="H36" t="str">
        <f>'OPTA Data'!J10</f>
        <v>C. Warner</v>
      </c>
      <c r="I36" s="2">
        <f>'Attacking Workspace'!G12</f>
        <v>42.87</v>
      </c>
      <c r="J36" s="2">
        <f>'Attacking Workspace'!H12</f>
        <v>0.81399999999999995</v>
      </c>
      <c r="K36" s="2">
        <f>'Attacking Workspace'!I12</f>
        <v>0.33500000000000002</v>
      </c>
      <c r="L36" s="2">
        <f>'Attacking Workspace'!J12</f>
        <v>0.23</v>
      </c>
      <c r="M36" s="2">
        <f>'Attacking Workspace'!K12</f>
        <v>0.6</v>
      </c>
      <c r="N36" s="2">
        <f>'Attacking Workspace'!L12</f>
        <v>2.36</v>
      </c>
      <c r="O36" s="2">
        <f>'Attacking Workspace'!M12</f>
        <v>0.47</v>
      </c>
      <c r="P36" s="2">
        <f>'Attacking Workspace'!N12</f>
        <v>2.74</v>
      </c>
      <c r="Q36" s="2">
        <f>'Attacking Workspace'!O12</f>
        <v>0.61</v>
      </c>
      <c r="R36" s="13">
        <f>'Attacking Workspace'!P12</f>
        <v>12.52</v>
      </c>
      <c r="T36">
        <v>33</v>
      </c>
      <c r="U36" t="str">
        <f>'OPTA Data'!J8</f>
        <v>C. Durkin</v>
      </c>
      <c r="V36">
        <f>'Attacking Workspace'!S10</f>
        <v>0.28000000000000003</v>
      </c>
      <c r="W36">
        <f>'Attacking Workspace'!T10</f>
        <v>0</v>
      </c>
      <c r="X36">
        <f>'Attacking Workspace'!U10</f>
        <v>0</v>
      </c>
      <c r="Y36">
        <f>'Attacking Workspace'!V10</f>
        <v>0.14000000000000001</v>
      </c>
      <c r="Z36">
        <f>'Attacking Workspace'!W10</f>
        <v>7.0000000000000007E-2</v>
      </c>
      <c r="AA36" s="12">
        <f>'Attacking Workspace'!X10</f>
        <v>0.49</v>
      </c>
      <c r="AD36">
        <v>33</v>
      </c>
      <c r="AE36" t="str">
        <f>'OPTA Data'!J36</f>
        <v>W. Johnson</v>
      </c>
      <c r="AF36" s="9">
        <f>'Attacking Workspace'!AB38</f>
        <v>7.93</v>
      </c>
      <c r="AG36" s="9">
        <f>'Attacking Workspace'!AC38</f>
        <v>1.4</v>
      </c>
      <c r="AH36" s="9">
        <f>'Attacking Workspace'!AD38</f>
        <v>2.93</v>
      </c>
      <c r="AI36" s="9">
        <f>'Attacking Workspace'!AE38</f>
        <v>1.1299999999999999</v>
      </c>
      <c r="AJ36" s="14">
        <f>'Attacking Workspace'!AF38</f>
        <v>5.87</v>
      </c>
    </row>
    <row r="37" spans="2:36" x14ac:dyDescent="0.3">
      <c r="B37">
        <v>34</v>
      </c>
      <c r="C37" t="str">
        <f>'OPTA Data'!J25</f>
        <v>L. Olum</v>
      </c>
      <c r="D37" s="12">
        <f>'Attacking Workspace'!C27</f>
        <v>53.74</v>
      </c>
      <c r="E37" s="15">
        <f>'Attacking Workspace'!D27</f>
        <v>5.12</v>
      </c>
      <c r="G37">
        <v>34</v>
      </c>
      <c r="H37" t="str">
        <f>'OPTA Data'!J29</f>
        <v>P. Kitchen</v>
      </c>
      <c r="I37" s="2">
        <f>'Attacking Workspace'!G31</f>
        <v>42.59</v>
      </c>
      <c r="J37" s="2">
        <f>'Attacking Workspace'!H31</f>
        <v>0.87</v>
      </c>
      <c r="K37" s="2">
        <f>'Attacking Workspace'!I31</f>
        <v>0.28399999999999997</v>
      </c>
      <c r="L37" s="2">
        <f>'Attacking Workspace'!J31</f>
        <v>0.19</v>
      </c>
      <c r="M37" s="2">
        <f>'Attacking Workspace'!K31</f>
        <v>0.83299999999999996</v>
      </c>
      <c r="N37" s="2">
        <f>'Attacking Workspace'!L31</f>
        <v>1.85</v>
      </c>
      <c r="O37" s="2">
        <f>'Attacking Workspace'!M31</f>
        <v>0.505</v>
      </c>
      <c r="P37" s="2">
        <f>'Attacking Workspace'!N31</f>
        <v>3.16</v>
      </c>
      <c r="Q37" s="2">
        <f>'Attacking Workspace'!O31</f>
        <v>0.66100000000000003</v>
      </c>
      <c r="R37" s="13">
        <f>'Attacking Workspace'!P31</f>
        <v>12.32</v>
      </c>
      <c r="T37">
        <v>34</v>
      </c>
      <c r="U37" t="str">
        <f>'OPTA Data'!J20</f>
        <v>J. Larentowicz</v>
      </c>
      <c r="V37">
        <f>'Attacking Workspace'!S22</f>
        <v>0.17</v>
      </c>
      <c r="W37">
        <f>'Attacking Workspace'!T22</f>
        <v>0.12</v>
      </c>
      <c r="X37">
        <f>'Attacking Workspace'!U22</f>
        <v>0.04</v>
      </c>
      <c r="Y37">
        <f>'Attacking Workspace'!V22</f>
        <v>0.04</v>
      </c>
      <c r="Z37">
        <f>'Attacking Workspace'!W22</f>
        <v>0.08</v>
      </c>
      <c r="AA37" s="12">
        <f>'Attacking Workspace'!X22</f>
        <v>0.46</v>
      </c>
      <c r="AD37">
        <v>34</v>
      </c>
      <c r="AE37" t="str">
        <f>'OPTA Data'!J4</f>
        <v>Ali Ghazal</v>
      </c>
      <c r="AF37" s="9">
        <f>'Attacking Workspace'!AB6</f>
        <v>5.86</v>
      </c>
      <c r="AG37" s="9">
        <f>'Attacking Workspace'!AC6</f>
        <v>1.62</v>
      </c>
      <c r="AH37" s="9">
        <f>'Attacking Workspace'!AD6</f>
        <v>2.81</v>
      </c>
      <c r="AI37" s="9">
        <f>'Attacking Workspace'!AE6</f>
        <v>1.24</v>
      </c>
      <c r="AJ37" s="14">
        <f>'Attacking Workspace'!AF6</f>
        <v>5.71</v>
      </c>
    </row>
    <row r="38" spans="2:36" x14ac:dyDescent="0.3">
      <c r="B38">
        <v>35</v>
      </c>
      <c r="C38" t="str">
        <f>'OPTA Data'!J29</f>
        <v>P. Kitchen</v>
      </c>
      <c r="D38" s="12">
        <f>'Attacking Workspace'!C31</f>
        <v>53.39</v>
      </c>
      <c r="E38" s="15">
        <f>'Attacking Workspace'!D31</f>
        <v>5.9</v>
      </c>
      <c r="G38">
        <v>35</v>
      </c>
      <c r="H38" t="str">
        <f>'OPTA Data'!J36</f>
        <v>W. Johnson</v>
      </c>
      <c r="I38" s="2">
        <f>'Attacking Workspace'!G38</f>
        <v>37.04</v>
      </c>
      <c r="J38" s="2">
        <f>'Attacking Workspace'!H38</f>
        <v>0.86</v>
      </c>
      <c r="K38" s="2">
        <f>'Attacking Workspace'!I38</f>
        <v>0.22500000000000001</v>
      </c>
      <c r="L38" s="2">
        <f>'Attacking Workspace'!J38</f>
        <v>0.52</v>
      </c>
      <c r="M38" s="2">
        <f>'Attacking Workspace'!K38</f>
        <v>0.83299999999999996</v>
      </c>
      <c r="N38" s="2">
        <f>'Attacking Workspace'!L38</f>
        <v>3.43</v>
      </c>
      <c r="O38" s="2">
        <f>'Attacking Workspace'!M38</f>
        <v>0.71699999999999997</v>
      </c>
      <c r="P38" s="2">
        <f>'Attacking Workspace'!N38</f>
        <v>2.08</v>
      </c>
      <c r="Q38" s="2">
        <f>'Attacking Workspace'!O38</f>
        <v>0.83299999999999996</v>
      </c>
      <c r="R38" s="13">
        <f>'Attacking Workspace'!P38</f>
        <v>10.84</v>
      </c>
      <c r="T38">
        <v>35</v>
      </c>
      <c r="U38" t="str">
        <f>'OPTA Data'!J34</f>
        <v>S. Piette</v>
      </c>
      <c r="V38">
        <f>'Attacking Workspace'!S36</f>
        <v>0.1</v>
      </c>
      <c r="W38">
        <f>'Attacking Workspace'!T36</f>
        <v>7.0000000000000007E-2</v>
      </c>
      <c r="X38">
        <f>'Attacking Workspace'!U36</f>
        <v>0</v>
      </c>
      <c r="Y38">
        <f>'Attacking Workspace'!V36</f>
        <v>0.03</v>
      </c>
      <c r="Z38">
        <f>'Attacking Workspace'!W36</f>
        <v>0.1</v>
      </c>
      <c r="AA38" s="12">
        <f>'Attacking Workspace'!X36</f>
        <v>0.3</v>
      </c>
      <c r="AD38">
        <v>35</v>
      </c>
      <c r="AE38" t="str">
        <f>'OPTA Data'!J24</f>
        <v>K. Krolicki</v>
      </c>
      <c r="AF38" s="9">
        <f>'Attacking Workspace'!AB26</f>
        <v>5.45</v>
      </c>
      <c r="AG38" s="9">
        <f>'Attacking Workspace'!AC26</f>
        <v>1.27</v>
      </c>
      <c r="AH38" s="9">
        <f>'Attacking Workspace'!AD26</f>
        <v>2.09</v>
      </c>
      <c r="AI38" s="9">
        <f>'Attacking Workspace'!AE26</f>
        <v>1.18</v>
      </c>
      <c r="AJ38" s="14">
        <f>'Attacking Workspace'!AF26</f>
        <v>5.0599999999999996</v>
      </c>
    </row>
    <row r="39" spans="2:36" x14ac:dyDescent="0.3">
      <c r="B39">
        <v>36</v>
      </c>
      <c r="C39" t="str">
        <f>'OPTA Data'!J15</f>
        <v>E. JuÃ¡rez</v>
      </c>
      <c r="D39" s="12">
        <f>'Attacking Workspace'!C17</f>
        <v>51.8</v>
      </c>
      <c r="E39" s="15">
        <f>'Attacking Workspace'!D17</f>
        <v>11.26</v>
      </c>
      <c r="G39">
        <v>36</v>
      </c>
      <c r="H39" t="str">
        <f>'OPTA Data'!J4</f>
        <v>Ali Ghazal</v>
      </c>
      <c r="I39" s="2">
        <f>'Attacking Workspace'!G6</f>
        <v>37.21</v>
      </c>
      <c r="J39" s="2">
        <f>'Attacking Workspace'!H6</f>
        <v>0.84</v>
      </c>
      <c r="K39" s="2">
        <f>'Attacking Workspace'!I6</f>
        <v>0.254</v>
      </c>
      <c r="L39" s="2">
        <f>'Attacking Workspace'!J6</f>
        <v>0.09</v>
      </c>
      <c r="M39" s="2">
        <f>'Attacking Workspace'!K6</f>
        <v>1</v>
      </c>
      <c r="N39" s="2">
        <f>'Attacking Workspace'!L6</f>
        <v>1.69</v>
      </c>
      <c r="O39" s="2">
        <f>'Attacking Workspace'!M6</f>
        <v>0.79200000000000004</v>
      </c>
      <c r="P39" s="2">
        <f>'Attacking Workspace'!N6</f>
        <v>2.23</v>
      </c>
      <c r="Q39" s="2">
        <f>'Attacking Workspace'!O6</f>
        <v>0.69399999999999995</v>
      </c>
      <c r="R39" s="13">
        <f>'Attacking Workspace'!P6</f>
        <v>9.5500000000000007</v>
      </c>
      <c r="T39">
        <v>36</v>
      </c>
      <c r="U39" t="str">
        <f>'OPTA Data'!J10</f>
        <v>C. Warner</v>
      </c>
      <c r="V39">
        <f>'Attacking Workspace'!S12</f>
        <v>0.23</v>
      </c>
      <c r="W39">
        <f>'Attacking Workspace'!T12</f>
        <v>0</v>
      </c>
      <c r="X39">
        <f>'Attacking Workspace'!U12</f>
        <v>0</v>
      </c>
      <c r="Y39">
        <f>'Attacking Workspace'!V12</f>
        <v>0</v>
      </c>
      <c r="Z39">
        <f>'Attacking Workspace'!W12</f>
        <v>0</v>
      </c>
      <c r="AA39" s="12">
        <f>'Attacking Workspace'!X12</f>
        <v>0.23</v>
      </c>
      <c r="AD39">
        <v>36</v>
      </c>
      <c r="AE39" t="str">
        <f>'OPTA Data'!J8</f>
        <v>C. Durkin</v>
      </c>
      <c r="AF39" s="9">
        <f>'Attacking Workspace'!AB10</f>
        <v>7.17</v>
      </c>
      <c r="AG39" s="9">
        <f>'Attacking Workspace'!AC10</f>
        <v>1.67</v>
      </c>
      <c r="AH39" s="9">
        <f>'Attacking Workspace'!AD10</f>
        <v>3.28</v>
      </c>
      <c r="AI39" s="9">
        <f>'Attacking Workspace'!AE10</f>
        <v>2.17</v>
      </c>
      <c r="AJ39" s="14">
        <f>'Attacking Workspace'!AF10</f>
        <v>3.96</v>
      </c>
    </row>
    <row r="40" spans="2:36" x14ac:dyDescent="0.3">
      <c r="B40">
        <v>37</v>
      </c>
      <c r="C40" t="str">
        <f>'OPTA Data'!J4</f>
        <v>Ali Ghazal</v>
      </c>
      <c r="D40" s="12">
        <f>'Attacking Workspace'!C6</f>
        <v>50.74</v>
      </c>
      <c r="E40" s="15">
        <f>'Attacking Workspace'!D6</f>
        <v>4.45</v>
      </c>
      <c r="G40">
        <v>37</v>
      </c>
      <c r="H40" t="str">
        <f>'OPTA Data'!J15</f>
        <v>E. JuÃ¡rez</v>
      </c>
      <c r="I40" s="2">
        <f>'Attacking Workspace'!G17</f>
        <v>41.1</v>
      </c>
      <c r="J40" s="2">
        <f>'Attacking Workspace'!H17</f>
        <v>0.875</v>
      </c>
      <c r="K40" s="2">
        <f>'Attacking Workspace'!I17</f>
        <v>0.223</v>
      </c>
      <c r="L40" s="2">
        <f>'Attacking Workspace'!J17</f>
        <v>0.24</v>
      </c>
      <c r="M40" s="2">
        <f>'Attacking Workspace'!K17</f>
        <v>0.6</v>
      </c>
      <c r="N40" s="2">
        <f>'Attacking Workspace'!L17</f>
        <v>1.1299999999999999</v>
      </c>
      <c r="O40" s="2">
        <f>'Attacking Workspace'!M17</f>
        <v>0.51900000000000002</v>
      </c>
      <c r="P40" s="2">
        <f>'Attacking Workspace'!N17</f>
        <v>2.25</v>
      </c>
      <c r="Q40" s="2">
        <f>'Attacking Workspace'!O17</f>
        <v>0.71799999999999997</v>
      </c>
      <c r="R40" s="13">
        <f>'Attacking Workspace'!P17</f>
        <v>9.32</v>
      </c>
      <c r="T40">
        <v>37</v>
      </c>
      <c r="U40" t="str">
        <f>'OPTA Data'!J35</f>
        <v>S. Sunday</v>
      </c>
      <c r="V40">
        <f>'Attacking Workspace'!S37</f>
        <v>0</v>
      </c>
      <c r="W40">
        <f>'Attacking Workspace'!T37</f>
        <v>0.08</v>
      </c>
      <c r="X40">
        <f>'Attacking Workspace'!U37</f>
        <v>0</v>
      </c>
      <c r="Y40">
        <f>'Attacking Workspace'!V37</f>
        <v>0</v>
      </c>
      <c r="Z40">
        <f>'Attacking Workspace'!W37</f>
        <v>0.08</v>
      </c>
      <c r="AA40" s="12">
        <f>'Attacking Workspace'!X37</f>
        <v>0.15</v>
      </c>
      <c r="AD40">
        <v>37</v>
      </c>
      <c r="AE40" t="str">
        <f>'OPTA Data'!J32</f>
        <v>R. Teibert</v>
      </c>
      <c r="AF40" s="9">
        <f>'Attacking Workspace'!AB34</f>
        <v>5.43</v>
      </c>
      <c r="AG40" s="9">
        <f>'Attacking Workspace'!AC34</f>
        <v>1.76</v>
      </c>
      <c r="AH40" s="9">
        <f>'Attacking Workspace'!AD34</f>
        <v>2.52</v>
      </c>
      <c r="AI40" s="9">
        <f>'Attacking Workspace'!AE34</f>
        <v>1.57</v>
      </c>
      <c r="AJ40" s="14">
        <f>'Attacking Workspace'!AF34</f>
        <v>3.53</v>
      </c>
    </row>
    <row r="41" spans="2:36" x14ac:dyDescent="0.3">
      <c r="B41">
        <v>38</v>
      </c>
      <c r="C41" t="str">
        <f>'OPTA Data'!J24</f>
        <v>K. Krolicki</v>
      </c>
      <c r="D41" s="12">
        <f>'Attacking Workspace'!C26</f>
        <v>44.91</v>
      </c>
      <c r="E41" s="15">
        <f>'Attacking Workspace'!D26</f>
        <v>13.15</v>
      </c>
      <c r="G41">
        <v>38</v>
      </c>
      <c r="H41" t="str">
        <f>'OPTA Data'!J24</f>
        <v>K. Krolicki</v>
      </c>
      <c r="I41" s="2">
        <f>'Attacking Workspace'!G26</f>
        <v>31.88</v>
      </c>
      <c r="J41" s="2">
        <f>'Attacking Workspace'!H26</f>
        <v>0.84599999999999997</v>
      </c>
      <c r="K41" s="2">
        <f>'Attacking Workspace'!I26</f>
        <v>0.23499999999999999</v>
      </c>
      <c r="L41" s="2">
        <f>'Attacking Workspace'!J26</f>
        <v>0</v>
      </c>
      <c r="M41" s="2">
        <f>'Attacking Workspace'!K26</f>
        <v>0</v>
      </c>
      <c r="N41" s="2">
        <f>'Attacking Workspace'!L26</f>
        <v>0.25</v>
      </c>
      <c r="O41" s="2">
        <f>'Attacking Workspace'!M26</f>
        <v>0.222</v>
      </c>
      <c r="P41" s="2">
        <f>'Attacking Workspace'!N26</f>
        <v>2.0499999999999998</v>
      </c>
      <c r="Q41" s="2">
        <f>'Attacking Workspace'!O26</f>
        <v>0.75</v>
      </c>
      <c r="R41" s="13">
        <f>'Attacking Workspace'!P26</f>
        <v>6.96</v>
      </c>
      <c r="T41">
        <v>38</v>
      </c>
      <c r="U41" t="str">
        <f>'OPTA Data'!J4</f>
        <v>Ali Ghazal</v>
      </c>
      <c r="V41">
        <f>'Attacking Workspace'!S6</f>
        <v>0</v>
      </c>
      <c r="W41">
        <f>'Attacking Workspace'!T6</f>
        <v>0.09</v>
      </c>
      <c r="X41">
        <f>'Attacking Workspace'!U6</f>
        <v>0</v>
      </c>
      <c r="Y41">
        <f>'Attacking Workspace'!V6</f>
        <v>0</v>
      </c>
      <c r="Z41">
        <f>'Attacking Workspace'!W6</f>
        <v>0</v>
      </c>
      <c r="AA41" s="12">
        <f>'Attacking Workspace'!X6</f>
        <v>0.09</v>
      </c>
      <c r="AD41">
        <v>38</v>
      </c>
      <c r="AE41" t="str">
        <f>'OPTA Data'!J10</f>
        <v>C. Warner</v>
      </c>
      <c r="AF41" s="9">
        <f>'Attacking Workspace'!AB12</f>
        <v>4.25</v>
      </c>
      <c r="AG41" s="9">
        <f>'Attacking Workspace'!AC12</f>
        <v>1.58</v>
      </c>
      <c r="AH41" s="9">
        <f>'Attacking Workspace'!AD12</f>
        <v>2.33</v>
      </c>
      <c r="AI41" s="9">
        <f>'Attacking Workspace'!AE12</f>
        <v>1.21</v>
      </c>
      <c r="AJ41" s="14">
        <f>'Attacking Workspace'!AF12</f>
        <v>1.58</v>
      </c>
    </row>
  </sheetData>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3AF9F-AB04-47CB-978E-411211E5A719}">
  <dimension ref="A1:AD41"/>
  <sheetViews>
    <sheetView zoomScale="85" zoomScaleNormal="85" workbookViewId="0"/>
  </sheetViews>
  <sheetFormatPr defaultRowHeight="14.4" x14ac:dyDescent="0.3"/>
  <cols>
    <col min="8" max="8" width="11.6640625" customWidth="1"/>
    <col min="9" max="9" width="12.88671875" customWidth="1"/>
    <col min="10" max="10" width="17.88671875" customWidth="1"/>
    <col min="14" max="14" width="11.33203125" customWidth="1"/>
    <col min="15" max="15" width="12.5546875" customWidth="1"/>
    <col min="16" max="16" width="9.33203125" customWidth="1"/>
    <col min="17" max="17" width="10" customWidth="1"/>
    <col min="19" max="19" width="13.88671875" customWidth="1"/>
    <col min="24" max="24" width="20.5546875" customWidth="1"/>
    <col min="25" max="25" width="10.5546875" customWidth="1"/>
    <col min="26" max="26" width="10.88671875" customWidth="1"/>
    <col min="27" max="27" width="16.5546875" customWidth="1"/>
    <col min="28" max="28" width="22.33203125" customWidth="1"/>
  </cols>
  <sheetData>
    <row r="1" spans="1:30" x14ac:dyDescent="0.3">
      <c r="A1" t="s">
        <v>74</v>
      </c>
    </row>
    <row r="2" spans="1:30" x14ac:dyDescent="0.3">
      <c r="A2" t="s">
        <v>69</v>
      </c>
      <c r="B2" t="s">
        <v>75</v>
      </c>
      <c r="L2" t="s">
        <v>76</v>
      </c>
      <c r="U2" t="s">
        <v>73</v>
      </c>
      <c r="V2" t="s">
        <v>77</v>
      </c>
    </row>
    <row r="3" spans="1:30" x14ac:dyDescent="0.3">
      <c r="B3" t="s">
        <v>0</v>
      </c>
      <c r="C3" t="s">
        <v>4</v>
      </c>
      <c r="D3" t="s">
        <v>26</v>
      </c>
      <c r="E3" t="s">
        <v>27</v>
      </c>
      <c r="F3" t="s">
        <v>28</v>
      </c>
      <c r="G3" t="s">
        <v>29</v>
      </c>
      <c r="H3" t="s">
        <v>30</v>
      </c>
      <c r="I3" t="s">
        <v>31</v>
      </c>
      <c r="J3" t="s">
        <v>32</v>
      </c>
      <c r="L3" t="s">
        <v>0</v>
      </c>
      <c r="M3" t="s">
        <v>4</v>
      </c>
      <c r="N3" t="s">
        <v>33</v>
      </c>
      <c r="O3" t="s">
        <v>186</v>
      </c>
      <c r="P3" t="s">
        <v>187</v>
      </c>
      <c r="Q3" t="s">
        <v>34</v>
      </c>
      <c r="R3" t="s">
        <v>35</v>
      </c>
      <c r="S3" t="s">
        <v>36</v>
      </c>
      <c r="T3" t="s">
        <v>37</v>
      </c>
      <c r="U3" t="s">
        <v>38</v>
      </c>
      <c r="X3" t="s">
        <v>0</v>
      </c>
      <c r="Y3" t="s">
        <v>4</v>
      </c>
      <c r="Z3" t="s">
        <v>39</v>
      </c>
      <c r="AA3" t="s">
        <v>40</v>
      </c>
      <c r="AB3" t="s">
        <v>41</v>
      </c>
      <c r="AC3" t="s">
        <v>94</v>
      </c>
      <c r="AD3" t="s">
        <v>42</v>
      </c>
    </row>
    <row r="4" spans="1:30" x14ac:dyDescent="0.3">
      <c r="B4">
        <v>1</v>
      </c>
      <c r="C4" t="str">
        <f>'Attacking Workspace'!A33</f>
        <v>R. SchÃ¼ller</v>
      </c>
      <c r="D4">
        <f>'Defensive Workspace'!C33</f>
        <v>5.47</v>
      </c>
      <c r="E4">
        <f>'Defensive Workspace'!D33</f>
        <v>3.13</v>
      </c>
      <c r="F4">
        <f>'Defensive Workspace'!E33</f>
        <v>0.33</v>
      </c>
      <c r="G4">
        <f>'Defensive Workspace'!F33</f>
        <v>1.73</v>
      </c>
      <c r="H4">
        <f>'Defensive Workspace'!G33</f>
        <v>0</v>
      </c>
      <c r="I4">
        <f>'Defensive Workspace'!H33</f>
        <v>2.39</v>
      </c>
      <c r="J4" s="12">
        <f>'Defensive Workspace'!I33</f>
        <v>7.2</v>
      </c>
      <c r="L4">
        <v>1</v>
      </c>
      <c r="M4" t="str">
        <f>'Attacking Workspace'!A23</f>
        <v>J. Moreno</v>
      </c>
      <c r="N4">
        <f>'Defensive Workspace'!L23</f>
        <v>7.78</v>
      </c>
      <c r="O4">
        <f>'Defensive Workspace'!M23</f>
        <v>1.62</v>
      </c>
      <c r="P4">
        <f>'Defensive Workspace'!N23</f>
        <v>0.66</v>
      </c>
      <c r="Q4">
        <f>'Defensive Workspace'!O23</f>
        <v>0.81</v>
      </c>
      <c r="R4">
        <f>'Defensive Workspace'!P23</f>
        <v>1.17</v>
      </c>
      <c r="S4">
        <f>'Defensive Workspace'!Q23</f>
        <v>3.74</v>
      </c>
      <c r="T4">
        <f>'Defensive Workspace'!R23</f>
        <v>6.31</v>
      </c>
      <c r="U4" s="12">
        <f>'Defensive Workspace'!S23</f>
        <v>77.47</v>
      </c>
      <c r="X4">
        <v>1</v>
      </c>
      <c r="Y4" t="str">
        <f>'Attacking Workspace'!A29</f>
        <v>O. Alonso</v>
      </c>
      <c r="Z4">
        <f>'Defensive Workspace'!V29</f>
        <v>0.23</v>
      </c>
      <c r="AA4">
        <f>'Defensive Workspace'!W29</f>
        <v>3.3</v>
      </c>
      <c r="AB4">
        <f>'Defensive Workspace'!X29</f>
        <v>1.07</v>
      </c>
      <c r="AC4">
        <f>'Defensive Workspace'!Y29</f>
        <v>1.23</v>
      </c>
      <c r="AD4" s="12">
        <f>'Defensive Workspace'!Z29</f>
        <v>1.42</v>
      </c>
    </row>
    <row r="5" spans="1:30" x14ac:dyDescent="0.3">
      <c r="B5">
        <v>2</v>
      </c>
      <c r="C5" t="str">
        <f>'Attacking Workspace'!A18</f>
        <v>F. Jungwirth</v>
      </c>
      <c r="D5">
        <f>'Defensive Workspace'!C18</f>
        <v>3.7</v>
      </c>
      <c r="E5">
        <f>'Defensive Workspace'!D18</f>
        <v>1.92</v>
      </c>
      <c r="F5">
        <f>'Defensive Workspace'!E18</f>
        <v>0.37</v>
      </c>
      <c r="G5">
        <f>'Defensive Workspace'!F18</f>
        <v>1.26</v>
      </c>
      <c r="H5">
        <f>'Defensive Workspace'!G18</f>
        <v>7.0000000000000007E-2</v>
      </c>
      <c r="I5">
        <f>'Defensive Workspace'!H18</f>
        <v>0.67</v>
      </c>
      <c r="J5" s="12">
        <f>'Defensive Workspace'!I18</f>
        <v>6.88</v>
      </c>
      <c r="L5">
        <v>2</v>
      </c>
      <c r="M5" t="str">
        <f>'Attacking Workspace'!A28</f>
        <v>M. Bradley</v>
      </c>
      <c r="N5">
        <f>'Defensive Workspace'!L28</f>
        <v>10.08</v>
      </c>
      <c r="O5">
        <f>'Defensive Workspace'!M28</f>
        <v>1.71</v>
      </c>
      <c r="P5">
        <f>'Defensive Workspace'!N28</f>
        <v>1.01</v>
      </c>
      <c r="Q5">
        <f>'Defensive Workspace'!O28</f>
        <v>0.21</v>
      </c>
      <c r="R5">
        <f>'Defensive Workspace'!P28</f>
        <v>0.53</v>
      </c>
      <c r="S5">
        <f>'Defensive Workspace'!Q28</f>
        <v>3.2</v>
      </c>
      <c r="T5">
        <f>'Defensive Workspace'!R28</f>
        <v>6.83</v>
      </c>
      <c r="U5" s="12">
        <f>'Defensive Workspace'!S28</f>
        <v>75.63</v>
      </c>
      <c r="X5">
        <v>2</v>
      </c>
      <c r="Y5" t="str">
        <f>'Attacking Workspace'!A39</f>
        <v>W. Trapp</v>
      </c>
      <c r="Z5">
        <f>'Defensive Workspace'!V39</f>
        <v>0.2</v>
      </c>
      <c r="AA5">
        <f>'Defensive Workspace'!W39</f>
        <v>3.1</v>
      </c>
      <c r="AB5">
        <f>'Defensive Workspace'!X39</f>
        <v>1.27</v>
      </c>
      <c r="AC5">
        <f>'Defensive Workspace'!Y39</f>
        <v>1.1299999999999999</v>
      </c>
      <c r="AD5" s="12">
        <f>'Defensive Workspace'!Z39</f>
        <v>1.47</v>
      </c>
    </row>
    <row r="6" spans="1:30" x14ac:dyDescent="0.3">
      <c r="B6">
        <v>3</v>
      </c>
      <c r="C6" t="str">
        <f>'Attacking Workspace'!A29</f>
        <v>O. Alonso</v>
      </c>
      <c r="D6">
        <f>'Defensive Workspace'!C29</f>
        <v>3.03</v>
      </c>
      <c r="E6">
        <f>'Defensive Workspace'!D29</f>
        <v>1.27</v>
      </c>
      <c r="F6">
        <f>'Defensive Workspace'!E29</f>
        <v>0.79</v>
      </c>
      <c r="G6">
        <f>'Defensive Workspace'!F29</f>
        <v>0.67</v>
      </c>
      <c r="H6">
        <f>'Defensive Workspace'!G29</f>
        <v>0.12</v>
      </c>
      <c r="I6">
        <f>'Defensive Workspace'!H29</f>
        <v>0.61</v>
      </c>
      <c r="J6" s="12">
        <f>'Defensive Workspace'!I29</f>
        <v>6.73</v>
      </c>
      <c r="L6">
        <v>3</v>
      </c>
      <c r="M6" t="str">
        <f>'Attacking Workspace'!A38</f>
        <v>W. Johnson</v>
      </c>
      <c r="N6">
        <f>'Defensive Workspace'!L38</f>
        <v>4.99</v>
      </c>
      <c r="O6">
        <f>'Defensive Workspace'!M38</f>
        <v>1.98</v>
      </c>
      <c r="P6">
        <f>'Defensive Workspace'!N38</f>
        <v>0.62</v>
      </c>
      <c r="Q6">
        <f>'Defensive Workspace'!O38</f>
        <v>1.56</v>
      </c>
      <c r="R6">
        <f>'Defensive Workspace'!P38</f>
        <v>2.29</v>
      </c>
      <c r="S6">
        <f>'Defensive Workspace'!Q38</f>
        <v>5.72</v>
      </c>
      <c r="T6">
        <f>'Defensive Workspace'!R38</f>
        <v>8.43</v>
      </c>
      <c r="U6" s="12">
        <f>'Defensive Workspace'!S38</f>
        <v>75.400000000000006</v>
      </c>
      <c r="X6">
        <v>3</v>
      </c>
      <c r="Y6" t="str">
        <f>'Attacking Workspace'!A19</f>
        <v>G. Svensson</v>
      </c>
      <c r="Z6">
        <f>'Defensive Workspace'!V19</f>
        <v>0.42</v>
      </c>
      <c r="AA6">
        <f>'Defensive Workspace'!W19</f>
        <v>3.5</v>
      </c>
      <c r="AB6">
        <f>'Defensive Workspace'!X19</f>
        <v>1.08</v>
      </c>
      <c r="AC6">
        <f>'Defensive Workspace'!Y19</f>
        <v>1.23</v>
      </c>
      <c r="AD6" s="12">
        <f>'Defensive Workspace'!Z19</f>
        <v>1.51</v>
      </c>
    </row>
    <row r="7" spans="1:30" x14ac:dyDescent="0.3">
      <c r="B7">
        <v>4</v>
      </c>
      <c r="C7" t="str">
        <f>'Attacking Workspace'!A32</f>
        <v>R. Canouse</v>
      </c>
      <c r="D7">
        <f>'Defensive Workspace'!C32</f>
        <v>3.1</v>
      </c>
      <c r="E7">
        <f>'Defensive Workspace'!D32</f>
        <v>2.0099999999999998</v>
      </c>
      <c r="F7">
        <f>'Defensive Workspace'!E32</f>
        <v>1.0900000000000001</v>
      </c>
      <c r="G7">
        <f>'Defensive Workspace'!F32</f>
        <v>1.0900000000000001</v>
      </c>
      <c r="H7">
        <f>'Defensive Workspace'!G32</f>
        <v>0.17</v>
      </c>
      <c r="I7">
        <f>'Defensive Workspace'!H32</f>
        <v>0.75</v>
      </c>
      <c r="J7" s="12">
        <f>'Defensive Workspace'!I32</f>
        <v>6.71</v>
      </c>
      <c r="L7">
        <v>4</v>
      </c>
      <c r="M7" t="str">
        <f>'Attacking Workspace'!A20</f>
        <v>H. Medunjanin</v>
      </c>
      <c r="N7">
        <f>'Defensive Workspace'!L20</f>
        <v>8.32</v>
      </c>
      <c r="O7">
        <f>'Defensive Workspace'!M20</f>
        <v>0.68</v>
      </c>
      <c r="P7">
        <f>'Defensive Workspace'!N20</f>
        <v>0.92</v>
      </c>
      <c r="Q7">
        <f>'Defensive Workspace'!O20</f>
        <v>0.56000000000000005</v>
      </c>
      <c r="R7">
        <f>'Defensive Workspace'!P20</f>
        <v>0.84</v>
      </c>
      <c r="S7">
        <f>'Defensive Workspace'!Q20</f>
        <v>2.59</v>
      </c>
      <c r="T7">
        <f>'Defensive Workspace'!R20</f>
        <v>5.54</v>
      </c>
      <c r="U7" s="12">
        <f>'Defensive Workspace'!S20</f>
        <v>74.58</v>
      </c>
      <c r="X7">
        <v>4</v>
      </c>
      <c r="Y7" t="str">
        <f>'Attacking Workspace'!A32</f>
        <v>R. Canouse</v>
      </c>
      <c r="Z7">
        <f>'Defensive Workspace'!V32</f>
        <v>0.28000000000000003</v>
      </c>
      <c r="AA7">
        <f>'Defensive Workspace'!W32</f>
        <v>3.04</v>
      </c>
      <c r="AB7">
        <f>'Defensive Workspace'!X32</f>
        <v>1.56</v>
      </c>
      <c r="AC7">
        <f>'Defensive Workspace'!Y32</f>
        <v>1.68</v>
      </c>
      <c r="AD7" s="12">
        <f>'Defensive Workspace'!Z32</f>
        <v>1.55</v>
      </c>
    </row>
    <row r="8" spans="1:30" x14ac:dyDescent="0.3">
      <c r="B8">
        <v>5</v>
      </c>
      <c r="C8" t="str">
        <f>'Attacking Workspace'!A19</f>
        <v>G. Svensson</v>
      </c>
      <c r="D8">
        <f>'Defensive Workspace'!C19</f>
        <v>3.41</v>
      </c>
      <c r="E8">
        <f>'Defensive Workspace'!D19</f>
        <v>1.85</v>
      </c>
      <c r="F8">
        <f>'Defensive Workspace'!E19</f>
        <v>0.28000000000000003</v>
      </c>
      <c r="G8">
        <f>'Defensive Workspace'!F19</f>
        <v>1.1200000000000001</v>
      </c>
      <c r="H8">
        <f>'Defensive Workspace'!G19</f>
        <v>0.11</v>
      </c>
      <c r="I8">
        <f>'Defensive Workspace'!H19</f>
        <v>1.29</v>
      </c>
      <c r="J8" s="12">
        <f>'Defensive Workspace'!I19</f>
        <v>5.93</v>
      </c>
      <c r="L8">
        <v>5</v>
      </c>
      <c r="M8" t="str">
        <f>'Attacking Workspace'!A36</f>
        <v>S. Piette</v>
      </c>
      <c r="N8">
        <f>'Defensive Workspace'!L36</f>
        <v>8.67</v>
      </c>
      <c r="O8">
        <f>'Defensive Workspace'!M36</f>
        <v>1.62</v>
      </c>
      <c r="P8">
        <f>'Defensive Workspace'!N36</f>
        <v>1.68</v>
      </c>
      <c r="Q8">
        <f>'Defensive Workspace'!O36</f>
        <v>0.89</v>
      </c>
      <c r="R8">
        <f>'Defensive Workspace'!P36</f>
        <v>1.48</v>
      </c>
      <c r="S8">
        <f>'Defensive Workspace'!Q36</f>
        <v>4.95</v>
      </c>
      <c r="T8">
        <f>'Defensive Workspace'!R36</f>
        <v>8.74</v>
      </c>
      <c r="U8" s="12">
        <f>'Defensive Workspace'!S36</f>
        <v>73.41</v>
      </c>
      <c r="X8">
        <v>5</v>
      </c>
      <c r="Y8" t="str">
        <f>'Attacking Workspace'!A13</f>
        <v>D. CerÃ©n</v>
      </c>
      <c r="Z8">
        <f>'Defensive Workspace'!V13</f>
        <v>0.54</v>
      </c>
      <c r="AA8">
        <f>'Defensive Workspace'!W13</f>
        <v>3.46</v>
      </c>
      <c r="AB8">
        <f>'Defensive Workspace'!X13</f>
        <v>1.57</v>
      </c>
      <c r="AC8">
        <f>'Defensive Workspace'!Y13</f>
        <v>2.93</v>
      </c>
      <c r="AD8" s="12">
        <f>'Defensive Workspace'!Z13</f>
        <v>1.59</v>
      </c>
    </row>
    <row r="9" spans="1:30" x14ac:dyDescent="0.3">
      <c r="B9">
        <v>6</v>
      </c>
      <c r="C9" t="str">
        <f>'Attacking Workspace'!A35</f>
        <v>S. Carrasco</v>
      </c>
      <c r="D9">
        <f>'Defensive Workspace'!C35</f>
        <v>3.37</v>
      </c>
      <c r="E9">
        <f>'Defensive Workspace'!D35</f>
        <v>2.34</v>
      </c>
      <c r="F9">
        <f>'Defensive Workspace'!E35</f>
        <v>0.37</v>
      </c>
      <c r="G9">
        <f>'Defensive Workspace'!F35</f>
        <v>1.68</v>
      </c>
      <c r="H9">
        <f>'Defensive Workspace'!G35</f>
        <v>0.09</v>
      </c>
      <c r="I9">
        <f>'Defensive Workspace'!H35</f>
        <v>1.78</v>
      </c>
      <c r="J9" s="12">
        <f>'Defensive Workspace'!I35</f>
        <v>5.89</v>
      </c>
      <c r="L9">
        <v>6</v>
      </c>
      <c r="M9" t="str">
        <f>'Attacking Workspace'!A29</f>
        <v>O. Alonso</v>
      </c>
      <c r="N9">
        <f>'Defensive Workspace'!L29</f>
        <v>8.24</v>
      </c>
      <c r="O9">
        <f>'Defensive Workspace'!M29</f>
        <v>2.06</v>
      </c>
      <c r="P9">
        <f>'Defensive Workspace'!N29</f>
        <v>1.27</v>
      </c>
      <c r="Q9">
        <f>'Defensive Workspace'!O29</f>
        <v>0.55000000000000004</v>
      </c>
      <c r="R9">
        <f>'Defensive Workspace'!P29</f>
        <v>1.1499999999999999</v>
      </c>
      <c r="S9">
        <f>'Defensive Workspace'!Q29</f>
        <v>6.42</v>
      </c>
      <c r="T9">
        <f>'Defensive Workspace'!R29</f>
        <v>10.91</v>
      </c>
      <c r="U9" s="12">
        <f>'Defensive Workspace'!S29</f>
        <v>73.150000000000006</v>
      </c>
      <c r="X9">
        <v>6</v>
      </c>
      <c r="Y9" t="str">
        <f>'Attacking Workspace'!A16</f>
        <v>E. Atuesta</v>
      </c>
      <c r="Z9">
        <f>'Defensive Workspace'!V16</f>
        <v>0.5</v>
      </c>
      <c r="AA9">
        <f>'Defensive Workspace'!W16</f>
        <v>3.79</v>
      </c>
      <c r="AB9">
        <f>'Defensive Workspace'!X16</f>
        <v>1.5</v>
      </c>
      <c r="AC9">
        <f>'Defensive Workspace'!Y16</f>
        <v>2.4300000000000002</v>
      </c>
      <c r="AD9" s="12">
        <f>'Defensive Workspace'!Z16</f>
        <v>1.69</v>
      </c>
    </row>
    <row r="10" spans="1:30" x14ac:dyDescent="0.3">
      <c r="B10">
        <v>7</v>
      </c>
      <c r="C10" t="str">
        <f>'Attacking Workspace'!A38</f>
        <v>W. Johnson</v>
      </c>
      <c r="D10">
        <f>'Defensive Workspace'!C38</f>
        <v>2.71</v>
      </c>
      <c r="E10">
        <f>'Defensive Workspace'!D38</f>
        <v>1.04</v>
      </c>
      <c r="F10">
        <f>'Defensive Workspace'!E38</f>
        <v>0.1</v>
      </c>
      <c r="G10">
        <f>'Defensive Workspace'!F38</f>
        <v>0.73</v>
      </c>
      <c r="H10">
        <f>'Defensive Workspace'!G38</f>
        <v>0.21</v>
      </c>
      <c r="I10">
        <f>'Defensive Workspace'!H38</f>
        <v>0.42</v>
      </c>
      <c r="J10" s="12">
        <f>'Defensive Workspace'!I38</f>
        <v>5.31</v>
      </c>
      <c r="L10">
        <v>7</v>
      </c>
      <c r="M10" t="str">
        <f>'Attacking Workspace'!A21</f>
        <v>Ilie</v>
      </c>
      <c r="N10">
        <f>'Defensive Workspace'!L21</f>
        <v>7.48</v>
      </c>
      <c r="O10">
        <f>'Defensive Workspace'!M21</f>
        <v>0.97</v>
      </c>
      <c r="P10">
        <f>'Defensive Workspace'!N21</f>
        <v>0.55000000000000004</v>
      </c>
      <c r="Q10">
        <f>'Defensive Workspace'!O21</f>
        <v>2.66</v>
      </c>
      <c r="R10">
        <f>'Defensive Workspace'!P21</f>
        <v>4.03</v>
      </c>
      <c r="S10">
        <f>'Defensive Workspace'!Q21</f>
        <v>5.79</v>
      </c>
      <c r="T10">
        <f>'Defensive Workspace'!R21</f>
        <v>9.86</v>
      </c>
      <c r="U10" s="12">
        <f>'Defensive Workspace'!S21</f>
        <v>71.930000000000007</v>
      </c>
      <c r="X10">
        <v>7</v>
      </c>
      <c r="Y10" t="str">
        <f>'Attacking Workspace'!A22</f>
        <v>J. Larentowicz</v>
      </c>
      <c r="Z10">
        <f>'Defensive Workspace'!V22</f>
        <v>0.81</v>
      </c>
      <c r="AA10">
        <f>'Defensive Workspace'!W22</f>
        <v>4.5</v>
      </c>
      <c r="AB10">
        <f>'Defensive Workspace'!X22</f>
        <v>1.1499999999999999</v>
      </c>
      <c r="AC10">
        <f>'Defensive Workspace'!Y22</f>
        <v>2.58</v>
      </c>
      <c r="AD10" s="12">
        <f>'Defensive Workspace'!Z22</f>
        <v>1.75</v>
      </c>
    </row>
    <row r="11" spans="1:30" x14ac:dyDescent="0.3">
      <c r="B11">
        <v>8</v>
      </c>
      <c r="C11" t="str">
        <f>'Attacking Workspace'!A6</f>
        <v>Ali Ghazal</v>
      </c>
      <c r="D11">
        <f>'Defensive Workspace'!C6</f>
        <v>3.47</v>
      </c>
      <c r="E11">
        <f>'Defensive Workspace'!D6</f>
        <v>2.14</v>
      </c>
      <c r="F11">
        <f>'Defensive Workspace'!E6</f>
        <v>0.62</v>
      </c>
      <c r="G11">
        <f>'Defensive Workspace'!F6</f>
        <v>0.71</v>
      </c>
      <c r="H11">
        <f>'Defensive Workspace'!G6</f>
        <v>0.09</v>
      </c>
      <c r="I11">
        <f>'Defensive Workspace'!H6</f>
        <v>1.51</v>
      </c>
      <c r="J11" s="12">
        <f>'Defensive Workspace'!I6</f>
        <v>5.25</v>
      </c>
      <c r="L11">
        <v>8</v>
      </c>
      <c r="M11" t="str">
        <f>'Attacking Workspace'!A41</f>
        <v>Y. YotÃºn</v>
      </c>
      <c r="N11">
        <f>'Defensive Workspace'!L41</f>
        <v>8.64</v>
      </c>
      <c r="O11">
        <f>'Defensive Workspace'!M41</f>
        <v>1.37</v>
      </c>
      <c r="P11">
        <f>'Defensive Workspace'!N41</f>
        <v>0.86</v>
      </c>
      <c r="Q11">
        <f>'Defensive Workspace'!O41</f>
        <v>0.57999999999999996</v>
      </c>
      <c r="R11">
        <f>'Defensive Workspace'!P41</f>
        <v>1.1499999999999999</v>
      </c>
      <c r="S11">
        <f>'Defensive Workspace'!Q41</f>
        <v>7.13</v>
      </c>
      <c r="T11">
        <f>'Defensive Workspace'!R41</f>
        <v>12.67</v>
      </c>
      <c r="U11" s="12">
        <f>'Defensive Workspace'!S41</f>
        <v>71.19</v>
      </c>
      <c r="X11">
        <v>8</v>
      </c>
      <c r="Y11" t="str">
        <f>'Attacking Workspace'!A5</f>
        <v>A. Ring</v>
      </c>
      <c r="Z11">
        <f>'Defensive Workspace'!V5</f>
        <v>0.54</v>
      </c>
      <c r="AA11">
        <f>'Defensive Workspace'!W5</f>
        <v>4.46</v>
      </c>
      <c r="AB11">
        <f>'Defensive Workspace'!X5</f>
        <v>1.35</v>
      </c>
      <c r="AC11">
        <f>'Defensive Workspace'!Y5</f>
        <v>2.88</v>
      </c>
      <c r="AD11" s="12">
        <f>'Defensive Workspace'!Z5</f>
        <v>1.78</v>
      </c>
    </row>
    <row r="12" spans="1:30" x14ac:dyDescent="0.3">
      <c r="B12">
        <v>9</v>
      </c>
      <c r="C12" t="str">
        <f>'Attacking Workspace'!A4</f>
        <v>A. Godoy</v>
      </c>
      <c r="D12">
        <f>'Defensive Workspace'!C4</f>
        <v>2.5099999999999998</v>
      </c>
      <c r="E12">
        <f>'Defensive Workspace'!D4</f>
        <v>2.17</v>
      </c>
      <c r="F12">
        <f>'Defensive Workspace'!E4</f>
        <v>0.48</v>
      </c>
      <c r="G12">
        <f>'Defensive Workspace'!F4</f>
        <v>0.87</v>
      </c>
      <c r="H12">
        <f>'Defensive Workspace'!G4</f>
        <v>0.04</v>
      </c>
      <c r="I12">
        <f>'Defensive Workspace'!H4</f>
        <v>0.95</v>
      </c>
      <c r="J12" s="12">
        <f>'Defensive Workspace'!I4</f>
        <v>5.24</v>
      </c>
      <c r="L12">
        <v>9</v>
      </c>
      <c r="M12" t="str">
        <f>'Attacking Workspace'!A14</f>
        <v>D. CharÃ¡</v>
      </c>
      <c r="N12">
        <f>'Defensive Workspace'!L14</f>
        <v>7.6</v>
      </c>
      <c r="O12">
        <f>'Defensive Workspace'!M14</f>
        <v>2</v>
      </c>
      <c r="P12">
        <f>'Defensive Workspace'!N14</f>
        <v>1.2</v>
      </c>
      <c r="Q12">
        <f>'Defensive Workspace'!O14</f>
        <v>0.4</v>
      </c>
      <c r="R12">
        <f>'Defensive Workspace'!P14</f>
        <v>0.89</v>
      </c>
      <c r="S12">
        <f>'Defensive Workspace'!Q14</f>
        <v>6.62</v>
      </c>
      <c r="T12">
        <f>'Defensive Workspace'!R14</f>
        <v>11.78</v>
      </c>
      <c r="U12" s="12">
        <f>'Defensive Workspace'!S14</f>
        <v>71.17</v>
      </c>
      <c r="X12">
        <v>9</v>
      </c>
      <c r="Y12" t="str">
        <f>'Attacking Workspace'!A11</f>
        <v>C. Gruezo</v>
      </c>
      <c r="Z12">
        <f>'Defensive Workspace'!V11</f>
        <v>0.41</v>
      </c>
      <c r="AA12">
        <f>'Defensive Workspace'!W11</f>
        <v>4.03</v>
      </c>
      <c r="AB12">
        <f>'Defensive Workspace'!X11</f>
        <v>1.31</v>
      </c>
      <c r="AC12">
        <f>'Defensive Workspace'!Y11</f>
        <v>1.17</v>
      </c>
      <c r="AD12" s="12">
        <f>'Defensive Workspace'!Z11</f>
        <v>1.79</v>
      </c>
    </row>
    <row r="13" spans="1:30" x14ac:dyDescent="0.3">
      <c r="B13">
        <v>10</v>
      </c>
      <c r="C13" t="str">
        <f>'Attacking Workspace'!A13</f>
        <v>D. CerÃ©n</v>
      </c>
      <c r="D13">
        <f>'Defensive Workspace'!C13</f>
        <v>2.2999999999999998</v>
      </c>
      <c r="E13">
        <f>'Defensive Workspace'!D13</f>
        <v>2.1800000000000002</v>
      </c>
      <c r="F13">
        <f>'Defensive Workspace'!E13</f>
        <v>0.34</v>
      </c>
      <c r="G13">
        <f>'Defensive Workspace'!F13</f>
        <v>0.8</v>
      </c>
      <c r="H13">
        <f>'Defensive Workspace'!G13</f>
        <v>0.06</v>
      </c>
      <c r="I13">
        <f>'Defensive Workspace'!H13</f>
        <v>0.98</v>
      </c>
      <c r="J13" s="12">
        <f>'Defensive Workspace'!I13</f>
        <v>5.1100000000000003</v>
      </c>
      <c r="L13">
        <v>10</v>
      </c>
      <c r="M13" t="str">
        <f>'Attacking Workspace'!A24</f>
        <v>J. Price</v>
      </c>
      <c r="N13">
        <f>'Defensive Workspace'!L24</f>
        <v>6.51</v>
      </c>
      <c r="O13">
        <f>'Defensive Workspace'!M24</f>
        <v>1.1299999999999999</v>
      </c>
      <c r="P13">
        <f>'Defensive Workspace'!N24</f>
        <v>0.87</v>
      </c>
      <c r="Q13">
        <f>'Defensive Workspace'!O24</f>
        <v>0.3</v>
      </c>
      <c r="R13">
        <f>'Defensive Workspace'!P24</f>
        <v>0.72</v>
      </c>
      <c r="S13">
        <f>'Defensive Workspace'!Q24</f>
        <v>2.6</v>
      </c>
      <c r="T13">
        <f>'Defensive Workspace'!R24</f>
        <v>5.16</v>
      </c>
      <c r="U13" s="12">
        <f>'Defensive Workspace'!S24</f>
        <v>70.989999999999995</v>
      </c>
      <c r="X13">
        <v>10</v>
      </c>
      <c r="Y13" t="str">
        <f>'Attacking Workspace'!A21</f>
        <v>Ilie</v>
      </c>
      <c r="Z13">
        <f>'Defensive Workspace'!V21</f>
        <v>0.83</v>
      </c>
      <c r="AA13">
        <f>'Defensive Workspace'!W21</f>
        <v>4.5199999999999996</v>
      </c>
      <c r="AB13">
        <f>'Defensive Workspace'!X21</f>
        <v>1.24</v>
      </c>
      <c r="AC13">
        <f>'Defensive Workspace'!Y21</f>
        <v>2.4500000000000002</v>
      </c>
      <c r="AD13" s="12">
        <f>'Defensive Workspace'!Z21</f>
        <v>1.81</v>
      </c>
    </row>
    <row r="14" spans="1:30" x14ac:dyDescent="0.3">
      <c r="B14">
        <v>11</v>
      </c>
      <c r="C14" t="str">
        <f>'Attacking Workspace'!A36</f>
        <v>S. Piette</v>
      </c>
      <c r="D14">
        <f>'Defensive Workspace'!C36</f>
        <v>2.5099999999999998</v>
      </c>
      <c r="E14">
        <f>'Defensive Workspace'!D36</f>
        <v>2.41</v>
      </c>
      <c r="F14">
        <f>'Defensive Workspace'!E36</f>
        <v>0.33</v>
      </c>
      <c r="G14">
        <f>'Defensive Workspace'!F36</f>
        <v>0.69</v>
      </c>
      <c r="H14">
        <f>'Defensive Workspace'!G36</f>
        <v>0.1</v>
      </c>
      <c r="I14">
        <f>'Defensive Workspace'!H36</f>
        <v>1.0900000000000001</v>
      </c>
      <c r="J14" s="12">
        <f>'Defensive Workspace'!I36</f>
        <v>4.95</v>
      </c>
      <c r="L14">
        <v>11</v>
      </c>
      <c r="M14" t="str">
        <f>'Attacking Workspace'!A7</f>
        <v>B. Feilhaber</v>
      </c>
      <c r="N14">
        <f>'Defensive Workspace'!L7</f>
        <v>6.98</v>
      </c>
      <c r="O14">
        <f>'Defensive Workspace'!M7</f>
        <v>1.85</v>
      </c>
      <c r="P14">
        <f>'Defensive Workspace'!N7</f>
        <v>0.78</v>
      </c>
      <c r="Q14">
        <f>'Defensive Workspace'!O7</f>
        <v>0.59</v>
      </c>
      <c r="R14">
        <f>'Defensive Workspace'!P7</f>
        <v>0.92</v>
      </c>
      <c r="S14">
        <f>'Defensive Workspace'!Q7</f>
        <v>6.61</v>
      </c>
      <c r="T14">
        <f>'Defensive Workspace'!R7</f>
        <v>11.81</v>
      </c>
      <c r="U14" s="12">
        <f>'Defensive Workspace'!S7</f>
        <v>70.819999999999993</v>
      </c>
      <c r="X14">
        <v>11</v>
      </c>
      <c r="Y14" t="str">
        <f>'Attacking Workspace'!A14</f>
        <v>D. CharÃ¡</v>
      </c>
      <c r="Z14">
        <f>'Defensive Workspace'!V14</f>
        <v>0.75</v>
      </c>
      <c r="AA14">
        <f>'Defensive Workspace'!W14</f>
        <v>4.18</v>
      </c>
      <c r="AB14">
        <f>'Defensive Workspace'!X14</f>
        <v>1.43</v>
      </c>
      <c r="AC14">
        <f>'Defensive Workspace'!Y14</f>
        <v>1.89</v>
      </c>
      <c r="AD14" s="12">
        <f>'Defensive Workspace'!Z14</f>
        <v>1.85</v>
      </c>
    </row>
    <row r="15" spans="1:30" x14ac:dyDescent="0.3">
      <c r="B15">
        <v>12</v>
      </c>
      <c r="C15" t="str">
        <f>'Attacking Workspace'!A31</f>
        <v>P. Kitchen</v>
      </c>
      <c r="D15">
        <f>'Defensive Workspace'!C31</f>
        <v>2.2400000000000002</v>
      </c>
      <c r="E15">
        <f>'Defensive Workspace'!D31</f>
        <v>1.23</v>
      </c>
      <c r="F15">
        <f>'Defensive Workspace'!E31</f>
        <v>0.42</v>
      </c>
      <c r="G15">
        <f>'Defensive Workspace'!F31</f>
        <v>0.73</v>
      </c>
      <c r="H15">
        <f>'Defensive Workspace'!G31</f>
        <v>0.04</v>
      </c>
      <c r="I15">
        <f>'Defensive Workspace'!H31</f>
        <v>0.54</v>
      </c>
      <c r="J15" s="12">
        <f>'Defensive Workspace'!I31</f>
        <v>4.9400000000000004</v>
      </c>
      <c r="L15">
        <v>12</v>
      </c>
      <c r="M15" t="str">
        <f>'Attacking Workspace'!A9</f>
        <v>Boniek GarcÃ­a</v>
      </c>
      <c r="N15">
        <f>'Defensive Workspace'!L9</f>
        <v>7.14</v>
      </c>
      <c r="O15">
        <f>'Defensive Workspace'!M9</f>
        <v>1.54</v>
      </c>
      <c r="P15">
        <f>'Defensive Workspace'!N9</f>
        <v>1.17</v>
      </c>
      <c r="Q15">
        <f>'Defensive Workspace'!O9</f>
        <v>0.92</v>
      </c>
      <c r="R15">
        <f>'Defensive Workspace'!P9</f>
        <v>1.54</v>
      </c>
      <c r="S15">
        <f>'Defensive Workspace'!Q9</f>
        <v>5.29</v>
      </c>
      <c r="T15">
        <f>'Defensive Workspace'!R9</f>
        <v>9.84</v>
      </c>
      <c r="U15" s="12">
        <f>'Defensive Workspace'!S9</f>
        <v>70.72</v>
      </c>
      <c r="X15">
        <v>12</v>
      </c>
      <c r="Y15" t="str">
        <f>'Attacking Workspace'!A23</f>
        <v>J. Moreno</v>
      </c>
      <c r="Z15">
        <f>'Defensive Workspace'!V23</f>
        <v>0.64</v>
      </c>
      <c r="AA15">
        <f>'Defensive Workspace'!W23</f>
        <v>4.55</v>
      </c>
      <c r="AB15">
        <f>'Defensive Workspace'!X23</f>
        <v>1.45</v>
      </c>
      <c r="AC15">
        <f>'Defensive Workspace'!Y23</f>
        <v>1.68</v>
      </c>
      <c r="AD15" s="12">
        <f>'Defensive Workspace'!Z23</f>
        <v>1.99</v>
      </c>
    </row>
    <row r="16" spans="1:30" x14ac:dyDescent="0.3">
      <c r="B16">
        <v>13</v>
      </c>
      <c r="C16" t="str">
        <f>'Attacking Workspace'!A30</f>
        <v>Oriol Rosell</v>
      </c>
      <c r="D16">
        <f>'Defensive Workspace'!C30</f>
        <v>2.77</v>
      </c>
      <c r="E16">
        <f>'Defensive Workspace'!D30</f>
        <v>2.08</v>
      </c>
      <c r="F16">
        <f>'Defensive Workspace'!E30</f>
        <v>0.13</v>
      </c>
      <c r="G16">
        <f>'Defensive Workspace'!F30</f>
        <v>0.63</v>
      </c>
      <c r="H16">
        <f>'Defensive Workspace'!G30</f>
        <v>0.13</v>
      </c>
      <c r="I16">
        <f>'Defensive Workspace'!H30</f>
        <v>1.19</v>
      </c>
      <c r="J16" s="12">
        <f>'Defensive Workspace'!I30</f>
        <v>4.6500000000000004</v>
      </c>
      <c r="L16">
        <v>13</v>
      </c>
      <c r="M16" t="str">
        <f>'Attacking Workspace'!A25</f>
        <v>K. Beckerman</v>
      </c>
      <c r="N16">
        <f>'Defensive Workspace'!L25</f>
        <v>7.04</v>
      </c>
      <c r="O16">
        <f>'Defensive Workspace'!M25</f>
        <v>1.95</v>
      </c>
      <c r="P16">
        <f>'Defensive Workspace'!N25</f>
        <v>1.07</v>
      </c>
      <c r="Q16">
        <f>'Defensive Workspace'!O25</f>
        <v>0.77</v>
      </c>
      <c r="R16">
        <f>'Defensive Workspace'!P25</f>
        <v>1.53</v>
      </c>
      <c r="S16">
        <f>'Defensive Workspace'!Q25</f>
        <v>5.09</v>
      </c>
      <c r="T16">
        <f>'Defensive Workspace'!R25</f>
        <v>9.3800000000000008</v>
      </c>
      <c r="U16" s="12">
        <f>'Defensive Workspace'!S25</f>
        <v>70.7</v>
      </c>
      <c r="X16">
        <v>13</v>
      </c>
      <c r="Y16" t="str">
        <f>'Attacking Workspace'!A20</f>
        <v>H. Medunjanin</v>
      </c>
      <c r="Z16">
        <f>'Defensive Workspace'!V20</f>
        <v>0.9</v>
      </c>
      <c r="AA16">
        <f>'Defensive Workspace'!W20</f>
        <v>4.93</v>
      </c>
      <c r="AB16">
        <f>'Defensive Workspace'!X20</f>
        <v>1.5</v>
      </c>
      <c r="AC16">
        <f>'Defensive Workspace'!Y20</f>
        <v>1.93</v>
      </c>
      <c r="AD16" s="12">
        <f>'Defensive Workspace'!Z20</f>
        <v>2.13</v>
      </c>
    </row>
    <row r="17" spans="2:30" x14ac:dyDescent="0.3">
      <c r="B17">
        <v>14</v>
      </c>
      <c r="C17" t="str">
        <f>'Attacking Workspace'!A27</f>
        <v>L. Olum</v>
      </c>
      <c r="D17">
        <f>'Defensive Workspace'!C27</f>
        <v>1.91</v>
      </c>
      <c r="E17">
        <f>'Defensive Workspace'!D27</f>
        <v>1.71</v>
      </c>
      <c r="F17">
        <f>'Defensive Workspace'!E27</f>
        <v>0.5</v>
      </c>
      <c r="G17">
        <f>'Defensive Workspace'!F27</f>
        <v>0.4</v>
      </c>
      <c r="H17">
        <f>'Defensive Workspace'!G27</f>
        <v>0.1</v>
      </c>
      <c r="I17">
        <f>'Defensive Workspace'!H27</f>
        <v>0.6</v>
      </c>
      <c r="J17" s="12">
        <f>'Defensive Workspace'!I27</f>
        <v>4.5199999999999996</v>
      </c>
      <c r="L17">
        <v>14</v>
      </c>
      <c r="M17" t="str">
        <f>'Attacking Workspace'!A27</f>
        <v>L. Olum</v>
      </c>
      <c r="N17">
        <f>'Defensive Workspace'!L27</f>
        <v>5.12</v>
      </c>
      <c r="O17">
        <f>'Defensive Workspace'!M27</f>
        <v>1.41</v>
      </c>
      <c r="P17">
        <f>'Defensive Workspace'!N27</f>
        <v>1</v>
      </c>
      <c r="Q17">
        <f>'Defensive Workspace'!O27</f>
        <v>1.1000000000000001</v>
      </c>
      <c r="R17">
        <f>'Defensive Workspace'!P27</f>
        <v>1.81</v>
      </c>
      <c r="S17">
        <f>'Defensive Workspace'!Q27</f>
        <v>3.42</v>
      </c>
      <c r="T17">
        <f>'Defensive Workspace'!R27</f>
        <v>6.23</v>
      </c>
      <c r="U17" s="12">
        <f>'Defensive Workspace'!S27</f>
        <v>70.66</v>
      </c>
      <c r="X17">
        <v>14</v>
      </c>
      <c r="Y17" t="str">
        <f>'Attacking Workspace'!A25</f>
        <v>K. Beckerman</v>
      </c>
      <c r="Z17">
        <f>'Defensive Workspace'!V25</f>
        <v>1.07</v>
      </c>
      <c r="AA17">
        <f>'Defensive Workspace'!W25</f>
        <v>5.14</v>
      </c>
      <c r="AB17">
        <f>'Defensive Workspace'!X25</f>
        <v>1.61</v>
      </c>
      <c r="AC17">
        <f>'Defensive Workspace'!Y25</f>
        <v>2.61</v>
      </c>
      <c r="AD17" s="12">
        <f>'Defensive Workspace'!Z25</f>
        <v>2.19</v>
      </c>
    </row>
    <row r="18" spans="2:30" x14ac:dyDescent="0.3">
      <c r="B18">
        <v>15</v>
      </c>
      <c r="C18" t="str">
        <f>'Attacking Workspace'!A5</f>
        <v>A. Ring</v>
      </c>
      <c r="D18">
        <f>'Defensive Workspace'!C5</f>
        <v>2.76</v>
      </c>
      <c r="E18">
        <f>'Defensive Workspace'!D5</f>
        <v>2.1</v>
      </c>
      <c r="F18">
        <f>'Defensive Workspace'!E5</f>
        <v>0.56999999999999995</v>
      </c>
      <c r="G18">
        <f>'Defensive Workspace'!F5</f>
        <v>0.56999999999999995</v>
      </c>
      <c r="H18">
        <f>'Defensive Workspace'!G5</f>
        <v>0.05</v>
      </c>
      <c r="I18">
        <f>'Defensive Workspace'!H5</f>
        <v>1.33</v>
      </c>
      <c r="J18" s="12">
        <f>'Defensive Workspace'!I5</f>
        <v>4.4800000000000004</v>
      </c>
      <c r="L18">
        <v>15</v>
      </c>
      <c r="M18" t="str">
        <f>'Attacking Workspace'!A4</f>
        <v>A. Godoy</v>
      </c>
      <c r="N18">
        <f>'Defensive Workspace'!L4</f>
        <v>7.19</v>
      </c>
      <c r="O18">
        <f>'Defensive Workspace'!M4</f>
        <v>1.86</v>
      </c>
      <c r="P18">
        <f>'Defensive Workspace'!N4</f>
        <v>1.08</v>
      </c>
      <c r="Q18">
        <f>'Defensive Workspace'!O4</f>
        <v>1.17</v>
      </c>
      <c r="R18">
        <f>'Defensive Workspace'!P4</f>
        <v>1.78</v>
      </c>
      <c r="S18">
        <f>'Defensive Workspace'!Q4</f>
        <v>7.8</v>
      </c>
      <c r="T18">
        <f>'Defensive Workspace'!R4</f>
        <v>13.34</v>
      </c>
      <c r="U18" s="12">
        <f>'Defensive Workspace'!S4</f>
        <v>70.63</v>
      </c>
      <c r="X18">
        <v>15</v>
      </c>
      <c r="Y18" t="str">
        <f>'Attacking Workspace'!A4</f>
        <v>A. Godoy</v>
      </c>
      <c r="Z18">
        <f>'Defensive Workspace'!V4</f>
        <v>0.52</v>
      </c>
      <c r="AA18">
        <f>'Defensive Workspace'!W4</f>
        <v>4.2300000000000004</v>
      </c>
      <c r="AB18">
        <f>'Defensive Workspace'!X4</f>
        <v>2.13</v>
      </c>
      <c r="AC18">
        <f>'Defensive Workspace'!Y4</f>
        <v>1.48</v>
      </c>
      <c r="AD18" s="12">
        <f>'Defensive Workspace'!Z4</f>
        <v>2.2400000000000002</v>
      </c>
    </row>
    <row r="19" spans="2:30" x14ac:dyDescent="0.3">
      <c r="B19">
        <v>16</v>
      </c>
      <c r="C19" t="str">
        <f>'Attacking Workspace'!A23</f>
        <v>J. Moreno</v>
      </c>
      <c r="D19">
        <f>'Defensive Workspace'!C23</f>
        <v>1.84</v>
      </c>
      <c r="E19">
        <f>'Defensive Workspace'!D23</f>
        <v>1.47</v>
      </c>
      <c r="F19">
        <f>'Defensive Workspace'!E23</f>
        <v>0.37</v>
      </c>
      <c r="G19">
        <f>'Defensive Workspace'!F23</f>
        <v>0.73</v>
      </c>
      <c r="H19">
        <f>'Defensive Workspace'!G23</f>
        <v>0.15</v>
      </c>
      <c r="I19">
        <f>'Defensive Workspace'!H23</f>
        <v>0.51</v>
      </c>
      <c r="J19" s="12">
        <f>'Defensive Workspace'!I23</f>
        <v>4.4800000000000004</v>
      </c>
      <c r="L19">
        <v>16</v>
      </c>
      <c r="M19" t="str">
        <f>'Attacking Workspace'!A18</f>
        <v>F. Jungwirth</v>
      </c>
      <c r="N19">
        <f>'Defensive Workspace'!L18</f>
        <v>5.69</v>
      </c>
      <c r="O19">
        <f>'Defensive Workspace'!M18</f>
        <v>1.92</v>
      </c>
      <c r="P19">
        <f>'Defensive Workspace'!N18</f>
        <v>0.89</v>
      </c>
      <c r="Q19">
        <f>'Defensive Workspace'!O18</f>
        <v>2.14</v>
      </c>
      <c r="R19">
        <f>'Defensive Workspace'!P18</f>
        <v>3.48</v>
      </c>
      <c r="S19">
        <f>'Defensive Workspace'!Q18</f>
        <v>7.84</v>
      </c>
      <c r="T19">
        <f>'Defensive Workspace'!R18</f>
        <v>11.61</v>
      </c>
      <c r="U19" s="12">
        <f>'Defensive Workspace'!S18</f>
        <v>70.03</v>
      </c>
      <c r="X19">
        <v>16</v>
      </c>
      <c r="Y19" t="str">
        <f>'Attacking Workspace'!A17</f>
        <v>E. JuÃ¡rez</v>
      </c>
      <c r="Z19">
        <f>'Defensive Workspace'!V17</f>
        <v>0.27</v>
      </c>
      <c r="AA19">
        <f>'Defensive Workspace'!W17</f>
        <v>4.7699999999999996</v>
      </c>
      <c r="AB19">
        <f>'Defensive Workspace'!X17</f>
        <v>1.77</v>
      </c>
      <c r="AC19">
        <f>'Defensive Workspace'!Y17</f>
        <v>1.05</v>
      </c>
      <c r="AD19" s="12">
        <f>'Defensive Workspace'!Z17</f>
        <v>2.2400000000000002</v>
      </c>
    </row>
    <row r="20" spans="2:30" x14ac:dyDescent="0.3">
      <c r="B20">
        <v>17</v>
      </c>
      <c r="C20" t="str">
        <f>'Attacking Workspace'!A10</f>
        <v>C. Durkin</v>
      </c>
      <c r="D20">
        <f>'Defensive Workspace'!C10</f>
        <v>2.2200000000000002</v>
      </c>
      <c r="E20">
        <f>'Defensive Workspace'!D10</f>
        <v>2.2200000000000002</v>
      </c>
      <c r="F20">
        <f>'Defensive Workspace'!E10</f>
        <v>0.56000000000000005</v>
      </c>
      <c r="G20">
        <f>'Defensive Workspace'!F10</f>
        <v>0.83</v>
      </c>
      <c r="H20">
        <f>'Defensive Workspace'!G10</f>
        <v>0.14000000000000001</v>
      </c>
      <c r="I20">
        <f>'Defensive Workspace'!H10</f>
        <v>1.04</v>
      </c>
      <c r="J20" s="12">
        <f>'Defensive Workspace'!I10</f>
        <v>4.45</v>
      </c>
      <c r="L20">
        <v>17</v>
      </c>
      <c r="M20" t="str">
        <f>'Attacking Workspace'!A22</f>
        <v>J. Larentowicz</v>
      </c>
      <c r="N20">
        <f>'Defensive Workspace'!L22</f>
        <v>6.2</v>
      </c>
      <c r="O20">
        <f>'Defensive Workspace'!M22</f>
        <v>1.79</v>
      </c>
      <c r="P20">
        <f>'Defensive Workspace'!N22</f>
        <v>0.75</v>
      </c>
      <c r="Q20">
        <f>'Defensive Workspace'!O22</f>
        <v>1.71</v>
      </c>
      <c r="R20">
        <f>'Defensive Workspace'!P22</f>
        <v>2.7</v>
      </c>
      <c r="S20">
        <f>'Defensive Workspace'!Q22</f>
        <v>4.79</v>
      </c>
      <c r="T20">
        <f>'Defensive Workspace'!R22</f>
        <v>9.0299999999999994</v>
      </c>
      <c r="U20" s="12">
        <f>'Defensive Workspace'!S22</f>
        <v>69.7</v>
      </c>
      <c r="X20">
        <v>17</v>
      </c>
      <c r="Y20" t="str">
        <f>'Attacking Workspace'!A7</f>
        <v>B. Feilhaber</v>
      </c>
      <c r="Z20">
        <f>'Defensive Workspace'!V7</f>
        <v>0.68</v>
      </c>
      <c r="AA20">
        <f>'Defensive Workspace'!W7</f>
        <v>5.61</v>
      </c>
      <c r="AB20">
        <f>'Defensive Workspace'!X7</f>
        <v>1.57</v>
      </c>
      <c r="AC20">
        <f>'Defensive Workspace'!Y7</f>
        <v>2.36</v>
      </c>
      <c r="AD20" s="12">
        <f>'Defensive Workspace'!Z7</f>
        <v>2.2999999999999998</v>
      </c>
    </row>
    <row r="21" spans="2:30" x14ac:dyDescent="0.3">
      <c r="B21">
        <v>18</v>
      </c>
      <c r="C21" t="str">
        <f>'Attacking Workspace'!A12</f>
        <v>C. Warner</v>
      </c>
      <c r="D21">
        <f>'Defensive Workspace'!C12</f>
        <v>2.74</v>
      </c>
      <c r="E21">
        <f>'Defensive Workspace'!D12</f>
        <v>1.44</v>
      </c>
      <c r="F21">
        <f>'Defensive Workspace'!E12</f>
        <v>0.61</v>
      </c>
      <c r="G21">
        <f>'Defensive Workspace'!F12</f>
        <v>1.67</v>
      </c>
      <c r="H21">
        <f>'Defensive Workspace'!G12</f>
        <v>0</v>
      </c>
      <c r="I21">
        <f>'Defensive Workspace'!H12</f>
        <v>1.52</v>
      </c>
      <c r="J21" s="12">
        <f>'Defensive Workspace'!I12</f>
        <v>4.33</v>
      </c>
      <c r="L21">
        <v>18</v>
      </c>
      <c r="M21" t="str">
        <f>'Attacking Workspace'!A31</f>
        <v>P. Kitchen</v>
      </c>
      <c r="N21">
        <f>'Defensive Workspace'!L31</f>
        <v>5.63</v>
      </c>
      <c r="O21">
        <f>'Defensive Workspace'!M31</f>
        <v>1.62</v>
      </c>
      <c r="P21">
        <f>'Defensive Workspace'!N31</f>
        <v>0.57999999999999996</v>
      </c>
      <c r="Q21">
        <f>'Defensive Workspace'!O31</f>
        <v>1.54</v>
      </c>
      <c r="R21">
        <f>'Defensive Workspace'!P31</f>
        <v>2.5499999999999998</v>
      </c>
      <c r="S21">
        <f>'Defensive Workspace'!Q31</f>
        <v>4.74</v>
      </c>
      <c r="T21">
        <f>'Defensive Workspace'!R31</f>
        <v>8.8699999999999992</v>
      </c>
      <c r="U21" s="12">
        <f>'Defensive Workspace'!S31</f>
        <v>68.98</v>
      </c>
      <c r="X21">
        <v>18</v>
      </c>
      <c r="Y21" t="str">
        <f>'Attacking Workspace'!A30</f>
        <v>Oriol Rosell</v>
      </c>
      <c r="Z21">
        <f>'Defensive Workspace'!V30</f>
        <v>0.56999999999999995</v>
      </c>
      <c r="AA21">
        <f>'Defensive Workspace'!W30</f>
        <v>4.25</v>
      </c>
      <c r="AB21">
        <f>'Defensive Workspace'!X30</f>
        <v>2.36</v>
      </c>
      <c r="AC21">
        <f>'Defensive Workspace'!Y30</f>
        <v>1.96</v>
      </c>
      <c r="AD21" s="12">
        <f>'Defensive Workspace'!Z30</f>
        <v>2.31</v>
      </c>
    </row>
    <row r="22" spans="2:30" x14ac:dyDescent="0.3">
      <c r="B22">
        <v>19</v>
      </c>
      <c r="C22" t="str">
        <f>'Attacking Workspace'!A11</f>
        <v>C. Gruezo</v>
      </c>
      <c r="D22">
        <f>'Defensive Workspace'!C11</f>
        <v>1.77</v>
      </c>
      <c r="E22">
        <f>'Defensive Workspace'!D11</f>
        <v>1.37</v>
      </c>
      <c r="F22">
        <f>'Defensive Workspace'!E11</f>
        <v>0.16</v>
      </c>
      <c r="G22">
        <f>'Defensive Workspace'!F11</f>
        <v>0.72</v>
      </c>
      <c r="H22">
        <f>'Defensive Workspace'!G11</f>
        <v>0.04</v>
      </c>
      <c r="I22">
        <f>'Defensive Workspace'!H11</f>
        <v>0.76</v>
      </c>
      <c r="J22" s="12">
        <f>'Defensive Workspace'!I11</f>
        <v>4.26</v>
      </c>
      <c r="L22">
        <v>19</v>
      </c>
      <c r="M22" t="str">
        <f>'Attacking Workspace'!A6</f>
        <v>Ali Ghazal</v>
      </c>
      <c r="N22">
        <f>'Defensive Workspace'!L6</f>
        <v>6.59</v>
      </c>
      <c r="O22">
        <f>'Defensive Workspace'!M6</f>
        <v>2.67</v>
      </c>
      <c r="P22">
        <f>'Defensive Workspace'!N6</f>
        <v>0.89</v>
      </c>
      <c r="Q22">
        <f>'Defensive Workspace'!O6</f>
        <v>1.51</v>
      </c>
      <c r="R22">
        <f>'Defensive Workspace'!P6</f>
        <v>2.85</v>
      </c>
      <c r="S22">
        <f>'Defensive Workspace'!Q6</f>
        <v>5.7</v>
      </c>
      <c r="T22">
        <f>'Defensive Workspace'!R6</f>
        <v>10.68</v>
      </c>
      <c r="U22" s="12">
        <f>'Defensive Workspace'!S6</f>
        <v>68.510000000000005</v>
      </c>
      <c r="X22">
        <v>19</v>
      </c>
      <c r="Y22" t="str">
        <f>'Attacking Workspace'!A36</f>
        <v>S. Piette</v>
      </c>
      <c r="Z22">
        <f>'Defensive Workspace'!V36</f>
        <v>0.39</v>
      </c>
      <c r="AA22">
        <f>'Defensive Workspace'!W36</f>
        <v>5.42</v>
      </c>
      <c r="AB22">
        <f>'Defensive Workspace'!X36</f>
        <v>1.68</v>
      </c>
      <c r="AC22">
        <f>'Defensive Workspace'!Y36</f>
        <v>1.97</v>
      </c>
      <c r="AD22" s="12">
        <f>'Defensive Workspace'!Z36</f>
        <v>2.31</v>
      </c>
    </row>
    <row r="23" spans="2:30" x14ac:dyDescent="0.3">
      <c r="B23">
        <v>20</v>
      </c>
      <c r="C23" t="str">
        <f>'Attacking Workspace'!A24</f>
        <v>J. Price</v>
      </c>
      <c r="D23">
        <f>'Defensive Workspace'!C24</f>
        <v>1.51</v>
      </c>
      <c r="E23">
        <f>'Defensive Workspace'!D24</f>
        <v>2.0699999999999998</v>
      </c>
      <c r="F23">
        <f>'Defensive Workspace'!E24</f>
        <v>0.3</v>
      </c>
      <c r="G23">
        <f>'Defensive Workspace'!F24</f>
        <v>0.45</v>
      </c>
      <c r="H23">
        <f>'Defensive Workspace'!G24</f>
        <v>0.04</v>
      </c>
      <c r="I23">
        <f>'Defensive Workspace'!H24</f>
        <v>0.72</v>
      </c>
      <c r="J23" s="12">
        <f>'Defensive Workspace'!I24</f>
        <v>4.22</v>
      </c>
      <c r="L23">
        <v>20</v>
      </c>
      <c r="M23" t="str">
        <f>'Attacking Workspace'!A5</f>
        <v>A. Ring</v>
      </c>
      <c r="N23">
        <f>'Defensive Workspace'!L5</f>
        <v>8.68</v>
      </c>
      <c r="O23">
        <f>'Defensive Workspace'!M5</f>
        <v>2.0499999999999998</v>
      </c>
      <c r="P23">
        <f>'Defensive Workspace'!N5</f>
        <v>0.76</v>
      </c>
      <c r="Q23">
        <f>'Defensive Workspace'!O5</f>
        <v>1</v>
      </c>
      <c r="R23">
        <f>'Defensive Workspace'!P5</f>
        <v>1.91</v>
      </c>
      <c r="S23">
        <f>'Defensive Workspace'!Q5</f>
        <v>5.2</v>
      </c>
      <c r="T23">
        <f>'Defensive Workspace'!R5</f>
        <v>10.92</v>
      </c>
      <c r="U23" s="12">
        <f>'Defensive Workspace'!S5</f>
        <v>67.989999999999995</v>
      </c>
      <c r="X23">
        <v>20</v>
      </c>
      <c r="Y23" t="str">
        <f>'Attacking Workspace'!A41</f>
        <v>Y. YotÃºn</v>
      </c>
      <c r="Z23">
        <f>'Defensive Workspace'!V41</f>
        <v>0.67</v>
      </c>
      <c r="AA23">
        <f>'Defensive Workspace'!W41</f>
        <v>4.46</v>
      </c>
      <c r="AB23">
        <f>'Defensive Workspace'!X41</f>
        <v>2.38</v>
      </c>
      <c r="AC23">
        <f>'Defensive Workspace'!Y41</f>
        <v>2.29</v>
      </c>
      <c r="AD23" s="12">
        <f>'Defensive Workspace'!Z41</f>
        <v>2.36</v>
      </c>
    </row>
    <row r="24" spans="2:30" x14ac:dyDescent="0.3">
      <c r="B24">
        <v>21</v>
      </c>
      <c r="C24" t="str">
        <f>'Attacking Workspace'!A14</f>
        <v>D. CharÃ¡</v>
      </c>
      <c r="D24">
        <f>'Defensive Workspace'!C14</f>
        <v>2.84</v>
      </c>
      <c r="E24">
        <f>'Defensive Workspace'!D14</f>
        <v>1.24</v>
      </c>
      <c r="F24">
        <f>'Defensive Workspace'!E14</f>
        <v>0.53</v>
      </c>
      <c r="G24">
        <f>'Defensive Workspace'!F14</f>
        <v>0.98</v>
      </c>
      <c r="H24">
        <f>'Defensive Workspace'!G14</f>
        <v>0.22</v>
      </c>
      <c r="I24">
        <f>'Defensive Workspace'!H14</f>
        <v>1.1100000000000001</v>
      </c>
      <c r="J24" s="12">
        <f>'Defensive Workspace'!I14</f>
        <v>4.18</v>
      </c>
      <c r="L24">
        <v>21</v>
      </c>
      <c r="M24" t="str">
        <f>'Attacking Workspace'!A19</f>
        <v>G. Svensson</v>
      </c>
      <c r="N24">
        <f>'Defensive Workspace'!L19</f>
        <v>6.26</v>
      </c>
      <c r="O24">
        <f>'Defensive Workspace'!M19</f>
        <v>2.2400000000000002</v>
      </c>
      <c r="P24">
        <f>'Defensive Workspace'!N19</f>
        <v>0.73</v>
      </c>
      <c r="Q24">
        <f>'Defensive Workspace'!O19</f>
        <v>2.1800000000000002</v>
      </c>
      <c r="R24">
        <f>'Defensive Workspace'!P19</f>
        <v>3.69</v>
      </c>
      <c r="S24">
        <f>'Defensive Workspace'!Q19</f>
        <v>6.43</v>
      </c>
      <c r="T24">
        <f>'Defensive Workspace'!R19</f>
        <v>11.19</v>
      </c>
      <c r="U24" s="12">
        <f>'Defensive Workspace'!S19</f>
        <v>67.8</v>
      </c>
      <c r="X24">
        <v>21</v>
      </c>
      <c r="Y24" t="str">
        <f>'Attacking Workspace'!A40</f>
        <v>W. Zahibo</v>
      </c>
      <c r="Z24">
        <f>'Defensive Workspace'!V40</f>
        <v>1.19</v>
      </c>
      <c r="AA24">
        <f>'Defensive Workspace'!W40</f>
        <v>5.54</v>
      </c>
      <c r="AB24">
        <f>'Defensive Workspace'!X40</f>
        <v>1.58</v>
      </c>
      <c r="AC24">
        <f>'Defensive Workspace'!Y40</f>
        <v>2.04</v>
      </c>
      <c r="AD24" s="12">
        <f>'Defensive Workspace'!Z40</f>
        <v>2.37</v>
      </c>
    </row>
    <row r="25" spans="2:30" x14ac:dyDescent="0.3">
      <c r="B25">
        <v>22</v>
      </c>
      <c r="C25" t="str">
        <f>'Attacking Workspace'!A25</f>
        <v>K. Beckerman</v>
      </c>
      <c r="D25">
        <f>'Defensive Workspace'!C25</f>
        <v>2.87</v>
      </c>
      <c r="E25">
        <f>'Defensive Workspace'!D25</f>
        <v>1.65</v>
      </c>
      <c r="F25">
        <f>'Defensive Workspace'!E25</f>
        <v>0.42</v>
      </c>
      <c r="G25">
        <f>'Defensive Workspace'!F25</f>
        <v>0.84</v>
      </c>
      <c r="H25">
        <f>'Defensive Workspace'!G25</f>
        <v>0.04</v>
      </c>
      <c r="I25">
        <f>'Defensive Workspace'!H25</f>
        <v>1.23</v>
      </c>
      <c r="J25" s="12">
        <f>'Defensive Workspace'!I25</f>
        <v>4.0599999999999996</v>
      </c>
      <c r="L25">
        <v>22</v>
      </c>
      <c r="M25" t="str">
        <f>'Attacking Workspace'!A39</f>
        <v>W. Trapp</v>
      </c>
      <c r="N25">
        <f>'Defensive Workspace'!L39</f>
        <v>6.13</v>
      </c>
      <c r="O25">
        <f>'Defensive Workspace'!M39</f>
        <v>1.53</v>
      </c>
      <c r="P25">
        <f>'Defensive Workspace'!N39</f>
        <v>0.46</v>
      </c>
      <c r="Q25">
        <f>'Defensive Workspace'!O39</f>
        <v>0.73</v>
      </c>
      <c r="R25">
        <f>'Defensive Workspace'!P39</f>
        <v>1.88</v>
      </c>
      <c r="S25">
        <f>'Defensive Workspace'!Q39</f>
        <v>4.63</v>
      </c>
      <c r="T25">
        <f>'Defensive Workspace'!R39</f>
        <v>8.58</v>
      </c>
      <c r="U25" s="12">
        <f>'Defensive Workspace'!S39</f>
        <v>67.75</v>
      </c>
      <c r="X25">
        <v>22</v>
      </c>
      <c r="Y25" t="str">
        <f>'Attacking Workspace'!A9</f>
        <v>Boniek GarcÃ­a</v>
      </c>
      <c r="Z25">
        <f>'Defensive Workspace'!V9</f>
        <v>1.05</v>
      </c>
      <c r="AA25">
        <f>'Defensive Workspace'!W9</f>
        <v>6.14</v>
      </c>
      <c r="AB25">
        <f>'Defensive Workspace'!X9</f>
        <v>1.57</v>
      </c>
      <c r="AC25">
        <f>'Defensive Workspace'!Y9</f>
        <v>2.9</v>
      </c>
      <c r="AD25" s="12">
        <f>'Defensive Workspace'!Z9</f>
        <v>2.44</v>
      </c>
    </row>
    <row r="26" spans="2:30" x14ac:dyDescent="0.3">
      <c r="B26">
        <v>23</v>
      </c>
      <c r="C26" t="str">
        <f>'Attacking Workspace'!A22</f>
        <v>J. Larentowicz</v>
      </c>
      <c r="D26">
        <f>'Defensive Workspace'!C22</f>
        <v>2.4500000000000002</v>
      </c>
      <c r="E26">
        <f>'Defensive Workspace'!D22</f>
        <v>1.58</v>
      </c>
      <c r="F26">
        <f>'Defensive Workspace'!E22</f>
        <v>0.54</v>
      </c>
      <c r="G26">
        <f>'Defensive Workspace'!F22</f>
        <v>0.46</v>
      </c>
      <c r="H26">
        <f>'Defensive Workspace'!G22</f>
        <v>0.12</v>
      </c>
      <c r="I26">
        <f>'Defensive Workspace'!H22</f>
        <v>1.25</v>
      </c>
      <c r="J26" s="12">
        <f>'Defensive Workspace'!I22</f>
        <v>3.99</v>
      </c>
      <c r="L26">
        <v>23</v>
      </c>
      <c r="M26" t="str">
        <f>'Attacking Workspace'!A33</f>
        <v>R. SchÃ¼ller</v>
      </c>
      <c r="N26">
        <f>'Defensive Workspace'!L33</f>
        <v>9.0299999999999994</v>
      </c>
      <c r="O26">
        <f>'Defensive Workspace'!M33</f>
        <v>3.79</v>
      </c>
      <c r="P26">
        <f>'Defensive Workspace'!N33</f>
        <v>1.31</v>
      </c>
      <c r="Q26">
        <f>'Defensive Workspace'!O33</f>
        <v>1.31</v>
      </c>
      <c r="R26">
        <f>'Defensive Workspace'!P33</f>
        <v>2.48</v>
      </c>
      <c r="S26">
        <f>'Defensive Workspace'!Q33</f>
        <v>7.86</v>
      </c>
      <c r="T26">
        <f>'Defensive Workspace'!R33</f>
        <v>14.78</v>
      </c>
      <c r="U26" s="12">
        <f>'Defensive Workspace'!S33</f>
        <v>67.16</v>
      </c>
      <c r="X26">
        <v>23</v>
      </c>
      <c r="Y26" t="str">
        <f>'Attacking Workspace'!A12</f>
        <v>C. Warner</v>
      </c>
      <c r="Z26">
        <f>'Defensive Workspace'!V12</f>
        <v>0.63</v>
      </c>
      <c r="AA26">
        <f>'Defensive Workspace'!W12</f>
        <v>5.08</v>
      </c>
      <c r="AB26">
        <f>'Defensive Workspace'!X12</f>
        <v>2.04</v>
      </c>
      <c r="AC26">
        <f>'Defensive Workspace'!Y12</f>
        <v>1.1299999999999999</v>
      </c>
      <c r="AD26" s="12">
        <f>'Defensive Workspace'!Z12</f>
        <v>2.5</v>
      </c>
    </row>
    <row r="27" spans="2:30" x14ac:dyDescent="0.3">
      <c r="B27">
        <v>24</v>
      </c>
      <c r="C27" t="str">
        <f>'Attacking Workspace'!A8</f>
        <v>B. Schweinsteiger</v>
      </c>
      <c r="D27">
        <f>'Defensive Workspace'!C8</f>
        <v>2.29</v>
      </c>
      <c r="E27">
        <f>'Defensive Workspace'!D8</f>
        <v>0.76</v>
      </c>
      <c r="F27">
        <f>'Defensive Workspace'!E8</f>
        <v>0.34</v>
      </c>
      <c r="G27">
        <f>'Defensive Workspace'!F8</f>
        <v>0.42</v>
      </c>
      <c r="H27">
        <f>'Defensive Workspace'!G8</f>
        <v>0</v>
      </c>
      <c r="I27">
        <f>'Defensive Workspace'!H8</f>
        <v>0.76</v>
      </c>
      <c r="J27" s="12">
        <f>'Defensive Workspace'!I8</f>
        <v>3.81</v>
      </c>
      <c r="L27">
        <v>24</v>
      </c>
      <c r="M27" t="str">
        <f>'Attacking Workspace'!A37</f>
        <v>S. Sunday</v>
      </c>
      <c r="N27">
        <f>'Defensive Workspace'!L37</f>
        <v>9.3699999999999992</v>
      </c>
      <c r="O27">
        <f>'Defensive Workspace'!M37</f>
        <v>2.06</v>
      </c>
      <c r="P27">
        <f>'Defensive Workspace'!N37</f>
        <v>1.22</v>
      </c>
      <c r="Q27">
        <f>'Defensive Workspace'!O37</f>
        <v>0.53</v>
      </c>
      <c r="R27">
        <f>'Defensive Workspace'!P37</f>
        <v>1.45</v>
      </c>
      <c r="S27">
        <f>'Defensive Workspace'!Q37</f>
        <v>5.0999999999999996</v>
      </c>
      <c r="T27">
        <f>'Defensive Workspace'!R37</f>
        <v>11.19</v>
      </c>
      <c r="U27" s="12">
        <f>'Defensive Workspace'!S37</f>
        <v>67.14</v>
      </c>
      <c r="X27">
        <v>24</v>
      </c>
      <c r="Y27" t="str">
        <f>'Attacking Workspace'!A31</f>
        <v>P. Kitchen</v>
      </c>
      <c r="Z27">
        <f>'Defensive Workspace'!V31</f>
        <v>0.73</v>
      </c>
      <c r="AA27">
        <f>'Defensive Workspace'!W31</f>
        <v>5.43</v>
      </c>
      <c r="AB27">
        <f>'Defensive Workspace'!X31</f>
        <v>1.97</v>
      </c>
      <c r="AC27">
        <f>'Defensive Workspace'!Y31</f>
        <v>1.83</v>
      </c>
      <c r="AD27" s="12">
        <f>'Defensive Workspace'!Z31</f>
        <v>2.5</v>
      </c>
    </row>
    <row r="28" spans="2:30" x14ac:dyDescent="0.3">
      <c r="B28">
        <v>25</v>
      </c>
      <c r="C28" t="str">
        <f>'Attacking Workspace'!A39</f>
        <v>W. Trapp</v>
      </c>
      <c r="D28">
        <f>'Defensive Workspace'!C39</f>
        <v>2.2200000000000002</v>
      </c>
      <c r="E28">
        <f>'Defensive Workspace'!D39</f>
        <v>1.26</v>
      </c>
      <c r="F28">
        <f>'Defensive Workspace'!E39</f>
        <v>0.38</v>
      </c>
      <c r="G28">
        <f>'Defensive Workspace'!F39</f>
        <v>0.8</v>
      </c>
      <c r="H28">
        <f>'Defensive Workspace'!G39</f>
        <v>0.04</v>
      </c>
      <c r="I28">
        <f>'Defensive Workspace'!H39</f>
        <v>0.84</v>
      </c>
      <c r="J28" s="12">
        <f>'Defensive Workspace'!I39</f>
        <v>3.75</v>
      </c>
      <c r="L28">
        <v>25</v>
      </c>
      <c r="M28" t="str">
        <f>'Attacking Workspace'!A8</f>
        <v>B. Schweinsteiger</v>
      </c>
      <c r="N28">
        <f>'Defensive Workspace'!L8</f>
        <v>5.85</v>
      </c>
      <c r="O28">
        <f>'Defensive Workspace'!M8</f>
        <v>1.36</v>
      </c>
      <c r="P28">
        <f>'Defensive Workspace'!N8</f>
        <v>0.34</v>
      </c>
      <c r="Q28">
        <f>'Defensive Workspace'!O8</f>
        <v>1.36</v>
      </c>
      <c r="R28">
        <f>'Defensive Workspace'!P8</f>
        <v>2.46</v>
      </c>
      <c r="S28">
        <f>'Defensive Workspace'!Q8</f>
        <v>6.36</v>
      </c>
      <c r="T28">
        <f>'Defensive Workspace'!R8</f>
        <v>11.44</v>
      </c>
      <c r="U28" s="12">
        <f>'Defensive Workspace'!S8</f>
        <v>66.91</v>
      </c>
      <c r="X28">
        <v>25</v>
      </c>
      <c r="Y28" t="str">
        <f>'Attacking Workspace'!A34</f>
        <v>R. Teibert</v>
      </c>
      <c r="Z28">
        <f>'Defensive Workspace'!V34</f>
        <v>0.28999999999999998</v>
      </c>
      <c r="AA28">
        <f>'Defensive Workspace'!W34</f>
        <v>5.29</v>
      </c>
      <c r="AB28">
        <f>'Defensive Workspace'!X34</f>
        <v>2</v>
      </c>
      <c r="AC28">
        <f>'Defensive Workspace'!Y34</f>
        <v>0.9</v>
      </c>
      <c r="AD28" s="12">
        <f>'Defensive Workspace'!Z34</f>
        <v>2.52</v>
      </c>
    </row>
    <row r="29" spans="2:30" x14ac:dyDescent="0.3">
      <c r="B29">
        <v>26</v>
      </c>
      <c r="C29" t="str">
        <f>'Attacking Workspace'!A40</f>
        <v>W. Zahibo</v>
      </c>
      <c r="D29">
        <f>'Defensive Workspace'!C40</f>
        <v>3.1</v>
      </c>
      <c r="E29">
        <f>'Defensive Workspace'!D40</f>
        <v>0.96</v>
      </c>
      <c r="F29">
        <f>'Defensive Workspace'!E40</f>
        <v>0.05</v>
      </c>
      <c r="G29">
        <f>'Defensive Workspace'!F40</f>
        <v>1.18</v>
      </c>
      <c r="H29">
        <f>'Defensive Workspace'!G40</f>
        <v>0</v>
      </c>
      <c r="I29">
        <f>'Defensive Workspace'!H40</f>
        <v>1.55</v>
      </c>
      <c r="J29" s="12">
        <f>'Defensive Workspace'!I40</f>
        <v>3.69</v>
      </c>
      <c r="L29">
        <v>26</v>
      </c>
      <c r="M29" t="str">
        <f>'Attacking Workspace'!A40</f>
        <v>W. Zahibo</v>
      </c>
      <c r="N29">
        <f>'Defensive Workspace'!L40</f>
        <v>9.1999999999999993</v>
      </c>
      <c r="O29">
        <f>'Defensive Workspace'!M40</f>
        <v>1.93</v>
      </c>
      <c r="P29">
        <f>'Defensive Workspace'!N40</f>
        <v>0.8</v>
      </c>
      <c r="Q29">
        <f>'Defensive Workspace'!O40</f>
        <v>1.93</v>
      </c>
      <c r="R29">
        <f>'Defensive Workspace'!P40</f>
        <v>3.69</v>
      </c>
      <c r="S29">
        <f>'Defensive Workspace'!Q40</f>
        <v>7.38</v>
      </c>
      <c r="T29">
        <f>'Defensive Workspace'!R40</f>
        <v>14.07</v>
      </c>
      <c r="U29" s="12">
        <f>'Defensive Workspace'!S40</f>
        <v>66.900000000000006</v>
      </c>
      <c r="X29">
        <v>26</v>
      </c>
      <c r="Y29" t="str">
        <f>'Attacking Workspace'!A6</f>
        <v>Ali Ghazal</v>
      </c>
      <c r="Z29">
        <f>'Defensive Workspace'!V6</f>
        <v>0.19</v>
      </c>
      <c r="AA29">
        <f>'Defensive Workspace'!W6</f>
        <v>5.62</v>
      </c>
      <c r="AB29">
        <f>'Defensive Workspace'!X6</f>
        <v>2.0499999999999998</v>
      </c>
      <c r="AC29">
        <f>'Defensive Workspace'!Y6</f>
        <v>0.95</v>
      </c>
      <c r="AD29" s="12">
        <f>'Defensive Workspace'!Z6</f>
        <v>2.63</v>
      </c>
    </row>
    <row r="30" spans="2:30" x14ac:dyDescent="0.3">
      <c r="B30">
        <v>27</v>
      </c>
      <c r="C30" t="str">
        <f>'Attacking Workspace'!A28</f>
        <v>M. Bradley</v>
      </c>
      <c r="D30">
        <f>'Defensive Workspace'!C28</f>
        <v>2.08</v>
      </c>
      <c r="E30">
        <f>'Defensive Workspace'!D28</f>
        <v>1.49</v>
      </c>
      <c r="F30">
        <f>'Defensive Workspace'!E28</f>
        <v>0.11</v>
      </c>
      <c r="G30">
        <f>'Defensive Workspace'!F28</f>
        <v>0.91</v>
      </c>
      <c r="H30">
        <f>'Defensive Workspace'!G28</f>
        <v>0</v>
      </c>
      <c r="I30">
        <f>'Defensive Workspace'!H28</f>
        <v>1.1200000000000001</v>
      </c>
      <c r="J30" s="12">
        <f>'Defensive Workspace'!I28</f>
        <v>3.41</v>
      </c>
      <c r="L30">
        <v>27</v>
      </c>
      <c r="M30" t="str">
        <f>'Attacking Workspace'!A13</f>
        <v>D. CerÃ©n</v>
      </c>
      <c r="N30">
        <f>'Defensive Workspace'!L13</f>
        <v>7.52</v>
      </c>
      <c r="O30">
        <f>'Defensive Workspace'!M13</f>
        <v>1.49</v>
      </c>
      <c r="P30">
        <f>'Defensive Workspace'!N13</f>
        <v>1.0900000000000001</v>
      </c>
      <c r="Q30">
        <f>'Defensive Workspace'!O13</f>
        <v>0.75</v>
      </c>
      <c r="R30">
        <f>'Defensive Workspace'!P13</f>
        <v>1.66</v>
      </c>
      <c r="S30">
        <f>'Defensive Workspace'!Q13</f>
        <v>4.59</v>
      </c>
      <c r="T30">
        <f>'Defensive Workspace'!R13</f>
        <v>9.64</v>
      </c>
      <c r="U30" s="12">
        <f>'Defensive Workspace'!S13</f>
        <v>66.75</v>
      </c>
      <c r="X30">
        <v>27</v>
      </c>
      <c r="Y30" t="str">
        <f>'Attacking Workspace'!A24</f>
        <v>J. Price</v>
      </c>
      <c r="Z30">
        <f>'Defensive Workspace'!V24</f>
        <v>0.52</v>
      </c>
      <c r="AA30">
        <f>'Defensive Workspace'!W24</f>
        <v>5.93</v>
      </c>
      <c r="AB30">
        <f>'Defensive Workspace'!X24</f>
        <v>1.97</v>
      </c>
      <c r="AC30">
        <f>'Defensive Workspace'!Y24</f>
        <v>1.41</v>
      </c>
      <c r="AD30" s="12">
        <f>'Defensive Workspace'!Z24</f>
        <v>2.67</v>
      </c>
    </row>
    <row r="31" spans="2:30" x14ac:dyDescent="0.3">
      <c r="B31">
        <v>28</v>
      </c>
      <c r="C31" t="str">
        <f>'Attacking Workspace'!A34</f>
        <v>R. Teibert</v>
      </c>
      <c r="D31">
        <f>'Defensive Workspace'!C34</f>
        <v>1.97</v>
      </c>
      <c r="E31">
        <f>'Defensive Workspace'!D34</f>
        <v>2.19</v>
      </c>
      <c r="F31">
        <f>'Defensive Workspace'!E34</f>
        <v>0.28000000000000003</v>
      </c>
      <c r="G31">
        <f>'Defensive Workspace'!F34</f>
        <v>0.56000000000000005</v>
      </c>
      <c r="H31">
        <f>'Defensive Workspace'!G34</f>
        <v>7.0000000000000007E-2</v>
      </c>
      <c r="I31">
        <f>'Defensive Workspace'!H34</f>
        <v>1.48</v>
      </c>
      <c r="J31" s="12">
        <f>'Defensive Workspace'!I34</f>
        <v>3.32</v>
      </c>
      <c r="L31">
        <v>28</v>
      </c>
      <c r="M31" t="str">
        <f>'Attacking Workspace'!A10</f>
        <v>C. Durkin</v>
      </c>
      <c r="N31">
        <f>'Defensive Workspace'!L10</f>
        <v>6.95</v>
      </c>
      <c r="O31">
        <f>'Defensive Workspace'!M10</f>
        <v>1.39</v>
      </c>
      <c r="P31">
        <f>'Defensive Workspace'!N10</f>
        <v>0.76</v>
      </c>
      <c r="Q31">
        <f>'Defensive Workspace'!O10</f>
        <v>1.6</v>
      </c>
      <c r="R31">
        <f>'Defensive Workspace'!P10</f>
        <v>2.71</v>
      </c>
      <c r="S31">
        <f>'Defensive Workspace'!Q10</f>
        <v>5.07</v>
      </c>
      <c r="T31">
        <f>'Defensive Workspace'!R10</f>
        <v>10.01</v>
      </c>
      <c r="U31" s="12">
        <f>'Defensive Workspace'!S10</f>
        <v>66.569999999999993</v>
      </c>
      <c r="X31">
        <v>28</v>
      </c>
      <c r="Y31" t="str">
        <f>'Attacking Workspace'!A33</f>
        <v>R. SchÃ¼ller</v>
      </c>
      <c r="Z31">
        <f>'Defensive Workspace'!V33</f>
        <v>0.76</v>
      </c>
      <c r="AA31">
        <f>'Defensive Workspace'!W33</f>
        <v>6.64</v>
      </c>
      <c r="AB31">
        <f>'Defensive Workspace'!X33</f>
        <v>1.96</v>
      </c>
      <c r="AC31">
        <f>'Defensive Workspace'!Y33</f>
        <v>1.28</v>
      </c>
      <c r="AD31" s="12">
        <f>'Defensive Workspace'!Z33</f>
        <v>2.92</v>
      </c>
    </row>
    <row r="32" spans="2:30" x14ac:dyDescent="0.3">
      <c r="B32">
        <v>29</v>
      </c>
      <c r="C32" t="str">
        <f>'Attacking Workspace'!A16</f>
        <v>E. Atuesta</v>
      </c>
      <c r="D32">
        <f>'Defensive Workspace'!C16</f>
        <v>3.21</v>
      </c>
      <c r="E32">
        <f>'Defensive Workspace'!D16</f>
        <v>1.54</v>
      </c>
      <c r="F32">
        <f>'Defensive Workspace'!E16</f>
        <v>0.39</v>
      </c>
      <c r="G32">
        <f>'Defensive Workspace'!F16</f>
        <v>0.84</v>
      </c>
      <c r="H32">
        <f>'Defensive Workspace'!G16</f>
        <v>0.13</v>
      </c>
      <c r="I32">
        <f>'Defensive Workspace'!H16</f>
        <v>1.8</v>
      </c>
      <c r="J32" s="12">
        <f>'Defensive Workspace'!I16</f>
        <v>3.21</v>
      </c>
      <c r="L32">
        <v>29</v>
      </c>
      <c r="M32" t="str">
        <f>'Attacking Workspace'!A12</f>
        <v>C. Warner</v>
      </c>
      <c r="N32">
        <f>'Defensive Workspace'!L12</f>
        <v>7.6</v>
      </c>
      <c r="O32">
        <f>'Defensive Workspace'!M12</f>
        <v>1.98</v>
      </c>
      <c r="P32">
        <f>'Defensive Workspace'!N12</f>
        <v>0.84</v>
      </c>
      <c r="Q32">
        <f>'Defensive Workspace'!O12</f>
        <v>1.29</v>
      </c>
      <c r="R32">
        <f>'Defensive Workspace'!P12</f>
        <v>2.4300000000000002</v>
      </c>
      <c r="S32">
        <f>'Defensive Workspace'!Q12</f>
        <v>5.4</v>
      </c>
      <c r="T32">
        <f>'Defensive Workspace'!R12</f>
        <v>11.78</v>
      </c>
      <c r="U32" s="12">
        <f>'Defensive Workspace'!S12</f>
        <v>65.2</v>
      </c>
      <c r="X32">
        <v>29</v>
      </c>
      <c r="Y32" t="str">
        <f>'Attacking Workspace'!A26</f>
        <v>K. Krolicki</v>
      </c>
      <c r="Z32">
        <f>'Defensive Workspace'!V26</f>
        <v>0.55000000000000004</v>
      </c>
      <c r="AA32">
        <f>'Defensive Workspace'!W26</f>
        <v>7.64</v>
      </c>
      <c r="AB32">
        <f>'Defensive Workspace'!X26</f>
        <v>1.77</v>
      </c>
      <c r="AC32">
        <f>'Defensive Workspace'!Y26</f>
        <v>2.09</v>
      </c>
      <c r="AD32" s="12">
        <f>'Defensive Workspace'!Z26</f>
        <v>3.02</v>
      </c>
    </row>
    <row r="33" spans="2:30" x14ac:dyDescent="0.3">
      <c r="B33">
        <v>30</v>
      </c>
      <c r="C33" t="str">
        <f>'Attacking Workspace'!A9</f>
        <v>Boniek GarcÃ­a</v>
      </c>
      <c r="D33">
        <f>'Defensive Workspace'!C9</f>
        <v>2.52</v>
      </c>
      <c r="E33">
        <f>'Defensive Workspace'!D9</f>
        <v>1.23</v>
      </c>
      <c r="F33">
        <f>'Defensive Workspace'!E9</f>
        <v>0.31</v>
      </c>
      <c r="G33">
        <f>'Defensive Workspace'!F9</f>
        <v>0.62</v>
      </c>
      <c r="H33">
        <f>'Defensive Workspace'!G9</f>
        <v>0</v>
      </c>
      <c r="I33">
        <f>'Defensive Workspace'!H9</f>
        <v>1.35</v>
      </c>
      <c r="J33" s="12">
        <f>'Defensive Workspace'!I9</f>
        <v>3.14</v>
      </c>
      <c r="L33">
        <v>30</v>
      </c>
      <c r="M33" t="str">
        <f>'Attacking Workspace'!A11</f>
        <v>C. Gruezo</v>
      </c>
      <c r="N33">
        <f>'Defensive Workspace'!L11</f>
        <v>6.03</v>
      </c>
      <c r="O33">
        <f>'Defensive Workspace'!M11</f>
        <v>1.17</v>
      </c>
      <c r="P33">
        <f>'Defensive Workspace'!N11</f>
        <v>0.72</v>
      </c>
      <c r="Q33">
        <f>'Defensive Workspace'!O11</f>
        <v>0.56000000000000005</v>
      </c>
      <c r="R33">
        <f>'Defensive Workspace'!P11</f>
        <v>1.53</v>
      </c>
      <c r="S33">
        <f>'Defensive Workspace'!Q11</f>
        <v>3.26</v>
      </c>
      <c r="T33">
        <f>'Defensive Workspace'!R11</f>
        <v>7.24</v>
      </c>
      <c r="U33" s="12">
        <f>'Defensive Workspace'!S11</f>
        <v>65.02</v>
      </c>
      <c r="X33">
        <v>30</v>
      </c>
      <c r="Y33" t="str">
        <f>'Attacking Workspace'!A35</f>
        <v>S. Carrasco</v>
      </c>
      <c r="Z33">
        <f>'Defensive Workspace'!V35</f>
        <v>0.75</v>
      </c>
      <c r="AA33">
        <f>'Defensive Workspace'!W35</f>
        <v>7.45</v>
      </c>
      <c r="AB33">
        <f>'Defensive Workspace'!X35</f>
        <v>1.95</v>
      </c>
      <c r="AC33">
        <f>'Defensive Workspace'!Y35</f>
        <v>1.7</v>
      </c>
      <c r="AD33" s="12">
        <f>'Defensive Workspace'!Z35</f>
        <v>3.11</v>
      </c>
    </row>
    <row r="34" spans="2:30" x14ac:dyDescent="0.3">
      <c r="B34">
        <v>31</v>
      </c>
      <c r="C34" t="str">
        <f>'Attacking Workspace'!A37</f>
        <v>S. Sunday</v>
      </c>
      <c r="D34">
        <f>'Defensive Workspace'!C37</f>
        <v>2.97</v>
      </c>
      <c r="E34">
        <f>'Defensive Workspace'!D37</f>
        <v>1.9</v>
      </c>
      <c r="F34">
        <f>'Defensive Workspace'!E37</f>
        <v>0</v>
      </c>
      <c r="G34">
        <f>'Defensive Workspace'!F37</f>
        <v>0.61</v>
      </c>
      <c r="H34">
        <f>'Defensive Workspace'!G37</f>
        <v>0</v>
      </c>
      <c r="I34">
        <f>'Defensive Workspace'!H37</f>
        <v>1.52</v>
      </c>
      <c r="J34" s="12">
        <f>'Defensive Workspace'!I37</f>
        <v>3.12</v>
      </c>
      <c r="L34">
        <v>31</v>
      </c>
      <c r="M34" t="str">
        <f>'Attacking Workspace'!A35</f>
        <v>S. Carrasco</v>
      </c>
      <c r="N34">
        <f>'Defensive Workspace'!L35</f>
        <v>6.17</v>
      </c>
      <c r="O34">
        <f>'Defensive Workspace'!M35</f>
        <v>2.34</v>
      </c>
      <c r="P34">
        <f>'Defensive Workspace'!N35</f>
        <v>0.56000000000000005</v>
      </c>
      <c r="Q34">
        <f>'Defensive Workspace'!O35</f>
        <v>0.56000000000000005</v>
      </c>
      <c r="R34">
        <f>'Defensive Workspace'!P35</f>
        <v>1.5</v>
      </c>
      <c r="S34">
        <f>'Defensive Workspace'!Q35</f>
        <v>4.58</v>
      </c>
      <c r="T34">
        <f>'Defensive Workspace'!R35</f>
        <v>9.07</v>
      </c>
      <c r="U34" s="12">
        <f>'Defensive Workspace'!S35</f>
        <v>65</v>
      </c>
      <c r="X34">
        <v>31</v>
      </c>
      <c r="Y34" t="str">
        <f>'Attacking Workspace'!A15</f>
        <v>D. Kreilach</v>
      </c>
      <c r="Z34">
        <f>'Defensive Workspace'!V15</f>
        <v>1.58</v>
      </c>
      <c r="AA34">
        <f>'Defensive Workspace'!W15</f>
        <v>7.58</v>
      </c>
      <c r="AB34">
        <f>'Defensive Workspace'!X15</f>
        <v>1.89</v>
      </c>
      <c r="AC34">
        <f>'Defensive Workspace'!Y15</f>
        <v>2.63</v>
      </c>
      <c r="AD34" s="12">
        <f>'Defensive Workspace'!Z15</f>
        <v>3.12</v>
      </c>
    </row>
    <row r="35" spans="2:30" x14ac:dyDescent="0.3">
      <c r="B35">
        <v>32</v>
      </c>
      <c r="C35" t="str">
        <f>'Attacking Workspace'!A21</f>
        <v>Ilie</v>
      </c>
      <c r="D35">
        <f>'Defensive Workspace'!C21</f>
        <v>1.52</v>
      </c>
      <c r="E35">
        <f>'Defensive Workspace'!D21</f>
        <v>1.79</v>
      </c>
      <c r="F35">
        <f>'Defensive Workspace'!E21</f>
        <v>0.38</v>
      </c>
      <c r="G35">
        <f>'Defensive Workspace'!F21</f>
        <v>0.45</v>
      </c>
      <c r="H35">
        <f>'Defensive Workspace'!G21</f>
        <v>0.03</v>
      </c>
      <c r="I35">
        <f>'Defensive Workspace'!H21</f>
        <v>1.1000000000000001</v>
      </c>
      <c r="J35" s="12">
        <f>'Defensive Workspace'!I21</f>
        <v>2.97</v>
      </c>
      <c r="L35">
        <v>32</v>
      </c>
      <c r="M35" t="str">
        <f>'Attacking Workspace'!A30</f>
        <v>Oriol Rosell</v>
      </c>
      <c r="N35">
        <f>'Defensive Workspace'!L30</f>
        <v>6.73</v>
      </c>
      <c r="O35">
        <f>'Defensive Workspace'!M30</f>
        <v>1.51</v>
      </c>
      <c r="P35">
        <f>'Defensive Workspace'!N30</f>
        <v>1.19</v>
      </c>
      <c r="Q35">
        <f>'Defensive Workspace'!O30</f>
        <v>0.69</v>
      </c>
      <c r="R35">
        <f>'Defensive Workspace'!P30</f>
        <v>1.26</v>
      </c>
      <c r="S35">
        <f>'Defensive Workspace'!Q30</f>
        <v>4.1500000000000004</v>
      </c>
      <c r="T35">
        <f>'Defensive Workspace'!R30</f>
        <v>8.6199999999999992</v>
      </c>
      <c r="U35" s="12">
        <f>'Defensive Workspace'!S30</f>
        <v>64.52</v>
      </c>
      <c r="X35">
        <v>32</v>
      </c>
      <c r="Y35" t="str">
        <f>'Attacking Workspace'!A28</f>
        <v>M. Bradley</v>
      </c>
      <c r="Z35">
        <f>'Defensive Workspace'!V28</f>
        <v>1.2</v>
      </c>
      <c r="AA35">
        <f>'Defensive Workspace'!W28</f>
        <v>7.9</v>
      </c>
      <c r="AB35">
        <f>'Defensive Workspace'!X28</f>
        <v>1.9</v>
      </c>
      <c r="AC35">
        <f>'Defensive Workspace'!Y28</f>
        <v>3.1</v>
      </c>
      <c r="AD35" s="12">
        <f>'Defensive Workspace'!Z28</f>
        <v>3.13</v>
      </c>
    </row>
    <row r="36" spans="2:30" x14ac:dyDescent="0.3">
      <c r="B36">
        <v>33</v>
      </c>
      <c r="C36" t="str">
        <f>'Attacking Workspace'!A26</f>
        <v>K. Krolicki</v>
      </c>
      <c r="D36">
        <f>'Defensive Workspace'!C26</f>
        <v>1.67</v>
      </c>
      <c r="E36">
        <f>'Defensive Workspace'!D26</f>
        <v>0.93</v>
      </c>
      <c r="F36">
        <f>'Defensive Workspace'!E26</f>
        <v>0.19</v>
      </c>
      <c r="G36">
        <f>'Defensive Workspace'!F26</f>
        <v>0.62</v>
      </c>
      <c r="H36">
        <f>'Defensive Workspace'!G26</f>
        <v>0</v>
      </c>
      <c r="I36">
        <f>'Defensive Workspace'!H26</f>
        <v>0.81</v>
      </c>
      <c r="J36" s="12">
        <f>'Defensive Workspace'!I26</f>
        <v>2.92</v>
      </c>
      <c r="L36">
        <v>33</v>
      </c>
      <c r="M36" t="str">
        <f>'Attacking Workspace'!A32</f>
        <v>R. Canouse</v>
      </c>
      <c r="N36">
        <f>'Defensive Workspace'!L32</f>
        <v>6.04</v>
      </c>
      <c r="O36">
        <f>'Defensive Workspace'!M32</f>
        <v>1.68</v>
      </c>
      <c r="P36">
        <f>'Defensive Workspace'!N32</f>
        <v>0.67</v>
      </c>
      <c r="Q36">
        <f>'Defensive Workspace'!O32</f>
        <v>1.68</v>
      </c>
      <c r="R36">
        <f>'Defensive Workspace'!P32</f>
        <v>3.36</v>
      </c>
      <c r="S36">
        <f>'Defensive Workspace'!Q32</f>
        <v>6.12</v>
      </c>
      <c r="T36">
        <f>'Defensive Workspace'!R32</f>
        <v>11.49</v>
      </c>
      <c r="U36" s="12">
        <f>'Defensive Workspace'!S32</f>
        <v>63.23</v>
      </c>
      <c r="X36">
        <v>33</v>
      </c>
      <c r="Y36" t="str">
        <f>'Attacking Workspace'!A37</f>
        <v>S. Sunday</v>
      </c>
      <c r="Z36">
        <f>'Defensive Workspace'!V37</f>
        <v>1.76</v>
      </c>
      <c r="AA36">
        <f>'Defensive Workspace'!W37</f>
        <v>8.4700000000000006</v>
      </c>
      <c r="AB36">
        <f>'Defensive Workspace'!X37</f>
        <v>1.35</v>
      </c>
      <c r="AC36">
        <f>'Defensive Workspace'!Y37</f>
        <v>2.41</v>
      </c>
      <c r="AD36" s="12">
        <f>'Defensive Workspace'!Z37</f>
        <v>3.15</v>
      </c>
    </row>
    <row r="37" spans="2:30" x14ac:dyDescent="0.3">
      <c r="B37">
        <v>34</v>
      </c>
      <c r="C37" t="str">
        <f>'Attacking Workspace'!A7</f>
        <v>B. Feilhaber</v>
      </c>
      <c r="D37">
        <f>'Defensive Workspace'!C7</f>
        <v>2.58</v>
      </c>
      <c r="E37">
        <f>'Defensive Workspace'!D7</f>
        <v>1.1100000000000001</v>
      </c>
      <c r="F37">
        <f>'Defensive Workspace'!E7</f>
        <v>7.0000000000000007E-2</v>
      </c>
      <c r="G37">
        <f>'Defensive Workspace'!F7</f>
        <v>0.59</v>
      </c>
      <c r="H37">
        <f>'Defensive Workspace'!G7</f>
        <v>7.0000000000000007E-2</v>
      </c>
      <c r="I37">
        <f>'Defensive Workspace'!H7</f>
        <v>1.26</v>
      </c>
      <c r="J37" s="12">
        <f>'Defensive Workspace'!I7</f>
        <v>2.77</v>
      </c>
      <c r="L37">
        <v>34</v>
      </c>
      <c r="M37" t="str">
        <f>'Attacking Workspace'!A34</f>
        <v>R. Teibert</v>
      </c>
      <c r="N37">
        <f>'Defensive Workspace'!L34</f>
        <v>6</v>
      </c>
      <c r="O37">
        <f>'Defensive Workspace'!M34</f>
        <v>1.2</v>
      </c>
      <c r="P37">
        <f>'Defensive Workspace'!N34</f>
        <v>0.63</v>
      </c>
      <c r="Q37">
        <f>'Defensive Workspace'!O34</f>
        <v>0.78</v>
      </c>
      <c r="R37">
        <f>'Defensive Workspace'!P34</f>
        <v>1.62</v>
      </c>
      <c r="S37">
        <f>'Defensive Workspace'!Q34</f>
        <v>3.46</v>
      </c>
      <c r="T37">
        <f>'Defensive Workspace'!R34</f>
        <v>7.62</v>
      </c>
      <c r="U37" s="12">
        <f>'Defensive Workspace'!S34</f>
        <v>62.55</v>
      </c>
      <c r="X37">
        <v>34</v>
      </c>
      <c r="Y37" t="str">
        <f>'Attacking Workspace'!A10</f>
        <v>C. Durkin</v>
      </c>
      <c r="Z37">
        <f>'Defensive Workspace'!V10</f>
        <v>1.06</v>
      </c>
      <c r="AA37">
        <f>'Defensive Workspace'!W10</f>
        <v>8.17</v>
      </c>
      <c r="AB37">
        <f>'Defensive Workspace'!X10</f>
        <v>1.78</v>
      </c>
      <c r="AC37">
        <f>'Defensive Workspace'!Y10</f>
        <v>2.17</v>
      </c>
      <c r="AD37" s="12">
        <f>'Defensive Workspace'!Z10</f>
        <v>3.23</v>
      </c>
    </row>
    <row r="38" spans="2:30" x14ac:dyDescent="0.3">
      <c r="B38">
        <v>35</v>
      </c>
      <c r="C38" t="str">
        <f>'Attacking Workspace'!A17</f>
        <v>E. JuÃ¡rez</v>
      </c>
      <c r="D38">
        <f>'Defensive Workspace'!C17</f>
        <v>1.77</v>
      </c>
      <c r="E38">
        <f>'Defensive Workspace'!D17</f>
        <v>0.97</v>
      </c>
      <c r="F38">
        <f>'Defensive Workspace'!E17</f>
        <v>0.16</v>
      </c>
      <c r="G38">
        <f>'Defensive Workspace'!F17</f>
        <v>0.32</v>
      </c>
      <c r="H38">
        <f>'Defensive Workspace'!G17</f>
        <v>0.16</v>
      </c>
      <c r="I38">
        <f>'Defensive Workspace'!H17</f>
        <v>0.97</v>
      </c>
      <c r="J38" s="12">
        <f>'Defensive Workspace'!I17</f>
        <v>2.57</v>
      </c>
      <c r="L38">
        <v>35</v>
      </c>
      <c r="M38" t="str">
        <f>'Attacking Workspace'!A15</f>
        <v>D. Kreilach</v>
      </c>
      <c r="N38">
        <f>'Defensive Workspace'!L15</f>
        <v>4.29</v>
      </c>
      <c r="O38">
        <f>'Defensive Workspace'!M15</f>
        <v>0.8</v>
      </c>
      <c r="P38">
        <f>'Defensive Workspace'!N15</f>
        <v>0.54</v>
      </c>
      <c r="Q38">
        <f>'Defensive Workspace'!O15</f>
        <v>4.4000000000000004</v>
      </c>
      <c r="R38">
        <f>'Defensive Workspace'!P15</f>
        <v>7.5</v>
      </c>
      <c r="S38">
        <f>'Defensive Workspace'!Q15</f>
        <v>7.83</v>
      </c>
      <c r="T38">
        <f>'Defensive Workspace'!R15</f>
        <v>14.47</v>
      </c>
      <c r="U38" s="12">
        <f>'Defensive Workspace'!S15</f>
        <v>61.5</v>
      </c>
      <c r="X38">
        <v>35</v>
      </c>
      <c r="Y38" t="str">
        <f>'Attacking Workspace'!A27</f>
        <v>L. Olum</v>
      </c>
      <c r="Z38">
        <f>'Defensive Workspace'!V27</f>
        <v>1.93</v>
      </c>
      <c r="AA38">
        <f>'Defensive Workspace'!W27</f>
        <v>8.7899999999999991</v>
      </c>
      <c r="AB38">
        <f>'Defensive Workspace'!X27</f>
        <v>1.64</v>
      </c>
      <c r="AC38">
        <f>'Defensive Workspace'!Y27</f>
        <v>2.4300000000000002</v>
      </c>
      <c r="AD38" s="12">
        <f>'Defensive Workspace'!Z27</f>
        <v>3.41</v>
      </c>
    </row>
    <row r="39" spans="2:30" x14ac:dyDescent="0.3">
      <c r="B39">
        <v>36</v>
      </c>
      <c r="C39" t="str">
        <f>'Attacking Workspace'!A41</f>
        <v>Y. YotÃºn</v>
      </c>
      <c r="D39">
        <f>'Defensive Workspace'!C41</f>
        <v>1.94</v>
      </c>
      <c r="E39">
        <f>'Defensive Workspace'!D41</f>
        <v>1.08</v>
      </c>
      <c r="F39">
        <f>'Defensive Workspace'!E41</f>
        <v>0</v>
      </c>
      <c r="G39">
        <f>'Defensive Workspace'!F41</f>
        <v>1.01</v>
      </c>
      <c r="H39">
        <f>'Defensive Workspace'!G41</f>
        <v>0</v>
      </c>
      <c r="I39">
        <f>'Defensive Workspace'!H41</f>
        <v>1.58</v>
      </c>
      <c r="J39" s="12">
        <f>'Defensive Workspace'!I41</f>
        <v>2.09</v>
      </c>
      <c r="L39">
        <v>36</v>
      </c>
      <c r="M39" t="str">
        <f>'Attacking Workspace'!A26</f>
        <v>K. Krolicki</v>
      </c>
      <c r="N39">
        <f>'Defensive Workspace'!L26</f>
        <v>3.35</v>
      </c>
      <c r="O39">
        <f>'Defensive Workspace'!M26</f>
        <v>1.18</v>
      </c>
      <c r="P39">
        <f>'Defensive Workspace'!N26</f>
        <v>0.31</v>
      </c>
      <c r="Q39">
        <f>'Defensive Workspace'!O26</f>
        <v>0.43</v>
      </c>
      <c r="R39">
        <f>'Defensive Workspace'!P26</f>
        <v>1.24</v>
      </c>
      <c r="S39">
        <f>'Defensive Workspace'!Q26</f>
        <v>4.34</v>
      </c>
      <c r="T39">
        <f>'Defensive Workspace'!R26</f>
        <v>8.6199999999999992</v>
      </c>
      <c r="U39" s="12">
        <f>'Defensive Workspace'!S26</f>
        <v>60.78</v>
      </c>
      <c r="X39">
        <v>36</v>
      </c>
      <c r="Y39" t="str">
        <f>'Attacking Workspace'!A38</f>
        <v>W. Johnson</v>
      </c>
      <c r="Z39">
        <f>'Defensive Workspace'!V38</f>
        <v>1.6</v>
      </c>
      <c r="AA39">
        <f>'Defensive Workspace'!W38</f>
        <v>9.67</v>
      </c>
      <c r="AB39">
        <f>'Defensive Workspace'!X38</f>
        <v>2.33</v>
      </c>
      <c r="AC39">
        <f>'Defensive Workspace'!Y38</f>
        <v>2.27</v>
      </c>
      <c r="AD39" s="12">
        <f>'Defensive Workspace'!Z38</f>
        <v>4</v>
      </c>
    </row>
    <row r="40" spans="2:30" x14ac:dyDescent="0.3">
      <c r="B40">
        <v>37</v>
      </c>
      <c r="C40" t="str">
        <f>'Attacking Workspace'!A20</f>
        <v>H. Medunjanin</v>
      </c>
      <c r="D40">
        <f>'Defensive Workspace'!C20</f>
        <v>1.1200000000000001</v>
      </c>
      <c r="E40">
        <f>'Defensive Workspace'!D20</f>
        <v>0.96</v>
      </c>
      <c r="F40">
        <f>'Defensive Workspace'!E20</f>
        <v>0.16</v>
      </c>
      <c r="G40">
        <f>'Defensive Workspace'!F20</f>
        <v>0.68</v>
      </c>
      <c r="H40">
        <f>'Defensive Workspace'!G20</f>
        <v>0.04</v>
      </c>
      <c r="I40">
        <f>'Defensive Workspace'!H20</f>
        <v>1.19</v>
      </c>
      <c r="J40" s="12">
        <f>'Defensive Workspace'!I20</f>
        <v>1.91</v>
      </c>
      <c r="L40">
        <v>37</v>
      </c>
      <c r="M40" t="str">
        <f>'Attacking Workspace'!A17</f>
        <v>E. JuÃ¡rez</v>
      </c>
      <c r="N40">
        <f>'Defensive Workspace'!L17</f>
        <v>5.63</v>
      </c>
      <c r="O40">
        <f>'Defensive Workspace'!M17</f>
        <v>1.1299999999999999</v>
      </c>
      <c r="P40">
        <f>'Defensive Workspace'!N17</f>
        <v>0.48</v>
      </c>
      <c r="Q40">
        <f>'Defensive Workspace'!O17</f>
        <v>0.88</v>
      </c>
      <c r="R40">
        <f>'Defensive Workspace'!P17</f>
        <v>2.33</v>
      </c>
      <c r="S40">
        <f>'Defensive Workspace'!Q17</f>
        <v>3.86</v>
      </c>
      <c r="T40">
        <f>'Defensive Workspace'!R17</f>
        <v>8.85</v>
      </c>
      <c r="U40" s="12">
        <f>'Defensive Workspace'!S17</f>
        <v>60.49</v>
      </c>
      <c r="X40">
        <v>37</v>
      </c>
      <c r="Y40" t="str">
        <f>'Attacking Workspace'!A8</f>
        <v>B. Schweinsteiger</v>
      </c>
      <c r="Z40">
        <f>'Defensive Workspace'!V8</f>
        <v>1.27</v>
      </c>
      <c r="AA40">
        <f>'Defensive Workspace'!W8</f>
        <v>10.27</v>
      </c>
      <c r="AB40">
        <f>'Defensive Workspace'!X8</f>
        <v>2.0699999999999998</v>
      </c>
      <c r="AC40">
        <f>'Defensive Workspace'!Y8</f>
        <v>1.27</v>
      </c>
      <c r="AD40" s="12">
        <f>'Defensive Workspace'!Z8</f>
        <v>4.1100000000000003</v>
      </c>
    </row>
    <row r="41" spans="2:30" x14ac:dyDescent="0.3">
      <c r="B41">
        <v>38</v>
      </c>
      <c r="C41" t="str">
        <f>'Attacking Workspace'!A15</f>
        <v>D. Kreilach</v>
      </c>
      <c r="D41">
        <f>'Defensive Workspace'!C15</f>
        <v>1.61</v>
      </c>
      <c r="E41">
        <f>'Defensive Workspace'!D15</f>
        <v>0.8</v>
      </c>
      <c r="F41">
        <f>'Defensive Workspace'!E15</f>
        <v>0.48</v>
      </c>
      <c r="G41">
        <f>'Defensive Workspace'!F15</f>
        <v>0.21</v>
      </c>
      <c r="H41">
        <f>'Defensive Workspace'!G15</f>
        <v>0</v>
      </c>
      <c r="I41">
        <f>'Defensive Workspace'!H15</f>
        <v>1.23</v>
      </c>
      <c r="J41" s="12">
        <f>'Defensive Workspace'!I15</f>
        <v>1.5</v>
      </c>
      <c r="L41">
        <v>38</v>
      </c>
      <c r="M41" t="str">
        <f>'Attacking Workspace'!A16</f>
        <v>E. Atuesta</v>
      </c>
      <c r="N41">
        <f>'Defensive Workspace'!L16</f>
        <v>7.65</v>
      </c>
      <c r="O41">
        <f>'Defensive Workspace'!M16</f>
        <v>1.41</v>
      </c>
      <c r="P41">
        <f>'Defensive Workspace'!N16</f>
        <v>0.71</v>
      </c>
      <c r="Q41">
        <f>'Defensive Workspace'!O16</f>
        <v>0.19</v>
      </c>
      <c r="R41">
        <f>'Defensive Workspace'!P16</f>
        <v>1.03</v>
      </c>
      <c r="S41">
        <f>'Defensive Workspace'!Q16</f>
        <v>5.01</v>
      </c>
      <c r="T41">
        <f>'Defensive Workspace'!R16</f>
        <v>11.57</v>
      </c>
      <c r="U41" s="12">
        <f>'Defensive Workspace'!S16</f>
        <v>59.38</v>
      </c>
      <c r="X41">
        <v>38</v>
      </c>
      <c r="Y41" t="str">
        <f>'Attacking Workspace'!A18</f>
        <v>F. Jungwirth</v>
      </c>
      <c r="Z41">
        <f>'Defensive Workspace'!V18</f>
        <v>1.25</v>
      </c>
      <c r="AA41">
        <f>'Defensive Workspace'!W18</f>
        <v>10.56</v>
      </c>
      <c r="AB41">
        <f>'Defensive Workspace'!X18</f>
        <v>2.25</v>
      </c>
      <c r="AC41">
        <f>'Defensive Workspace'!Y18</f>
        <v>1.25</v>
      </c>
      <c r="AD41" s="12">
        <f>'Defensive Workspace'!Z18</f>
        <v>4.29</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1"/>
  <sheetViews>
    <sheetView zoomScale="85" zoomScaleNormal="85" workbookViewId="0">
      <selection activeCell="AF4" sqref="AF4"/>
    </sheetView>
  </sheetViews>
  <sheetFormatPr defaultRowHeight="14.4" x14ac:dyDescent="0.3"/>
  <cols>
    <col min="1" max="1" width="16.6640625" customWidth="1"/>
    <col min="3" max="3" width="12.6640625" customWidth="1"/>
    <col min="31" max="31" width="19.5546875" customWidth="1"/>
  </cols>
  <sheetData>
    <row r="1" spans="1:32" x14ac:dyDescent="0.3">
      <c r="A1" t="s">
        <v>68</v>
      </c>
    </row>
    <row r="2" spans="1:32" x14ac:dyDescent="0.3">
      <c r="A2" t="s">
        <v>69</v>
      </c>
      <c r="B2" t="s">
        <v>70</v>
      </c>
      <c r="F2" t="s">
        <v>71</v>
      </c>
      <c r="R2" t="s">
        <v>72</v>
      </c>
      <c r="Z2" t="s">
        <v>73</v>
      </c>
      <c r="AA2" t="s">
        <v>85</v>
      </c>
    </row>
    <row r="3" spans="1:32" x14ac:dyDescent="0.3">
      <c r="A3" t="str">
        <f>'OPTA Data'!J1</f>
        <v>player</v>
      </c>
      <c r="B3" t="s">
        <v>0</v>
      </c>
      <c r="C3" t="str">
        <f>'OPTA Data'!P1</f>
        <v>Touches</v>
      </c>
      <c r="D3" t="str">
        <f>'OPTA Data'!Q1</f>
        <v>TchsA3</v>
      </c>
      <c r="F3" t="s">
        <v>0</v>
      </c>
      <c r="G3" t="str">
        <f>'OPTA Data'!T1</f>
        <v>PsAtt</v>
      </c>
      <c r="H3" t="str">
        <f>'OPTA Data'!U1</f>
        <v>Pass%</v>
      </c>
      <c r="I3" t="str">
        <f>'OPTA Data'!V1</f>
        <v>%PassFwd</v>
      </c>
      <c r="J3" t="str">
        <f>'OPTA Data'!W1</f>
        <v>PsCmpSoP</v>
      </c>
      <c r="K3" t="str">
        <f>'OPTA Data'!X1</f>
        <v>SopPassComp%</v>
      </c>
      <c r="L3" t="str">
        <f>'OPTA Data'!Y1</f>
        <v>LgBallCp</v>
      </c>
      <c r="M3" t="str">
        <f>'OPTA Data'!Z1</f>
        <v>LgBallComp%</v>
      </c>
      <c r="N3" t="str">
        <f>'OPTA Data'!AA1</f>
        <v>EntryPass</v>
      </c>
      <c r="O3" t="str">
        <f>'OPTA Data'!AB1</f>
        <v>EntryPass%</v>
      </c>
      <c r="P3" t="str">
        <f>'OPTA Data'!AC1</f>
        <v>PassIndexCM</v>
      </c>
      <c r="R3" t="s">
        <v>0</v>
      </c>
      <c r="S3" t="str">
        <f>'OPTA Data'!AD1</f>
        <v>PsCmpInBoxNotChance</v>
      </c>
      <c r="T3" t="str">
        <f>'OPTA Data'!AE1</f>
        <v>SOG</v>
      </c>
      <c r="U3" t="s">
        <v>21</v>
      </c>
      <c r="V3" t="str">
        <f>'OPTA Data'!AG1</f>
        <v>BgChncCrtd</v>
      </c>
      <c r="W3" t="str">
        <f>'OPTA Data'!AH1</f>
        <v>Ast</v>
      </c>
      <c r="X3" t="s">
        <v>72</v>
      </c>
      <c r="AA3" t="s">
        <v>0</v>
      </c>
      <c r="AB3" t="str">
        <f>'OPTA Data'!AJ1</f>
        <v>teamSOG</v>
      </c>
      <c r="AC3" t="str">
        <f>'OPTA Data'!AK1</f>
        <v>TeamGoals</v>
      </c>
      <c r="AD3" t="str">
        <f>'OPTA Data'!AL1</f>
        <v>TeamBgChncCrtd</v>
      </c>
      <c r="AE3" t="str">
        <f>'OPTA Data'!AM1</f>
        <v>TeamAssist</v>
      </c>
      <c r="AF3" t="str">
        <f>'OPTA Data'!AN1</f>
        <v>TeamAttIndex</v>
      </c>
    </row>
    <row r="4" spans="1:32" x14ac:dyDescent="0.3">
      <c r="A4" t="str">
        <f>'OPTA Data'!J2</f>
        <v>A. Godoy</v>
      </c>
      <c r="B4">
        <f>_xlfn.RANK.EQ(C4,C$4:C$41,0)</f>
        <v>16</v>
      </c>
      <c r="C4">
        <f>'OPTA Data'!P2</f>
        <v>72.89</v>
      </c>
      <c r="D4">
        <f>'OPTA Data'!Q2</f>
        <v>8.75</v>
      </c>
      <c r="F4">
        <f>_xlfn.RANK.EQ(P4,P$4:P$41,0)</f>
        <v>11</v>
      </c>
      <c r="G4">
        <f>'OPTA Data'!T2</f>
        <v>56.74</v>
      </c>
      <c r="H4">
        <f>'OPTA Data'!U2</f>
        <v>0.90500000000000003</v>
      </c>
      <c r="I4">
        <f>'OPTA Data'!V2</f>
        <v>0.253</v>
      </c>
      <c r="J4">
        <f>'OPTA Data'!W2</f>
        <v>1.82</v>
      </c>
      <c r="K4">
        <f>'OPTA Data'!X2</f>
        <v>0.875</v>
      </c>
      <c r="L4">
        <f>'OPTA Data'!Y2</f>
        <v>6.06</v>
      </c>
      <c r="M4">
        <f>'OPTA Data'!Z2</f>
        <v>0.83299999999999996</v>
      </c>
      <c r="N4">
        <f>'OPTA Data'!AA2</f>
        <v>6.11</v>
      </c>
      <c r="O4">
        <f>'OPTA Data'!AB2</f>
        <v>0.80600000000000005</v>
      </c>
      <c r="P4">
        <f>'OPTA Data'!AC2</f>
        <v>23.34</v>
      </c>
      <c r="R4">
        <f>_xlfn.RANK.EQ(X4,X$4:X$41,0)</f>
        <v>32</v>
      </c>
      <c r="S4">
        <f>'OPTA Data'!AD2</f>
        <v>0.35</v>
      </c>
      <c r="T4">
        <f>'OPTA Data'!AE2</f>
        <v>0.09</v>
      </c>
      <c r="U4">
        <f>'OPTA Data'!AF2</f>
        <v>0</v>
      </c>
      <c r="V4">
        <f>'OPTA Data'!AG2</f>
        <v>0.04</v>
      </c>
      <c r="W4">
        <f>'OPTA Data'!AH2</f>
        <v>0.09</v>
      </c>
      <c r="X4">
        <f>'OPTA Data'!AI2</f>
        <v>0.56000000000000005</v>
      </c>
      <c r="AA4">
        <f>_xlfn.RANK.EQ(AF4,AF$4:AF$41,0)</f>
        <v>30</v>
      </c>
      <c r="AB4">
        <f>'OPTA Data'!AJ2</f>
        <v>3.35</v>
      </c>
      <c r="AC4">
        <f>'OPTA Data'!AK2</f>
        <v>1.52</v>
      </c>
      <c r="AD4">
        <f>'OPTA Data'!AL2</f>
        <v>0.61</v>
      </c>
      <c r="AE4">
        <f>'OPTA Data'!AM2</f>
        <v>0.81</v>
      </c>
      <c r="AF4">
        <f>'OPTA Data'!AN2</f>
        <v>6.63</v>
      </c>
    </row>
    <row r="5" spans="1:32" x14ac:dyDescent="0.3">
      <c r="A5" t="str">
        <f>'OPTA Data'!J3</f>
        <v>A. Ring</v>
      </c>
      <c r="B5">
        <f t="shared" ref="B5:B41" si="0">_xlfn.RANK.EQ(C5,C$4:C$41,0)</f>
        <v>3</v>
      </c>
      <c r="C5">
        <f>'OPTA Data'!P3</f>
        <v>84.71</v>
      </c>
      <c r="D5">
        <f>'OPTA Data'!Q3</f>
        <v>8.58</v>
      </c>
      <c r="F5">
        <f t="shared" ref="F5:F41" si="1">_xlfn.RANK.EQ(P5,P$4:P$41,0)</f>
        <v>15</v>
      </c>
      <c r="G5">
        <f>'OPTA Data'!T3</f>
        <v>69.84</v>
      </c>
      <c r="H5">
        <f>'OPTA Data'!U3</f>
        <v>0.86099999999999999</v>
      </c>
      <c r="I5">
        <f>'OPTA Data'!V3</f>
        <v>0.29299999999999998</v>
      </c>
      <c r="J5">
        <f>'OPTA Data'!W3</f>
        <v>1</v>
      </c>
      <c r="K5">
        <f>'OPTA Data'!X3</f>
        <v>0.7</v>
      </c>
      <c r="L5">
        <f>'OPTA Data'!Y3</f>
        <v>5.48</v>
      </c>
      <c r="M5">
        <f>'OPTA Data'!Z3</f>
        <v>0.61499999999999999</v>
      </c>
      <c r="N5">
        <f>'OPTA Data'!AA3</f>
        <v>5.39</v>
      </c>
      <c r="O5">
        <f>'OPTA Data'!AB3</f>
        <v>0.66100000000000003</v>
      </c>
      <c r="P5">
        <f>'OPTA Data'!AC3</f>
        <v>22.63</v>
      </c>
      <c r="R5">
        <f t="shared" ref="R5:R41" si="2">_xlfn.RANK.EQ(X5,X$4:X$41,0)</f>
        <v>18</v>
      </c>
      <c r="S5">
        <f>'OPTA Data'!AD3</f>
        <v>0.56999999999999995</v>
      </c>
      <c r="T5">
        <f>'OPTA Data'!AE3</f>
        <v>0.24</v>
      </c>
      <c r="U5">
        <f>'OPTA Data'!AF3</f>
        <v>0.1</v>
      </c>
      <c r="V5">
        <f>'OPTA Data'!AG3</f>
        <v>0.1</v>
      </c>
      <c r="W5">
        <f>'OPTA Data'!AH3</f>
        <v>0</v>
      </c>
      <c r="X5">
        <f>'OPTA Data'!AI3</f>
        <v>1</v>
      </c>
      <c r="AA5">
        <f t="shared" ref="AA5:AA41" si="3">_xlfn.RANK.EQ(AF5,AF$4:AF$41,0)</f>
        <v>16</v>
      </c>
      <c r="AB5">
        <f>'OPTA Data'!AJ3</f>
        <v>5.62</v>
      </c>
      <c r="AC5">
        <f>'OPTA Data'!AK3</f>
        <v>1.69</v>
      </c>
      <c r="AD5">
        <f>'OPTA Data'!AL3</f>
        <v>2.46</v>
      </c>
      <c r="AE5">
        <f>'OPTA Data'!AM3</f>
        <v>1.27</v>
      </c>
      <c r="AF5">
        <f>'OPTA Data'!AN3</f>
        <v>8.41</v>
      </c>
    </row>
    <row r="6" spans="1:32" x14ac:dyDescent="0.3">
      <c r="A6" t="str">
        <f>'OPTA Data'!J4</f>
        <v>Ali Ghazal</v>
      </c>
      <c r="B6">
        <f t="shared" si="0"/>
        <v>37</v>
      </c>
      <c r="C6">
        <f>'OPTA Data'!P4</f>
        <v>50.74</v>
      </c>
      <c r="D6">
        <f>'OPTA Data'!Q4</f>
        <v>4.45</v>
      </c>
      <c r="F6">
        <f t="shared" si="1"/>
        <v>36</v>
      </c>
      <c r="G6">
        <f>'OPTA Data'!T4</f>
        <v>37.21</v>
      </c>
      <c r="H6">
        <f>'OPTA Data'!U4</f>
        <v>0.84</v>
      </c>
      <c r="I6">
        <f>'OPTA Data'!V4</f>
        <v>0.254</v>
      </c>
      <c r="J6">
        <f>'OPTA Data'!W4</f>
        <v>0.09</v>
      </c>
      <c r="K6">
        <f>'OPTA Data'!X4</f>
        <v>1</v>
      </c>
      <c r="L6">
        <f>'OPTA Data'!Y4</f>
        <v>1.69</v>
      </c>
      <c r="M6">
        <f>'OPTA Data'!Z4</f>
        <v>0.79200000000000004</v>
      </c>
      <c r="N6">
        <f>'OPTA Data'!AA4</f>
        <v>2.23</v>
      </c>
      <c r="O6">
        <f>'OPTA Data'!AB4</f>
        <v>0.69399999999999995</v>
      </c>
      <c r="P6">
        <f>'OPTA Data'!AC4</f>
        <v>9.5500000000000007</v>
      </c>
      <c r="R6">
        <f t="shared" si="2"/>
        <v>38</v>
      </c>
      <c r="S6">
        <f>'OPTA Data'!AD4</f>
        <v>0</v>
      </c>
      <c r="T6">
        <f>'OPTA Data'!AE4</f>
        <v>0.09</v>
      </c>
      <c r="U6">
        <f>'OPTA Data'!AF4</f>
        <v>0</v>
      </c>
      <c r="V6">
        <f>'OPTA Data'!AG4</f>
        <v>0</v>
      </c>
      <c r="W6">
        <f>'OPTA Data'!AH4</f>
        <v>0</v>
      </c>
      <c r="X6">
        <f>'OPTA Data'!AI4</f>
        <v>0.09</v>
      </c>
      <c r="AA6">
        <f t="shared" si="3"/>
        <v>34</v>
      </c>
      <c r="AB6">
        <f>'OPTA Data'!AJ4</f>
        <v>5.86</v>
      </c>
      <c r="AC6">
        <f>'OPTA Data'!AK4</f>
        <v>1.62</v>
      </c>
      <c r="AD6">
        <f>'OPTA Data'!AL4</f>
        <v>2.81</v>
      </c>
      <c r="AE6">
        <f>'OPTA Data'!AM4</f>
        <v>1.24</v>
      </c>
      <c r="AF6">
        <f>'OPTA Data'!AN4</f>
        <v>5.71</v>
      </c>
    </row>
    <row r="7" spans="1:32" x14ac:dyDescent="0.3">
      <c r="A7" t="str">
        <f>'OPTA Data'!J5</f>
        <v>B. Feilhaber</v>
      </c>
      <c r="B7">
        <f t="shared" si="0"/>
        <v>10</v>
      </c>
      <c r="C7">
        <f>'OPTA Data'!P5</f>
        <v>80.510000000000005</v>
      </c>
      <c r="D7">
        <f>'OPTA Data'!Q5</f>
        <v>18.86</v>
      </c>
      <c r="F7">
        <f t="shared" si="1"/>
        <v>14</v>
      </c>
      <c r="G7">
        <f>'OPTA Data'!T5</f>
        <v>63.49</v>
      </c>
      <c r="H7">
        <f>'OPTA Data'!U5</f>
        <v>0.87</v>
      </c>
      <c r="I7">
        <f>'OPTA Data'!V5</f>
        <v>0.29699999999999999</v>
      </c>
      <c r="J7">
        <f>'OPTA Data'!W5</f>
        <v>0.41</v>
      </c>
      <c r="K7">
        <f>'OPTA Data'!X5</f>
        <v>0.84599999999999997</v>
      </c>
      <c r="L7">
        <f>'OPTA Data'!Y5</f>
        <v>4.6500000000000004</v>
      </c>
      <c r="M7">
        <f>'OPTA Data'!Z5</f>
        <v>0.754</v>
      </c>
      <c r="N7">
        <f>'OPTA Data'!AA5</f>
        <v>5.72</v>
      </c>
      <c r="O7">
        <f>'OPTA Data'!AB5</f>
        <v>0.77100000000000002</v>
      </c>
      <c r="P7">
        <f>'OPTA Data'!AC5</f>
        <v>22.8</v>
      </c>
      <c r="R7">
        <f t="shared" si="2"/>
        <v>3</v>
      </c>
      <c r="S7">
        <f>'OPTA Data'!AD5</f>
        <v>1.96</v>
      </c>
      <c r="T7">
        <f>'OPTA Data'!AE5</f>
        <v>0.41</v>
      </c>
      <c r="U7">
        <f>'OPTA Data'!AF5</f>
        <v>0.11</v>
      </c>
      <c r="V7">
        <f>'OPTA Data'!AG5</f>
        <v>0.48</v>
      </c>
      <c r="W7">
        <f>'OPTA Data'!AH5</f>
        <v>0.15</v>
      </c>
      <c r="X7">
        <f>'OPTA Data'!AI5</f>
        <v>3.1</v>
      </c>
      <c r="AA7">
        <f t="shared" si="3"/>
        <v>3</v>
      </c>
      <c r="AB7">
        <f>'OPTA Data'!AJ5</f>
        <v>6.5</v>
      </c>
      <c r="AC7">
        <f>'OPTA Data'!AK5</f>
        <v>1.86</v>
      </c>
      <c r="AD7">
        <f>'OPTA Data'!AL5</f>
        <v>2.82</v>
      </c>
      <c r="AE7">
        <f>'OPTA Data'!AM5</f>
        <v>1.86</v>
      </c>
      <c r="AF7">
        <f>'OPTA Data'!AN5</f>
        <v>10.35</v>
      </c>
    </row>
    <row r="8" spans="1:32" x14ac:dyDescent="0.3">
      <c r="A8" t="str">
        <f>'OPTA Data'!J6</f>
        <v>B. Schweinsteiger</v>
      </c>
      <c r="B8">
        <f t="shared" si="0"/>
        <v>2</v>
      </c>
      <c r="C8">
        <f>'OPTA Data'!P6</f>
        <v>87.37</v>
      </c>
      <c r="D8">
        <f>'OPTA Data'!Q6</f>
        <v>14.32</v>
      </c>
      <c r="F8">
        <f t="shared" si="1"/>
        <v>3</v>
      </c>
      <c r="G8">
        <f>'OPTA Data'!T6</f>
        <v>71.95</v>
      </c>
      <c r="H8">
        <f>'OPTA Data'!U6</f>
        <v>0.879</v>
      </c>
      <c r="I8">
        <f>'OPTA Data'!V6</f>
        <v>0.32300000000000001</v>
      </c>
      <c r="J8">
        <f>'OPTA Data'!W6</f>
        <v>1.19</v>
      </c>
      <c r="K8">
        <f>'OPTA Data'!X6</f>
        <v>0.73699999999999999</v>
      </c>
      <c r="L8">
        <f>'OPTA Data'!Y6</f>
        <v>6.69</v>
      </c>
      <c r="M8">
        <f>'OPTA Data'!Z6</f>
        <v>0.70499999999999996</v>
      </c>
      <c r="N8">
        <f>'OPTA Data'!AA6</f>
        <v>8.31</v>
      </c>
      <c r="O8">
        <f>'OPTA Data'!AB6</f>
        <v>0.78400000000000003</v>
      </c>
      <c r="P8">
        <f>'OPTA Data'!AC6</f>
        <v>30.18</v>
      </c>
      <c r="R8">
        <f t="shared" si="2"/>
        <v>6</v>
      </c>
      <c r="S8">
        <f>'OPTA Data'!AD6</f>
        <v>1.44</v>
      </c>
      <c r="T8">
        <f>'OPTA Data'!AE6</f>
        <v>0.17</v>
      </c>
      <c r="U8">
        <f>'OPTA Data'!AF6</f>
        <v>0.08</v>
      </c>
      <c r="V8">
        <f>'OPTA Data'!AG6</f>
        <v>0.08</v>
      </c>
      <c r="W8">
        <f>'OPTA Data'!AH6</f>
        <v>0.17</v>
      </c>
      <c r="X8">
        <f>'OPTA Data'!AI6</f>
        <v>1.95</v>
      </c>
      <c r="AA8">
        <f t="shared" si="3"/>
        <v>25</v>
      </c>
      <c r="AB8">
        <f>'OPTA Data'!AJ6</f>
        <v>7.53</v>
      </c>
      <c r="AC8">
        <f>'OPTA Data'!AK6</f>
        <v>1.33</v>
      </c>
      <c r="AD8">
        <f>'OPTA Data'!AL6</f>
        <v>3.07</v>
      </c>
      <c r="AE8">
        <f>'OPTA Data'!AM6</f>
        <v>1.6</v>
      </c>
      <c r="AF8">
        <f>'OPTA Data'!AN6</f>
        <v>7.27</v>
      </c>
    </row>
    <row r="9" spans="1:32" x14ac:dyDescent="0.3">
      <c r="A9" t="str">
        <f>'OPTA Data'!J7</f>
        <v>Boniek GarcÃ­a</v>
      </c>
      <c r="B9">
        <f t="shared" si="0"/>
        <v>24</v>
      </c>
      <c r="C9">
        <f>'OPTA Data'!P7</f>
        <v>66.010000000000005</v>
      </c>
      <c r="D9">
        <f>'OPTA Data'!Q7</f>
        <v>12.12</v>
      </c>
      <c r="F9">
        <f t="shared" si="1"/>
        <v>13</v>
      </c>
      <c r="G9">
        <f>'OPTA Data'!T7</f>
        <v>53.03</v>
      </c>
      <c r="H9">
        <f>'OPTA Data'!U7</f>
        <v>0.86399999999999999</v>
      </c>
      <c r="I9">
        <f>'OPTA Data'!V7</f>
        <v>0.34100000000000003</v>
      </c>
      <c r="J9">
        <f>'OPTA Data'!W7</f>
        <v>1.05</v>
      </c>
      <c r="K9">
        <f>'OPTA Data'!X7</f>
        <v>0.81</v>
      </c>
      <c r="L9">
        <f>'OPTA Data'!Y7</f>
        <v>4.0599999999999996</v>
      </c>
      <c r="M9">
        <f>'OPTA Data'!Z7</f>
        <v>0.67300000000000004</v>
      </c>
      <c r="N9">
        <f>'OPTA Data'!AA7</f>
        <v>7.81</v>
      </c>
      <c r="O9">
        <f>'OPTA Data'!AB7</f>
        <v>0.82499999999999996</v>
      </c>
      <c r="P9">
        <f>'OPTA Data'!AC7</f>
        <v>23.24</v>
      </c>
      <c r="R9">
        <f t="shared" si="2"/>
        <v>7</v>
      </c>
      <c r="S9">
        <f>'OPTA Data'!AD7</f>
        <v>1.23</v>
      </c>
      <c r="T9">
        <f>'OPTA Data'!AE7</f>
        <v>0.06</v>
      </c>
      <c r="U9">
        <f>'OPTA Data'!AF7</f>
        <v>0.06</v>
      </c>
      <c r="V9">
        <f>'OPTA Data'!AG7</f>
        <v>0.31</v>
      </c>
      <c r="W9">
        <f>'OPTA Data'!AH7</f>
        <v>0.25</v>
      </c>
      <c r="X9">
        <f>'OPTA Data'!AI7</f>
        <v>1.91</v>
      </c>
      <c r="AA9">
        <f t="shared" si="3"/>
        <v>21</v>
      </c>
      <c r="AB9">
        <f>'OPTA Data'!AJ7</f>
        <v>7.48</v>
      </c>
      <c r="AC9">
        <f>'OPTA Data'!AK7</f>
        <v>1.38</v>
      </c>
      <c r="AD9">
        <f>'OPTA Data'!AL7</f>
        <v>2.81</v>
      </c>
      <c r="AE9">
        <f>'OPTA Data'!AM7</f>
        <v>1.19</v>
      </c>
      <c r="AF9">
        <f>'OPTA Data'!AN7</f>
        <v>7.72</v>
      </c>
    </row>
    <row r="10" spans="1:32" x14ac:dyDescent="0.3">
      <c r="A10" t="str">
        <f>'OPTA Data'!J8</f>
        <v>C. Durkin</v>
      </c>
      <c r="B10">
        <f t="shared" si="0"/>
        <v>28</v>
      </c>
      <c r="C10">
        <f>'OPTA Data'!P8</f>
        <v>61.23</v>
      </c>
      <c r="D10">
        <f>'OPTA Data'!Q8</f>
        <v>3.96</v>
      </c>
      <c r="F10">
        <f t="shared" si="1"/>
        <v>31</v>
      </c>
      <c r="G10">
        <f>'OPTA Data'!T8</f>
        <v>47.26</v>
      </c>
      <c r="H10">
        <f>'OPTA Data'!U8</f>
        <v>0.84899999999999998</v>
      </c>
      <c r="I10">
        <f>'OPTA Data'!V8</f>
        <v>0.32400000000000001</v>
      </c>
      <c r="J10">
        <f>'OPTA Data'!W8</f>
        <v>0.42</v>
      </c>
      <c r="K10">
        <f>'OPTA Data'!X8</f>
        <v>0.85699999999999998</v>
      </c>
      <c r="L10">
        <f>'OPTA Data'!Y8</f>
        <v>3.54</v>
      </c>
      <c r="M10">
        <f>'OPTA Data'!Z8</f>
        <v>0.52600000000000002</v>
      </c>
      <c r="N10">
        <f>'OPTA Data'!AA8</f>
        <v>2.78</v>
      </c>
      <c r="O10">
        <f>'OPTA Data'!AB8</f>
        <v>0.66700000000000004</v>
      </c>
      <c r="P10">
        <f>'OPTA Data'!AC8</f>
        <v>15.11</v>
      </c>
      <c r="R10">
        <f t="shared" si="2"/>
        <v>33</v>
      </c>
      <c r="S10">
        <f>'OPTA Data'!AD8</f>
        <v>0.28000000000000003</v>
      </c>
      <c r="T10">
        <f>'OPTA Data'!AE8</f>
        <v>0</v>
      </c>
      <c r="U10">
        <f>'OPTA Data'!AF8</f>
        <v>0</v>
      </c>
      <c r="V10">
        <f>'OPTA Data'!AG8</f>
        <v>0.14000000000000001</v>
      </c>
      <c r="W10">
        <f>'OPTA Data'!AH8</f>
        <v>7.0000000000000007E-2</v>
      </c>
      <c r="X10">
        <f>'OPTA Data'!AI8</f>
        <v>0.49</v>
      </c>
      <c r="AA10">
        <f t="shared" si="3"/>
        <v>36</v>
      </c>
      <c r="AB10">
        <f>'OPTA Data'!AJ8</f>
        <v>7.17</v>
      </c>
      <c r="AC10">
        <f>'OPTA Data'!AK8</f>
        <v>1.67</v>
      </c>
      <c r="AD10">
        <f>'OPTA Data'!AL8</f>
        <v>3.28</v>
      </c>
      <c r="AE10">
        <f>'OPTA Data'!AM8</f>
        <v>2.17</v>
      </c>
      <c r="AF10">
        <f>'OPTA Data'!AN8</f>
        <v>3.96</v>
      </c>
    </row>
    <row r="11" spans="1:32" x14ac:dyDescent="0.3">
      <c r="A11" t="str">
        <f>'OPTA Data'!J9</f>
        <v>C. Gruezo</v>
      </c>
      <c r="B11">
        <f t="shared" si="0"/>
        <v>29</v>
      </c>
      <c r="C11">
        <f>'OPTA Data'!P9</f>
        <v>58.71</v>
      </c>
      <c r="D11">
        <f>'OPTA Data'!Q9</f>
        <v>9.33</v>
      </c>
      <c r="F11">
        <f t="shared" si="1"/>
        <v>29</v>
      </c>
      <c r="G11">
        <f>'OPTA Data'!T9</f>
        <v>49.58</v>
      </c>
      <c r="H11">
        <f>'OPTA Data'!U9</f>
        <v>0.86499999999999999</v>
      </c>
      <c r="I11">
        <f>'OPTA Data'!V9</f>
        <v>0.251</v>
      </c>
      <c r="J11">
        <f>'OPTA Data'!W9</f>
        <v>0.88</v>
      </c>
      <c r="K11">
        <f>'OPTA Data'!X9</f>
        <v>0.78600000000000003</v>
      </c>
      <c r="L11">
        <f>'OPTA Data'!Y9</f>
        <v>4.71</v>
      </c>
      <c r="M11">
        <f>'OPTA Data'!Z9</f>
        <v>0.68</v>
      </c>
      <c r="N11">
        <f>'OPTA Data'!AA9</f>
        <v>4.42</v>
      </c>
      <c r="O11">
        <f>'OPTA Data'!AB9</f>
        <v>0.70499999999999996</v>
      </c>
      <c r="P11">
        <f>'OPTA Data'!AC9</f>
        <v>16.559999999999999</v>
      </c>
      <c r="R11">
        <f t="shared" si="2"/>
        <v>27</v>
      </c>
      <c r="S11">
        <f>'OPTA Data'!AD9</f>
        <v>0.28000000000000003</v>
      </c>
      <c r="T11">
        <f>'OPTA Data'!AE9</f>
        <v>0.24</v>
      </c>
      <c r="U11">
        <f>'OPTA Data'!AF9</f>
        <v>0.08</v>
      </c>
      <c r="V11">
        <f>'OPTA Data'!AG9</f>
        <v>0.04</v>
      </c>
      <c r="W11">
        <f>'OPTA Data'!AH9</f>
        <v>0.04</v>
      </c>
      <c r="X11">
        <f>'OPTA Data'!AI9</f>
        <v>0.68</v>
      </c>
      <c r="AA11">
        <f t="shared" si="3"/>
        <v>14</v>
      </c>
      <c r="AB11">
        <f>'OPTA Data'!AJ9</f>
        <v>5.28</v>
      </c>
      <c r="AC11">
        <f>'OPTA Data'!AK9</f>
        <v>1.62</v>
      </c>
      <c r="AD11">
        <f>'OPTA Data'!AL9</f>
        <v>2.0699999999999998</v>
      </c>
      <c r="AE11">
        <f>'OPTA Data'!AM9</f>
        <v>1.38</v>
      </c>
      <c r="AF11">
        <f>'OPTA Data'!AN9</f>
        <v>8.58</v>
      </c>
    </row>
    <row r="12" spans="1:32" x14ac:dyDescent="0.3">
      <c r="A12" t="str">
        <f>'OPTA Data'!J10</f>
        <v>C. Warner</v>
      </c>
      <c r="B12">
        <f t="shared" si="0"/>
        <v>30</v>
      </c>
      <c r="C12">
        <f>'OPTA Data'!P10</f>
        <v>57.69</v>
      </c>
      <c r="D12">
        <f>'OPTA Data'!Q10</f>
        <v>5.32</v>
      </c>
      <c r="F12">
        <f t="shared" si="1"/>
        <v>33</v>
      </c>
      <c r="G12">
        <f>'OPTA Data'!T10</f>
        <v>42.87</v>
      </c>
      <c r="H12">
        <f>'OPTA Data'!U10</f>
        <v>0.81399999999999995</v>
      </c>
      <c r="I12">
        <f>'OPTA Data'!V10</f>
        <v>0.33500000000000002</v>
      </c>
      <c r="J12">
        <f>'OPTA Data'!W10</f>
        <v>0.23</v>
      </c>
      <c r="K12">
        <f>'OPTA Data'!X10</f>
        <v>0.6</v>
      </c>
      <c r="L12">
        <f>'OPTA Data'!Y10</f>
        <v>2.36</v>
      </c>
      <c r="M12">
        <f>'OPTA Data'!Z10</f>
        <v>0.47</v>
      </c>
      <c r="N12">
        <f>'OPTA Data'!AA10</f>
        <v>2.74</v>
      </c>
      <c r="O12">
        <f>'OPTA Data'!AB10</f>
        <v>0.61</v>
      </c>
      <c r="P12">
        <f>'OPTA Data'!AC10</f>
        <v>12.52</v>
      </c>
      <c r="R12">
        <f t="shared" si="2"/>
        <v>36</v>
      </c>
      <c r="S12">
        <f>'OPTA Data'!AD10</f>
        <v>0.23</v>
      </c>
      <c r="T12">
        <f>'OPTA Data'!AE10</f>
        <v>0</v>
      </c>
      <c r="U12">
        <f>'OPTA Data'!AF10</f>
        <v>0</v>
      </c>
      <c r="V12">
        <f>'OPTA Data'!AG10</f>
        <v>0</v>
      </c>
      <c r="W12">
        <f>'OPTA Data'!AH10</f>
        <v>0</v>
      </c>
      <c r="X12">
        <f>'OPTA Data'!AI10</f>
        <v>0.23</v>
      </c>
      <c r="AA12">
        <f t="shared" si="3"/>
        <v>38</v>
      </c>
      <c r="AB12">
        <f>'OPTA Data'!AJ10</f>
        <v>4.25</v>
      </c>
      <c r="AC12">
        <f>'OPTA Data'!AK10</f>
        <v>1.58</v>
      </c>
      <c r="AD12">
        <f>'OPTA Data'!AL10</f>
        <v>2.33</v>
      </c>
      <c r="AE12">
        <f>'OPTA Data'!AM10</f>
        <v>1.21</v>
      </c>
      <c r="AF12">
        <f>'OPTA Data'!AN10</f>
        <v>1.58</v>
      </c>
    </row>
    <row r="13" spans="1:32" x14ac:dyDescent="0.3">
      <c r="A13" t="str">
        <f>'OPTA Data'!J11</f>
        <v>D. CerÃ©n</v>
      </c>
      <c r="B13">
        <f t="shared" si="0"/>
        <v>25</v>
      </c>
      <c r="C13">
        <f>'OPTA Data'!P11</f>
        <v>64.11</v>
      </c>
      <c r="D13">
        <f>'OPTA Data'!Q11</f>
        <v>8.5500000000000007</v>
      </c>
      <c r="F13">
        <f t="shared" si="1"/>
        <v>16</v>
      </c>
      <c r="G13">
        <f>'OPTA Data'!T11</f>
        <v>50.4</v>
      </c>
      <c r="H13">
        <f>'OPTA Data'!U11</f>
        <v>0.871</v>
      </c>
      <c r="I13">
        <f>'OPTA Data'!V11</f>
        <v>0.27700000000000002</v>
      </c>
      <c r="J13">
        <f>'OPTA Data'!W11</f>
        <v>1.43</v>
      </c>
      <c r="K13">
        <f>'OPTA Data'!X11</f>
        <v>0.83299999999999996</v>
      </c>
      <c r="L13">
        <f>'OPTA Data'!Y11</f>
        <v>7.29</v>
      </c>
      <c r="M13">
        <f>'OPTA Data'!Z11</f>
        <v>0.73399999999999999</v>
      </c>
      <c r="N13">
        <f>'OPTA Data'!AA11</f>
        <v>5.97</v>
      </c>
      <c r="O13">
        <f>'OPTA Data'!AB11</f>
        <v>0.80600000000000005</v>
      </c>
      <c r="P13">
        <f>'OPTA Data'!AC11</f>
        <v>21.89</v>
      </c>
      <c r="R13">
        <f t="shared" si="2"/>
        <v>21</v>
      </c>
      <c r="S13">
        <f>'OPTA Data'!AD11</f>
        <v>0.75</v>
      </c>
      <c r="T13">
        <f>'OPTA Data'!AE11</f>
        <v>0.11</v>
      </c>
      <c r="U13">
        <f>'OPTA Data'!AF11</f>
        <v>0.06</v>
      </c>
      <c r="V13">
        <f>'OPTA Data'!AG11</f>
        <v>0</v>
      </c>
      <c r="W13">
        <f>'OPTA Data'!AH11</f>
        <v>0</v>
      </c>
      <c r="X13">
        <f>'OPTA Data'!AI11</f>
        <v>0.92</v>
      </c>
      <c r="AA13">
        <f t="shared" si="3"/>
        <v>22</v>
      </c>
      <c r="AB13">
        <f>'OPTA Data'!AJ11</f>
        <v>4.32</v>
      </c>
      <c r="AC13">
        <f>'OPTA Data'!AK11</f>
        <v>1.79</v>
      </c>
      <c r="AD13">
        <f>'OPTA Data'!AL11</f>
        <v>1.61</v>
      </c>
      <c r="AE13">
        <f>'OPTA Data'!AM11</f>
        <v>1.18</v>
      </c>
      <c r="AF13">
        <f>'OPTA Data'!AN11</f>
        <v>7.64</v>
      </c>
    </row>
    <row r="14" spans="1:32" x14ac:dyDescent="0.3">
      <c r="A14" t="str">
        <f>'OPTA Data'!J12</f>
        <v>D. CharÃ¡</v>
      </c>
      <c r="B14">
        <f t="shared" si="0"/>
        <v>22</v>
      </c>
      <c r="C14">
        <f>'OPTA Data'!P12</f>
        <v>66.44</v>
      </c>
      <c r="D14">
        <f>'OPTA Data'!Q12</f>
        <v>11.2</v>
      </c>
      <c r="F14">
        <f t="shared" si="1"/>
        <v>22</v>
      </c>
      <c r="G14">
        <f>'OPTA Data'!T12</f>
        <v>50.44</v>
      </c>
      <c r="H14">
        <f>'OPTA Data'!U12</f>
        <v>0.89900000000000002</v>
      </c>
      <c r="I14">
        <f>'OPTA Data'!V12</f>
        <v>0.29199999999999998</v>
      </c>
      <c r="J14">
        <f>'OPTA Data'!W12</f>
        <v>0.57999999999999996</v>
      </c>
      <c r="K14">
        <f>'OPTA Data'!X12</f>
        <v>0.92900000000000005</v>
      </c>
      <c r="L14">
        <f>'OPTA Data'!Y12</f>
        <v>2.89</v>
      </c>
      <c r="M14">
        <f>'OPTA Data'!Z12</f>
        <v>0.73</v>
      </c>
      <c r="N14">
        <f>'OPTA Data'!AA12</f>
        <v>5.07</v>
      </c>
      <c r="O14">
        <f>'OPTA Data'!AB12</f>
        <v>0.83799999999999997</v>
      </c>
      <c r="P14">
        <f>'OPTA Data'!AC12</f>
        <v>18.84</v>
      </c>
      <c r="R14">
        <f t="shared" si="2"/>
        <v>14</v>
      </c>
      <c r="S14">
        <f>'OPTA Data'!AD12</f>
        <v>0.98</v>
      </c>
      <c r="T14">
        <f>'OPTA Data'!AE12</f>
        <v>0.09</v>
      </c>
      <c r="U14">
        <f>'OPTA Data'!AF12</f>
        <v>0.04</v>
      </c>
      <c r="V14">
        <f>'OPTA Data'!AG12</f>
        <v>0.13</v>
      </c>
      <c r="W14">
        <f>'OPTA Data'!AH12</f>
        <v>0</v>
      </c>
      <c r="X14">
        <f>'OPTA Data'!AI12</f>
        <v>1.24</v>
      </c>
      <c r="AA14">
        <f t="shared" si="3"/>
        <v>17</v>
      </c>
      <c r="AB14">
        <f>'OPTA Data'!AJ12</f>
        <v>4.6100000000000003</v>
      </c>
      <c r="AC14">
        <f>'OPTA Data'!AK12</f>
        <v>1.61</v>
      </c>
      <c r="AD14">
        <f>'OPTA Data'!AL12</f>
        <v>1.32</v>
      </c>
      <c r="AE14">
        <f>'OPTA Data'!AM12</f>
        <v>1.21</v>
      </c>
      <c r="AF14">
        <f>'OPTA Data'!AN12</f>
        <v>8.36</v>
      </c>
    </row>
    <row r="15" spans="1:32" x14ac:dyDescent="0.3">
      <c r="A15" t="str">
        <f>'OPTA Data'!J13</f>
        <v>D. Kreilach</v>
      </c>
      <c r="B15">
        <f t="shared" si="0"/>
        <v>18</v>
      </c>
      <c r="C15">
        <f>'OPTA Data'!P13</f>
        <v>68.400000000000006</v>
      </c>
      <c r="D15">
        <f>'OPTA Data'!Q13</f>
        <v>13.24</v>
      </c>
      <c r="F15">
        <f t="shared" si="1"/>
        <v>25</v>
      </c>
      <c r="G15">
        <f>'OPTA Data'!T13</f>
        <v>56.07</v>
      </c>
      <c r="H15">
        <f>'OPTA Data'!U13</f>
        <v>0.80700000000000005</v>
      </c>
      <c r="I15">
        <f>'OPTA Data'!V13</f>
        <v>0.30499999999999999</v>
      </c>
      <c r="J15">
        <f>'OPTA Data'!W13</f>
        <v>0.59</v>
      </c>
      <c r="K15">
        <f>'OPTA Data'!X13</f>
        <v>0.78600000000000003</v>
      </c>
      <c r="L15">
        <f>'OPTA Data'!Y13</f>
        <v>4.07</v>
      </c>
      <c r="M15">
        <f>'OPTA Data'!Z13</f>
        <v>0.68500000000000005</v>
      </c>
      <c r="N15">
        <f>'OPTA Data'!AA13</f>
        <v>5.31</v>
      </c>
      <c r="O15">
        <f>'OPTA Data'!AB13</f>
        <v>0.63500000000000001</v>
      </c>
      <c r="P15">
        <f>'OPTA Data'!AC13</f>
        <v>17.78</v>
      </c>
      <c r="R15">
        <f t="shared" si="2"/>
        <v>5</v>
      </c>
      <c r="S15">
        <f>'OPTA Data'!AD13</f>
        <v>0.48</v>
      </c>
      <c r="T15">
        <f>'OPTA Data'!AE13</f>
        <v>0.8</v>
      </c>
      <c r="U15">
        <f>'OPTA Data'!AF13</f>
        <v>0.32</v>
      </c>
      <c r="V15">
        <f>'OPTA Data'!AG13</f>
        <v>0.32</v>
      </c>
      <c r="W15">
        <f>'OPTA Data'!AH13</f>
        <v>0.32</v>
      </c>
      <c r="X15">
        <f>'OPTA Data'!AI13</f>
        <v>2.25</v>
      </c>
      <c r="AA15">
        <f t="shared" si="3"/>
        <v>7</v>
      </c>
      <c r="AB15">
        <f>'OPTA Data'!AJ13</f>
        <v>9.3699999999999992</v>
      </c>
      <c r="AC15">
        <f>'OPTA Data'!AK13</f>
        <v>1.47</v>
      </c>
      <c r="AD15">
        <f>'OPTA Data'!AL13</f>
        <v>3.53</v>
      </c>
      <c r="AE15">
        <f>'OPTA Data'!AM13</f>
        <v>1.47</v>
      </c>
      <c r="AF15">
        <f>'OPTA Data'!AN13</f>
        <v>9.57</v>
      </c>
    </row>
    <row r="16" spans="1:32" x14ac:dyDescent="0.3">
      <c r="A16" t="str">
        <f>'OPTA Data'!J14</f>
        <v>E. Atuesta</v>
      </c>
      <c r="B16">
        <f t="shared" si="0"/>
        <v>8</v>
      </c>
      <c r="C16">
        <f>'OPTA Data'!P14</f>
        <v>82.09</v>
      </c>
      <c r="D16">
        <f>'OPTA Data'!Q14</f>
        <v>11.25</v>
      </c>
      <c r="F16">
        <f t="shared" si="1"/>
        <v>10</v>
      </c>
      <c r="G16">
        <f>'OPTA Data'!T14</f>
        <v>65.31</v>
      </c>
      <c r="H16">
        <f>'OPTA Data'!U14</f>
        <v>0.89</v>
      </c>
      <c r="I16">
        <f>'OPTA Data'!V14</f>
        <v>0.30099999999999999</v>
      </c>
      <c r="J16">
        <f>'OPTA Data'!W14</f>
        <v>0.77</v>
      </c>
      <c r="K16">
        <f>'OPTA Data'!X14</f>
        <v>0.92300000000000004</v>
      </c>
      <c r="L16">
        <f>'OPTA Data'!Y14</f>
        <v>3.34</v>
      </c>
      <c r="M16">
        <f>'OPTA Data'!Z14</f>
        <v>0.63400000000000001</v>
      </c>
      <c r="N16">
        <f>'OPTA Data'!AA14</f>
        <v>6.56</v>
      </c>
      <c r="O16">
        <f>'OPTA Data'!AB14</f>
        <v>0.83599999999999997</v>
      </c>
      <c r="P16">
        <f>'OPTA Data'!AC14</f>
        <v>23.9</v>
      </c>
      <c r="R16">
        <f t="shared" si="2"/>
        <v>12</v>
      </c>
      <c r="S16">
        <f>'OPTA Data'!AD14</f>
        <v>0.96</v>
      </c>
      <c r="T16">
        <f>'OPTA Data'!AE14</f>
        <v>0.26</v>
      </c>
      <c r="U16">
        <f>'OPTA Data'!AF14</f>
        <v>0.06</v>
      </c>
      <c r="V16">
        <f>'OPTA Data'!AG14</f>
        <v>0.13</v>
      </c>
      <c r="W16">
        <f>'OPTA Data'!AH14</f>
        <v>0.13</v>
      </c>
      <c r="X16">
        <f>'OPTA Data'!AI14</f>
        <v>1.54</v>
      </c>
      <c r="AA16">
        <f t="shared" si="3"/>
        <v>4</v>
      </c>
      <c r="AB16">
        <f>'OPTA Data'!AJ14</f>
        <v>4.82</v>
      </c>
      <c r="AC16">
        <f>'OPTA Data'!AK14</f>
        <v>1.89</v>
      </c>
      <c r="AD16">
        <f>'OPTA Data'!AL14</f>
        <v>1.96</v>
      </c>
      <c r="AE16">
        <f>'OPTA Data'!AM14</f>
        <v>1.21</v>
      </c>
      <c r="AF16">
        <f>'OPTA Data'!AN14</f>
        <v>10.119999999999999</v>
      </c>
    </row>
    <row r="17" spans="1:32" x14ac:dyDescent="0.3">
      <c r="A17" t="str">
        <f>'OPTA Data'!J15</f>
        <v>E. JuÃ¡rez</v>
      </c>
      <c r="B17">
        <f t="shared" si="0"/>
        <v>36</v>
      </c>
      <c r="C17">
        <f>'OPTA Data'!P15</f>
        <v>51.8</v>
      </c>
      <c r="D17">
        <f>'OPTA Data'!Q15</f>
        <v>11.26</v>
      </c>
      <c r="F17">
        <f t="shared" si="1"/>
        <v>37</v>
      </c>
      <c r="G17">
        <f>'OPTA Data'!T15</f>
        <v>41.1</v>
      </c>
      <c r="H17">
        <f>'OPTA Data'!U15</f>
        <v>0.875</v>
      </c>
      <c r="I17">
        <f>'OPTA Data'!V15</f>
        <v>0.223</v>
      </c>
      <c r="J17">
        <f>'OPTA Data'!W15</f>
        <v>0.24</v>
      </c>
      <c r="K17">
        <f>'OPTA Data'!X15</f>
        <v>0.6</v>
      </c>
      <c r="L17">
        <f>'OPTA Data'!Y15</f>
        <v>1.1299999999999999</v>
      </c>
      <c r="M17">
        <f>'OPTA Data'!Z15</f>
        <v>0.51900000000000002</v>
      </c>
      <c r="N17">
        <f>'OPTA Data'!AA15</f>
        <v>2.25</v>
      </c>
      <c r="O17">
        <f>'OPTA Data'!AB15</f>
        <v>0.71799999999999997</v>
      </c>
      <c r="P17">
        <f>'OPTA Data'!AC15</f>
        <v>9.32</v>
      </c>
      <c r="R17">
        <f t="shared" si="2"/>
        <v>22</v>
      </c>
      <c r="S17">
        <f>'OPTA Data'!AD15</f>
        <v>0.4</v>
      </c>
      <c r="T17">
        <f>'OPTA Data'!AE15</f>
        <v>0.08</v>
      </c>
      <c r="U17">
        <f>'OPTA Data'!AF15</f>
        <v>0</v>
      </c>
      <c r="V17">
        <f>'OPTA Data'!AG15</f>
        <v>0.24</v>
      </c>
      <c r="W17">
        <f>'OPTA Data'!AH15</f>
        <v>0.16</v>
      </c>
      <c r="X17">
        <f>'OPTA Data'!AI15</f>
        <v>0.88</v>
      </c>
      <c r="AA17">
        <f t="shared" si="3"/>
        <v>9</v>
      </c>
      <c r="AB17">
        <f>'OPTA Data'!AJ15</f>
        <v>4.5</v>
      </c>
      <c r="AC17">
        <f>'OPTA Data'!AK15</f>
        <v>1.73</v>
      </c>
      <c r="AD17">
        <f>'OPTA Data'!AL15</f>
        <v>2.3199999999999998</v>
      </c>
      <c r="AE17">
        <f>'OPTA Data'!AM15</f>
        <v>1.1399999999999999</v>
      </c>
      <c r="AF17">
        <f>'OPTA Data'!AN15</f>
        <v>8.81</v>
      </c>
    </row>
    <row r="18" spans="1:32" x14ac:dyDescent="0.3">
      <c r="A18" t="str">
        <f>'OPTA Data'!J16</f>
        <v>F. Jungwirth</v>
      </c>
      <c r="B18">
        <f t="shared" si="0"/>
        <v>17</v>
      </c>
      <c r="C18">
        <f>'OPTA Data'!P16</f>
        <v>68.48</v>
      </c>
      <c r="D18">
        <f>'OPTA Data'!Q16</f>
        <v>8.5</v>
      </c>
      <c r="F18">
        <f t="shared" si="1"/>
        <v>20</v>
      </c>
      <c r="G18">
        <f>'OPTA Data'!T16</f>
        <v>51.84</v>
      </c>
      <c r="H18">
        <f>'OPTA Data'!U16</f>
        <v>0.80700000000000005</v>
      </c>
      <c r="I18">
        <f>'OPTA Data'!V16</f>
        <v>0.36499999999999999</v>
      </c>
      <c r="J18">
        <f>'OPTA Data'!W16</f>
        <v>0.81</v>
      </c>
      <c r="K18">
        <f>'OPTA Data'!X16</f>
        <v>0.91700000000000004</v>
      </c>
      <c r="L18">
        <f>'OPTA Data'!Y16</f>
        <v>4.4400000000000004</v>
      </c>
      <c r="M18">
        <f>'OPTA Data'!Z16</f>
        <v>0.58799999999999997</v>
      </c>
      <c r="N18">
        <f>'OPTA Data'!AA16</f>
        <v>5.32</v>
      </c>
      <c r="O18">
        <f>'OPTA Data'!AB16</f>
        <v>0.66100000000000003</v>
      </c>
      <c r="P18">
        <f>'OPTA Data'!AC16</f>
        <v>19.16</v>
      </c>
      <c r="R18">
        <f t="shared" si="2"/>
        <v>10</v>
      </c>
      <c r="S18">
        <f>'OPTA Data'!AD16</f>
        <v>0.89</v>
      </c>
      <c r="T18">
        <f>'OPTA Data'!AE16</f>
        <v>0.44</v>
      </c>
      <c r="U18">
        <f>'OPTA Data'!AF16</f>
        <v>0.22</v>
      </c>
      <c r="V18">
        <f>'OPTA Data'!AG16</f>
        <v>7.0000000000000007E-2</v>
      </c>
      <c r="W18">
        <f>'OPTA Data'!AH16</f>
        <v>7.0000000000000007E-2</v>
      </c>
      <c r="X18">
        <f>'OPTA Data'!AI16</f>
        <v>1.7</v>
      </c>
      <c r="AA18">
        <f t="shared" si="3"/>
        <v>23</v>
      </c>
      <c r="AB18">
        <f>'OPTA Data'!AJ16</f>
        <v>8.69</v>
      </c>
      <c r="AC18">
        <f>'OPTA Data'!AK16</f>
        <v>1.56</v>
      </c>
      <c r="AD18">
        <f>'OPTA Data'!AL16</f>
        <v>1.81</v>
      </c>
      <c r="AE18">
        <f>'OPTA Data'!AM16</f>
        <v>1.19</v>
      </c>
      <c r="AF18">
        <f>'OPTA Data'!AN16</f>
        <v>7.63</v>
      </c>
    </row>
    <row r="19" spans="1:32" x14ac:dyDescent="0.3">
      <c r="A19" t="str">
        <f>'OPTA Data'!J17</f>
        <v>G. Svensson</v>
      </c>
      <c r="B19">
        <f t="shared" si="0"/>
        <v>21</v>
      </c>
      <c r="C19">
        <f>'OPTA Data'!P17</f>
        <v>67.180000000000007</v>
      </c>
      <c r="D19">
        <f>'OPTA Data'!Q17</f>
        <v>8.4499999999999993</v>
      </c>
      <c r="F19">
        <f t="shared" si="1"/>
        <v>17</v>
      </c>
      <c r="G19">
        <f>'OPTA Data'!T17</f>
        <v>54.09</v>
      </c>
      <c r="H19">
        <f>'OPTA Data'!U17</f>
        <v>0.86799999999999999</v>
      </c>
      <c r="I19">
        <f>'OPTA Data'!V17</f>
        <v>0.31900000000000001</v>
      </c>
      <c r="J19">
        <f>'OPTA Data'!W17</f>
        <v>0.67</v>
      </c>
      <c r="K19">
        <f>'OPTA Data'!X17</f>
        <v>0.70599999999999996</v>
      </c>
      <c r="L19">
        <f>'OPTA Data'!Y17</f>
        <v>3.47</v>
      </c>
      <c r="M19">
        <f>'OPTA Data'!Z17</f>
        <v>0.626</v>
      </c>
      <c r="N19">
        <f>'OPTA Data'!AA17</f>
        <v>5.93</v>
      </c>
      <c r="O19">
        <f>'OPTA Data'!AB17</f>
        <v>0.76300000000000001</v>
      </c>
      <c r="P19">
        <f>'OPTA Data'!AC17</f>
        <v>20.16</v>
      </c>
      <c r="R19">
        <f t="shared" si="2"/>
        <v>16</v>
      </c>
      <c r="S19">
        <f>'OPTA Data'!AD17</f>
        <v>0.56000000000000005</v>
      </c>
      <c r="T19">
        <f>'OPTA Data'!AE17</f>
        <v>0.28000000000000003</v>
      </c>
      <c r="U19">
        <f>'OPTA Data'!AF17</f>
        <v>0.11</v>
      </c>
      <c r="V19">
        <f>'OPTA Data'!AG17</f>
        <v>0.11</v>
      </c>
      <c r="W19">
        <f>'OPTA Data'!AH17</f>
        <v>0.06</v>
      </c>
      <c r="X19">
        <f>'OPTA Data'!AI17</f>
        <v>1.1200000000000001</v>
      </c>
      <c r="AA19">
        <f t="shared" si="3"/>
        <v>24</v>
      </c>
      <c r="AB19">
        <f>'OPTA Data'!AJ17</f>
        <v>3.27</v>
      </c>
      <c r="AC19">
        <f>'OPTA Data'!AK17</f>
        <v>1.46</v>
      </c>
      <c r="AD19">
        <f>'OPTA Data'!AL17</f>
        <v>1.5</v>
      </c>
      <c r="AE19">
        <f>'OPTA Data'!AM17</f>
        <v>1.1499999999999999</v>
      </c>
      <c r="AF19">
        <f>'OPTA Data'!AN17</f>
        <v>7.33</v>
      </c>
    </row>
    <row r="20" spans="1:32" x14ac:dyDescent="0.3">
      <c r="A20" t="str">
        <f>'OPTA Data'!J18</f>
        <v>H. Medunjanin</v>
      </c>
      <c r="B20">
        <f t="shared" si="0"/>
        <v>6</v>
      </c>
      <c r="C20">
        <f>'OPTA Data'!P18</f>
        <v>82.91</v>
      </c>
      <c r="D20">
        <f>'OPTA Data'!Q18</f>
        <v>14.77</v>
      </c>
      <c r="F20">
        <f t="shared" si="1"/>
        <v>8</v>
      </c>
      <c r="G20">
        <f>'OPTA Data'!T18</f>
        <v>70.61</v>
      </c>
      <c r="H20">
        <f>'OPTA Data'!U18</f>
        <v>0.85199999999999998</v>
      </c>
      <c r="I20">
        <f>'OPTA Data'!V18</f>
        <v>0.34499999999999997</v>
      </c>
      <c r="J20">
        <f>'OPTA Data'!W18</f>
        <v>0.88</v>
      </c>
      <c r="K20">
        <f>'OPTA Data'!X18</f>
        <v>0.88</v>
      </c>
      <c r="L20">
        <f>'OPTA Data'!Y18</f>
        <v>6.21</v>
      </c>
      <c r="M20">
        <f>'OPTA Data'!Z18</f>
        <v>0.58599999999999997</v>
      </c>
      <c r="N20">
        <f>'OPTA Data'!AA18</f>
        <v>6.81</v>
      </c>
      <c r="O20">
        <f>'OPTA Data'!AB18</f>
        <v>0.66300000000000003</v>
      </c>
      <c r="P20">
        <f>'OPTA Data'!AC18</f>
        <v>26.77</v>
      </c>
      <c r="R20">
        <f t="shared" si="2"/>
        <v>2</v>
      </c>
      <c r="S20">
        <f>'OPTA Data'!AD18</f>
        <v>2.67</v>
      </c>
      <c r="T20">
        <f>'OPTA Data'!AE18</f>
        <v>0.36</v>
      </c>
      <c r="U20">
        <f>'OPTA Data'!AF18</f>
        <v>0.08</v>
      </c>
      <c r="V20">
        <f>'OPTA Data'!AG18</f>
        <v>0.36</v>
      </c>
      <c r="W20">
        <f>'OPTA Data'!AH18</f>
        <v>0.2</v>
      </c>
      <c r="X20">
        <f>'OPTA Data'!AI18</f>
        <v>3.66</v>
      </c>
      <c r="AA20">
        <f t="shared" si="3"/>
        <v>15</v>
      </c>
      <c r="AB20">
        <f>'OPTA Data'!AJ18</f>
        <v>4.53</v>
      </c>
      <c r="AC20">
        <f>'OPTA Data'!AK18</f>
        <v>1.37</v>
      </c>
      <c r="AD20">
        <f>'OPTA Data'!AL18</f>
        <v>1.87</v>
      </c>
      <c r="AE20">
        <f>'OPTA Data'!AM18</f>
        <v>1.2</v>
      </c>
      <c r="AF20">
        <f>'OPTA Data'!AN18</f>
        <v>8.42</v>
      </c>
    </row>
    <row r="21" spans="1:32" x14ac:dyDescent="0.3">
      <c r="A21" t="str">
        <f>'OPTA Data'!J19</f>
        <v>Ilie</v>
      </c>
      <c r="B21">
        <f t="shared" si="0"/>
        <v>5</v>
      </c>
      <c r="C21">
        <f>'OPTA Data'!P19</f>
        <v>83.86</v>
      </c>
      <c r="D21">
        <f>'OPTA Data'!Q19</f>
        <v>14.41</v>
      </c>
      <c r="F21">
        <f t="shared" si="1"/>
        <v>9</v>
      </c>
      <c r="G21">
        <f>'OPTA Data'!T19</f>
        <v>72.66</v>
      </c>
      <c r="H21">
        <f>'OPTA Data'!U19</f>
        <v>0.85899999999999999</v>
      </c>
      <c r="I21">
        <f>'OPTA Data'!V19</f>
        <v>0.28899999999999998</v>
      </c>
      <c r="J21">
        <f>'OPTA Data'!W19</f>
        <v>1.17</v>
      </c>
      <c r="K21">
        <f>'OPTA Data'!X19</f>
        <v>0.73899999999999999</v>
      </c>
      <c r="L21">
        <f>'OPTA Data'!Y19</f>
        <v>5.72</v>
      </c>
      <c r="M21">
        <f>'OPTA Data'!Z19</f>
        <v>0.624</v>
      </c>
      <c r="N21">
        <f>'OPTA Data'!AA19</f>
        <v>8.7200000000000006</v>
      </c>
      <c r="O21">
        <f>'OPTA Data'!AB19</f>
        <v>0.76</v>
      </c>
      <c r="P21">
        <f>'OPTA Data'!AC19</f>
        <v>26.35</v>
      </c>
      <c r="R21">
        <f t="shared" si="2"/>
        <v>9</v>
      </c>
      <c r="S21">
        <f>'OPTA Data'!AD19</f>
        <v>1</v>
      </c>
      <c r="T21">
        <f>'OPTA Data'!AE19</f>
        <v>0.41</v>
      </c>
      <c r="U21">
        <f>'OPTA Data'!AF19</f>
        <v>0.14000000000000001</v>
      </c>
      <c r="V21">
        <f>'OPTA Data'!AG19</f>
        <v>0.14000000000000001</v>
      </c>
      <c r="W21">
        <f>'OPTA Data'!AH19</f>
        <v>0.1</v>
      </c>
      <c r="X21">
        <f>'OPTA Data'!AI19</f>
        <v>1.79</v>
      </c>
      <c r="AA21">
        <f t="shared" si="3"/>
        <v>2</v>
      </c>
      <c r="AB21">
        <f>'OPTA Data'!AJ19</f>
        <v>5.9</v>
      </c>
      <c r="AC21">
        <f>'OPTA Data'!AK19</f>
        <v>1.86</v>
      </c>
      <c r="AD21">
        <f>'OPTA Data'!AL19</f>
        <v>2.62</v>
      </c>
      <c r="AE21">
        <f>'OPTA Data'!AM19</f>
        <v>2</v>
      </c>
      <c r="AF21">
        <f>'OPTA Data'!AN19</f>
        <v>10.38</v>
      </c>
    </row>
    <row r="22" spans="1:32" x14ac:dyDescent="0.3">
      <c r="A22" t="str">
        <f>'OPTA Data'!J20</f>
        <v>J. Larentowicz</v>
      </c>
      <c r="B22">
        <f t="shared" si="0"/>
        <v>32</v>
      </c>
      <c r="C22">
        <f>'OPTA Data'!P20</f>
        <v>54.88</v>
      </c>
      <c r="D22">
        <f>'OPTA Data'!Q20</f>
        <v>5.2</v>
      </c>
      <c r="F22">
        <f t="shared" si="1"/>
        <v>32</v>
      </c>
      <c r="G22">
        <f>'OPTA Data'!T20</f>
        <v>44.27</v>
      </c>
      <c r="H22">
        <f>'OPTA Data'!U20</f>
        <v>0.88800000000000001</v>
      </c>
      <c r="I22">
        <f>'OPTA Data'!V20</f>
        <v>0.23899999999999999</v>
      </c>
      <c r="J22">
        <f>'OPTA Data'!W20</f>
        <v>0.57999999999999996</v>
      </c>
      <c r="K22">
        <f>'OPTA Data'!X20</f>
        <v>1</v>
      </c>
      <c r="L22">
        <f>'OPTA Data'!Y20</f>
        <v>2.54</v>
      </c>
      <c r="M22">
        <f>'OPTA Data'!Z20</f>
        <v>0.629</v>
      </c>
      <c r="N22">
        <f>'OPTA Data'!AA20</f>
        <v>3.66</v>
      </c>
      <c r="O22">
        <f>'OPTA Data'!AB20</f>
        <v>0.84599999999999997</v>
      </c>
      <c r="P22">
        <f>'OPTA Data'!AC20</f>
        <v>13.48</v>
      </c>
      <c r="R22">
        <f t="shared" si="2"/>
        <v>34</v>
      </c>
      <c r="S22">
        <f>'OPTA Data'!AD20</f>
        <v>0.17</v>
      </c>
      <c r="T22">
        <f>'OPTA Data'!AE20</f>
        <v>0.12</v>
      </c>
      <c r="U22">
        <f>'OPTA Data'!AF20</f>
        <v>0.04</v>
      </c>
      <c r="V22">
        <f>'OPTA Data'!AG20</f>
        <v>0.04</v>
      </c>
      <c r="W22">
        <f>'OPTA Data'!AH20</f>
        <v>0.08</v>
      </c>
      <c r="X22">
        <f>'OPTA Data'!AI20</f>
        <v>0.46</v>
      </c>
      <c r="AA22">
        <f t="shared" si="3"/>
        <v>1</v>
      </c>
      <c r="AB22">
        <f>'OPTA Data'!AJ20</f>
        <v>7.23</v>
      </c>
      <c r="AC22">
        <f>'OPTA Data'!AK20</f>
        <v>2.23</v>
      </c>
      <c r="AD22">
        <f>'OPTA Data'!AL20</f>
        <v>3.58</v>
      </c>
      <c r="AE22">
        <f>'OPTA Data'!AM20</f>
        <v>1.92</v>
      </c>
      <c r="AF22">
        <f>'OPTA Data'!AN20</f>
        <v>11.26</v>
      </c>
    </row>
    <row r="23" spans="1:32" x14ac:dyDescent="0.3">
      <c r="A23" t="str">
        <f>'OPTA Data'!J21</f>
        <v>J. Moreno</v>
      </c>
      <c r="B23">
        <f t="shared" si="0"/>
        <v>31</v>
      </c>
      <c r="C23">
        <f>'OPTA Data'!P21</f>
        <v>57.55</v>
      </c>
      <c r="D23">
        <f>'OPTA Data'!Q21</f>
        <v>5.36</v>
      </c>
      <c r="F23">
        <f t="shared" si="1"/>
        <v>30</v>
      </c>
      <c r="G23">
        <f>'OPTA Data'!T21</f>
        <v>47.5</v>
      </c>
      <c r="H23">
        <f>'OPTA Data'!U21</f>
        <v>0.879</v>
      </c>
      <c r="I23">
        <f>'OPTA Data'!V21</f>
        <v>0.32</v>
      </c>
      <c r="J23">
        <f>'OPTA Data'!W21</f>
        <v>0.28999999999999998</v>
      </c>
      <c r="K23">
        <f>'OPTA Data'!X21</f>
        <v>0.8</v>
      </c>
      <c r="L23">
        <f>'OPTA Data'!Y21</f>
        <v>2.86</v>
      </c>
      <c r="M23">
        <f>'OPTA Data'!Z21</f>
        <v>0.58199999999999996</v>
      </c>
      <c r="N23">
        <f>'OPTA Data'!AA21</f>
        <v>3.16</v>
      </c>
      <c r="O23">
        <f>'OPTA Data'!AB21</f>
        <v>0.68300000000000005</v>
      </c>
      <c r="P23">
        <f>'OPTA Data'!AC21</f>
        <v>15.78</v>
      </c>
      <c r="R23">
        <f t="shared" si="2"/>
        <v>17</v>
      </c>
      <c r="S23">
        <f>'OPTA Data'!AD21</f>
        <v>0.59</v>
      </c>
      <c r="T23">
        <f>'OPTA Data'!AE21</f>
        <v>0.15</v>
      </c>
      <c r="U23">
        <f>'OPTA Data'!AF21</f>
        <v>0</v>
      </c>
      <c r="V23">
        <f>'OPTA Data'!AG21</f>
        <v>0.22</v>
      </c>
      <c r="W23">
        <f>'OPTA Data'!AH21</f>
        <v>0.15</v>
      </c>
      <c r="X23">
        <f>'OPTA Data'!AI21</f>
        <v>1.1000000000000001</v>
      </c>
      <c r="AA23">
        <f t="shared" si="3"/>
        <v>18</v>
      </c>
      <c r="AB23">
        <f>'OPTA Data'!AJ21</f>
        <v>4.55</v>
      </c>
      <c r="AC23">
        <f>'OPTA Data'!AK21</f>
        <v>1.73</v>
      </c>
      <c r="AD23">
        <f>'OPTA Data'!AL21</f>
        <v>1.95</v>
      </c>
      <c r="AE23">
        <f>'OPTA Data'!AM21</f>
        <v>1.32</v>
      </c>
      <c r="AF23">
        <f>'OPTA Data'!AN21</f>
        <v>8.0399999999999991</v>
      </c>
    </row>
    <row r="24" spans="1:32" x14ac:dyDescent="0.3">
      <c r="A24" t="str">
        <f>'OPTA Data'!J22</f>
        <v>J. Price</v>
      </c>
      <c r="B24">
        <f t="shared" si="0"/>
        <v>13</v>
      </c>
      <c r="C24">
        <f>'OPTA Data'!P22</f>
        <v>76.37</v>
      </c>
      <c r="D24">
        <f>'OPTA Data'!Q22</f>
        <v>10.130000000000001</v>
      </c>
      <c r="F24">
        <f t="shared" si="1"/>
        <v>4</v>
      </c>
      <c r="G24">
        <f>'OPTA Data'!T22</f>
        <v>63.6</v>
      </c>
      <c r="H24">
        <f>'OPTA Data'!U22</f>
        <v>0.85599999999999998</v>
      </c>
      <c r="I24">
        <f>'OPTA Data'!V22</f>
        <v>0.33300000000000002</v>
      </c>
      <c r="J24">
        <f>'OPTA Data'!W22</f>
        <v>2.56</v>
      </c>
      <c r="K24">
        <f>'OPTA Data'!X22</f>
        <v>0.91900000000000004</v>
      </c>
      <c r="L24">
        <f>'OPTA Data'!Y22</f>
        <v>8.77</v>
      </c>
      <c r="M24">
        <f>'OPTA Data'!Z22</f>
        <v>0.69099999999999995</v>
      </c>
      <c r="N24">
        <f>'OPTA Data'!AA22</f>
        <v>6.74</v>
      </c>
      <c r="O24">
        <f>'OPTA Data'!AB22</f>
        <v>0.67800000000000005</v>
      </c>
      <c r="P24">
        <f>'OPTA Data'!AC22</f>
        <v>28.59</v>
      </c>
      <c r="R24">
        <f t="shared" si="2"/>
        <v>4</v>
      </c>
      <c r="S24">
        <f>'OPTA Data'!AD22</f>
        <v>1.85</v>
      </c>
      <c r="T24">
        <f>'OPTA Data'!AE22</f>
        <v>0.26</v>
      </c>
      <c r="U24">
        <f>'OPTA Data'!AF22</f>
        <v>0.04</v>
      </c>
      <c r="V24">
        <f>'OPTA Data'!AG22</f>
        <v>0.08</v>
      </c>
      <c r="W24">
        <f>'OPTA Data'!AH22</f>
        <v>0.15</v>
      </c>
      <c r="X24">
        <f>'OPTA Data'!AI22</f>
        <v>2.37</v>
      </c>
      <c r="AA24">
        <f t="shared" si="3"/>
        <v>32</v>
      </c>
      <c r="AB24">
        <f>'OPTA Data'!AJ22</f>
        <v>3.59</v>
      </c>
      <c r="AC24">
        <f>'OPTA Data'!AK22</f>
        <v>1.07</v>
      </c>
      <c r="AD24">
        <f>'OPTA Data'!AL22</f>
        <v>1.1000000000000001</v>
      </c>
      <c r="AE24">
        <f>'OPTA Data'!AM22</f>
        <v>0.86</v>
      </c>
      <c r="AF24">
        <f>'OPTA Data'!AN22</f>
        <v>5.96</v>
      </c>
    </row>
    <row r="25" spans="1:32" x14ac:dyDescent="0.3">
      <c r="A25" t="str">
        <f>'OPTA Data'!J23</f>
        <v>K. Beckerman</v>
      </c>
      <c r="B25">
        <f t="shared" si="0"/>
        <v>12</v>
      </c>
      <c r="C25">
        <f>'OPTA Data'!P23</f>
        <v>76.56</v>
      </c>
      <c r="D25">
        <f>'OPTA Data'!Q23</f>
        <v>8.42</v>
      </c>
      <c r="F25">
        <f t="shared" si="1"/>
        <v>12</v>
      </c>
      <c r="G25">
        <f>'OPTA Data'!T23</f>
        <v>63.28</v>
      </c>
      <c r="H25">
        <f>'OPTA Data'!U23</f>
        <v>0.85799999999999998</v>
      </c>
      <c r="I25">
        <f>'OPTA Data'!V23</f>
        <v>0.318</v>
      </c>
      <c r="J25">
        <f>'OPTA Data'!W23</f>
        <v>1.1100000000000001</v>
      </c>
      <c r="K25">
        <f>'OPTA Data'!X23</f>
        <v>0.74399999999999999</v>
      </c>
      <c r="L25">
        <f>'OPTA Data'!Y23</f>
        <v>5.13</v>
      </c>
      <c r="M25">
        <f>'OPTA Data'!Z23</f>
        <v>0.58499999999999996</v>
      </c>
      <c r="N25">
        <f>'OPTA Data'!AA23</f>
        <v>6.32</v>
      </c>
      <c r="O25">
        <f>'OPTA Data'!AB23</f>
        <v>0.76700000000000002</v>
      </c>
      <c r="P25">
        <f>'OPTA Data'!AC23</f>
        <v>23.29</v>
      </c>
      <c r="R25">
        <f t="shared" si="2"/>
        <v>24</v>
      </c>
      <c r="S25">
        <f>'OPTA Data'!AD23</f>
        <v>0.54</v>
      </c>
      <c r="T25">
        <f>'OPTA Data'!AE23</f>
        <v>0.15</v>
      </c>
      <c r="U25">
        <f>'OPTA Data'!AF23</f>
        <v>0.04</v>
      </c>
      <c r="V25">
        <f>'OPTA Data'!AG23</f>
        <v>0.08</v>
      </c>
      <c r="W25">
        <f>'OPTA Data'!AH23</f>
        <v>0.04</v>
      </c>
      <c r="X25">
        <f>'OPTA Data'!AI23</f>
        <v>0.84</v>
      </c>
      <c r="AA25">
        <f t="shared" si="3"/>
        <v>5</v>
      </c>
      <c r="AB25">
        <f>'OPTA Data'!AJ23</f>
        <v>6.36</v>
      </c>
      <c r="AC25">
        <f>'OPTA Data'!AK23</f>
        <v>1.68</v>
      </c>
      <c r="AD25">
        <f>'OPTA Data'!AL23</f>
        <v>2.39</v>
      </c>
      <c r="AE25">
        <f>'OPTA Data'!AM23</f>
        <v>1.61</v>
      </c>
      <c r="AF25">
        <f>'OPTA Data'!AN23</f>
        <v>9.76</v>
      </c>
    </row>
    <row r="26" spans="1:32" x14ac:dyDescent="0.3">
      <c r="A26" t="str">
        <f>'OPTA Data'!J24</f>
        <v>K. Krolicki</v>
      </c>
      <c r="B26">
        <f t="shared" si="0"/>
        <v>38</v>
      </c>
      <c r="C26">
        <f>'OPTA Data'!P24</f>
        <v>44.91</v>
      </c>
      <c r="D26">
        <f>'OPTA Data'!Q24</f>
        <v>13.15</v>
      </c>
      <c r="F26">
        <f t="shared" si="1"/>
        <v>38</v>
      </c>
      <c r="G26">
        <f>'OPTA Data'!T24</f>
        <v>31.88</v>
      </c>
      <c r="H26">
        <f>'OPTA Data'!U24</f>
        <v>0.84599999999999997</v>
      </c>
      <c r="I26">
        <f>'OPTA Data'!V24</f>
        <v>0.23499999999999999</v>
      </c>
      <c r="J26">
        <f>'OPTA Data'!W24</f>
        <v>0</v>
      </c>
      <c r="K26">
        <f>'OPTA Data'!X24</f>
        <v>0</v>
      </c>
      <c r="L26">
        <f>'OPTA Data'!Y24</f>
        <v>0.25</v>
      </c>
      <c r="M26">
        <f>'OPTA Data'!Z24</f>
        <v>0.222</v>
      </c>
      <c r="N26">
        <f>'OPTA Data'!AA24</f>
        <v>2.0499999999999998</v>
      </c>
      <c r="O26">
        <f>'OPTA Data'!AB24</f>
        <v>0.75</v>
      </c>
      <c r="P26">
        <f>'OPTA Data'!AC24</f>
        <v>6.96</v>
      </c>
      <c r="R26">
        <f t="shared" si="2"/>
        <v>27</v>
      </c>
      <c r="S26">
        <f>'OPTA Data'!AD24</f>
        <v>0.43</v>
      </c>
      <c r="T26">
        <f>'OPTA Data'!AE24</f>
        <v>0.25</v>
      </c>
      <c r="U26">
        <f>'OPTA Data'!AF24</f>
        <v>0</v>
      </c>
      <c r="V26">
        <f>'OPTA Data'!AG24</f>
        <v>0</v>
      </c>
      <c r="W26">
        <f>'OPTA Data'!AH24</f>
        <v>0</v>
      </c>
      <c r="X26">
        <f>'OPTA Data'!AI24</f>
        <v>0.68</v>
      </c>
      <c r="AA26">
        <f t="shared" si="3"/>
        <v>35</v>
      </c>
      <c r="AB26">
        <f>'OPTA Data'!AJ24</f>
        <v>5.45</v>
      </c>
      <c r="AC26">
        <f>'OPTA Data'!AK24</f>
        <v>1.27</v>
      </c>
      <c r="AD26">
        <f>'OPTA Data'!AL24</f>
        <v>2.09</v>
      </c>
      <c r="AE26">
        <f>'OPTA Data'!AM24</f>
        <v>1.18</v>
      </c>
      <c r="AF26">
        <f>'OPTA Data'!AN24</f>
        <v>5.0599999999999996</v>
      </c>
    </row>
    <row r="27" spans="1:32" x14ac:dyDescent="0.3">
      <c r="A27" t="str">
        <f>'OPTA Data'!J25</f>
        <v>L. Olum</v>
      </c>
      <c r="B27">
        <f t="shared" si="0"/>
        <v>34</v>
      </c>
      <c r="C27">
        <f>'OPTA Data'!P25</f>
        <v>53.74</v>
      </c>
      <c r="D27">
        <f>'OPTA Data'!Q25</f>
        <v>5.12</v>
      </c>
      <c r="F27">
        <f t="shared" si="1"/>
        <v>28</v>
      </c>
      <c r="G27">
        <f>'OPTA Data'!T25</f>
        <v>44.7</v>
      </c>
      <c r="H27">
        <f>'OPTA Data'!U25</f>
        <v>0.86099999999999999</v>
      </c>
      <c r="I27">
        <f>'OPTA Data'!V25</f>
        <v>0.315</v>
      </c>
      <c r="J27">
        <f>'OPTA Data'!W25</f>
        <v>0.3</v>
      </c>
      <c r="K27">
        <f>'OPTA Data'!X25</f>
        <v>1</v>
      </c>
      <c r="L27">
        <f>'OPTA Data'!Y25</f>
        <v>3.31</v>
      </c>
      <c r="M27">
        <f>'OPTA Data'!Z25</f>
        <v>0.71699999999999997</v>
      </c>
      <c r="N27">
        <f>'OPTA Data'!AA25</f>
        <v>5.32</v>
      </c>
      <c r="O27">
        <f>'OPTA Data'!AB25</f>
        <v>0.77900000000000003</v>
      </c>
      <c r="P27">
        <f>'OPTA Data'!AC25</f>
        <v>17.22</v>
      </c>
      <c r="R27">
        <f t="shared" si="2"/>
        <v>31</v>
      </c>
      <c r="S27">
        <f>'OPTA Data'!AD25</f>
        <v>0.3</v>
      </c>
      <c r="T27">
        <f>'OPTA Data'!AE25</f>
        <v>0.1</v>
      </c>
      <c r="U27">
        <f>'OPTA Data'!AF25</f>
        <v>0.1</v>
      </c>
      <c r="V27">
        <f>'OPTA Data'!AG25</f>
        <v>0.1</v>
      </c>
      <c r="W27">
        <f>'OPTA Data'!AH25</f>
        <v>0</v>
      </c>
      <c r="X27">
        <f>'OPTA Data'!AI25</f>
        <v>0.6</v>
      </c>
      <c r="AA27">
        <f t="shared" si="3"/>
        <v>31</v>
      </c>
      <c r="AB27">
        <f>'OPTA Data'!AJ25</f>
        <v>9.86</v>
      </c>
      <c r="AC27">
        <f>'OPTA Data'!AK25</f>
        <v>1.36</v>
      </c>
      <c r="AD27">
        <f>'OPTA Data'!AL25</f>
        <v>2.71</v>
      </c>
      <c r="AE27">
        <f>'OPTA Data'!AM25</f>
        <v>0.64</v>
      </c>
      <c r="AF27">
        <f>'OPTA Data'!AN25</f>
        <v>6.58</v>
      </c>
    </row>
    <row r="28" spans="1:32" x14ac:dyDescent="0.3">
      <c r="A28" t="str">
        <f>'OPTA Data'!J26</f>
        <v>M. Bradley</v>
      </c>
      <c r="B28">
        <f t="shared" si="0"/>
        <v>1</v>
      </c>
      <c r="C28">
        <f>'OPTA Data'!P26</f>
        <v>97.47</v>
      </c>
      <c r="D28">
        <f>'OPTA Data'!Q26</f>
        <v>11.47</v>
      </c>
      <c r="F28">
        <f t="shared" si="1"/>
        <v>2</v>
      </c>
      <c r="G28">
        <f>'OPTA Data'!T26</f>
        <v>86.11</v>
      </c>
      <c r="H28">
        <f>'OPTA Data'!U26</f>
        <v>0.875</v>
      </c>
      <c r="I28">
        <f>'OPTA Data'!V26</f>
        <v>0.317</v>
      </c>
      <c r="J28">
        <f>'OPTA Data'!W26</f>
        <v>0.64</v>
      </c>
      <c r="K28">
        <f>'OPTA Data'!X26</f>
        <v>0.85699999999999998</v>
      </c>
      <c r="L28">
        <f>'OPTA Data'!Y26</f>
        <v>5.71</v>
      </c>
      <c r="M28">
        <f>'OPTA Data'!Z26</f>
        <v>0.64800000000000002</v>
      </c>
      <c r="N28">
        <f>'OPTA Data'!AA26</f>
        <v>8.91</v>
      </c>
      <c r="O28">
        <f>'OPTA Data'!AB26</f>
        <v>0.72299999999999998</v>
      </c>
      <c r="P28">
        <f>'OPTA Data'!AC26</f>
        <v>31.64</v>
      </c>
      <c r="R28">
        <f t="shared" si="2"/>
        <v>8</v>
      </c>
      <c r="S28">
        <f>'OPTA Data'!AD26</f>
        <v>1.39</v>
      </c>
      <c r="T28">
        <f>'OPTA Data'!AE26</f>
        <v>0.11</v>
      </c>
      <c r="U28">
        <f>'OPTA Data'!AF26</f>
        <v>0</v>
      </c>
      <c r="V28">
        <f>'OPTA Data'!AG26</f>
        <v>0.21</v>
      </c>
      <c r="W28">
        <f>'OPTA Data'!AH26</f>
        <v>0.16</v>
      </c>
      <c r="X28">
        <f>'OPTA Data'!AI26</f>
        <v>1.87</v>
      </c>
      <c r="AA28">
        <f t="shared" si="3"/>
        <v>6</v>
      </c>
      <c r="AB28">
        <f>'OPTA Data'!AJ26</f>
        <v>7.7</v>
      </c>
      <c r="AC28">
        <f>'OPTA Data'!AK26</f>
        <v>1.9</v>
      </c>
      <c r="AD28">
        <f>'OPTA Data'!AL26</f>
        <v>3.65</v>
      </c>
      <c r="AE28">
        <f>'OPTA Data'!AM26</f>
        <v>1.95</v>
      </c>
      <c r="AF28">
        <f>'OPTA Data'!AN26</f>
        <v>9.74</v>
      </c>
    </row>
    <row r="29" spans="1:32" x14ac:dyDescent="0.3">
      <c r="A29" t="str">
        <f>'OPTA Data'!J27</f>
        <v>O. Alonso</v>
      </c>
      <c r="B29">
        <f t="shared" si="0"/>
        <v>7</v>
      </c>
      <c r="C29">
        <f>'OPTA Data'!P27</f>
        <v>82.85</v>
      </c>
      <c r="D29">
        <f>'OPTA Data'!Q27</f>
        <v>11.64</v>
      </c>
      <c r="F29">
        <f t="shared" si="1"/>
        <v>1</v>
      </c>
      <c r="G29">
        <f>'OPTA Data'!T27</f>
        <v>66.12</v>
      </c>
      <c r="H29">
        <f>'OPTA Data'!U27</f>
        <v>0.92400000000000004</v>
      </c>
      <c r="I29">
        <f>'OPTA Data'!V27</f>
        <v>0.29599999999999999</v>
      </c>
      <c r="J29">
        <f>'OPTA Data'!W27</f>
        <v>2.36</v>
      </c>
      <c r="K29">
        <f>'OPTA Data'!X27</f>
        <v>0.90700000000000003</v>
      </c>
      <c r="L29">
        <f>'OPTA Data'!Y27</f>
        <v>6.85</v>
      </c>
      <c r="M29">
        <f>'OPTA Data'!Z27</f>
        <v>0.83699999999999997</v>
      </c>
      <c r="N29">
        <f>'OPTA Data'!AA27</f>
        <v>9.2100000000000009</v>
      </c>
      <c r="O29">
        <f>'OPTA Data'!AB27</f>
        <v>0.89900000000000002</v>
      </c>
      <c r="P29">
        <f>'OPTA Data'!AC27</f>
        <v>32.75</v>
      </c>
      <c r="R29">
        <f t="shared" si="2"/>
        <v>19</v>
      </c>
      <c r="S29">
        <f>'OPTA Data'!AD27</f>
        <v>0.61</v>
      </c>
      <c r="T29">
        <f>'OPTA Data'!AE27</f>
        <v>0.06</v>
      </c>
      <c r="U29">
        <f>'OPTA Data'!AF27</f>
        <v>0</v>
      </c>
      <c r="V29">
        <f>'OPTA Data'!AG27</f>
        <v>0.12</v>
      </c>
      <c r="W29">
        <f>'OPTA Data'!AH27</f>
        <v>0.18</v>
      </c>
      <c r="X29">
        <f>'OPTA Data'!AI27</f>
        <v>0.97</v>
      </c>
      <c r="AA29">
        <f t="shared" si="3"/>
        <v>20</v>
      </c>
      <c r="AB29">
        <f>'OPTA Data'!AJ27</f>
        <v>3.03</v>
      </c>
      <c r="AC29">
        <f>'OPTA Data'!AK27</f>
        <v>1.37</v>
      </c>
      <c r="AD29">
        <f>'OPTA Data'!AL27</f>
        <v>1.43</v>
      </c>
      <c r="AE29">
        <f>'OPTA Data'!AM27</f>
        <v>1.27</v>
      </c>
      <c r="AF29">
        <f>'OPTA Data'!AN27</f>
        <v>7.73</v>
      </c>
    </row>
    <row r="30" spans="1:32" x14ac:dyDescent="0.3">
      <c r="A30" t="str">
        <f>'OPTA Data'!J28</f>
        <v>Oriol Rosell</v>
      </c>
      <c r="B30">
        <f t="shared" si="0"/>
        <v>11</v>
      </c>
      <c r="C30">
        <f>'OPTA Data'!P28</f>
        <v>79.25</v>
      </c>
      <c r="D30">
        <f>'OPTA Data'!Q28</f>
        <v>10.75</v>
      </c>
      <c r="F30">
        <f t="shared" si="1"/>
        <v>7</v>
      </c>
      <c r="G30">
        <f>'OPTA Data'!T28</f>
        <v>65.47</v>
      </c>
      <c r="H30">
        <f>'OPTA Data'!U28</f>
        <v>0.89</v>
      </c>
      <c r="I30">
        <f>'OPTA Data'!V28</f>
        <v>0.309</v>
      </c>
      <c r="J30">
        <f>'OPTA Data'!W28</f>
        <v>0.75</v>
      </c>
      <c r="K30">
        <f>'OPTA Data'!X28</f>
        <v>0.85699999999999998</v>
      </c>
      <c r="L30">
        <f>'OPTA Data'!Y28</f>
        <v>5.97</v>
      </c>
      <c r="M30">
        <f>'OPTA Data'!Z28</f>
        <v>0.748</v>
      </c>
      <c r="N30">
        <f>'OPTA Data'!AA28</f>
        <v>7.8</v>
      </c>
      <c r="O30">
        <f>'OPTA Data'!AB28</f>
        <v>0.81</v>
      </c>
      <c r="P30">
        <f>'OPTA Data'!AC28</f>
        <v>27.56</v>
      </c>
      <c r="R30">
        <f t="shared" si="2"/>
        <v>13</v>
      </c>
      <c r="S30">
        <f>'OPTA Data'!AD28</f>
        <v>0.94</v>
      </c>
      <c r="T30">
        <f>'OPTA Data'!AE28</f>
        <v>0.38</v>
      </c>
      <c r="U30">
        <f>'OPTA Data'!AF28</f>
        <v>0</v>
      </c>
      <c r="V30">
        <f>'OPTA Data'!AG28</f>
        <v>0.13</v>
      </c>
      <c r="W30">
        <f>'OPTA Data'!AH28</f>
        <v>0.06</v>
      </c>
      <c r="X30">
        <f>'OPTA Data'!AI28</f>
        <v>1.51</v>
      </c>
      <c r="AA30">
        <f t="shared" si="3"/>
        <v>28</v>
      </c>
      <c r="AB30">
        <f>'OPTA Data'!AJ28</f>
        <v>3.18</v>
      </c>
      <c r="AC30">
        <f>'OPTA Data'!AK28</f>
        <v>1.36</v>
      </c>
      <c r="AD30">
        <f>'OPTA Data'!AL28</f>
        <v>1.29</v>
      </c>
      <c r="AE30">
        <f>'OPTA Data'!AM28</f>
        <v>0.86</v>
      </c>
      <c r="AF30">
        <f>'OPTA Data'!AN28</f>
        <v>7.02</v>
      </c>
    </row>
    <row r="31" spans="1:32" x14ac:dyDescent="0.3">
      <c r="A31" t="str">
        <f>'OPTA Data'!J29</f>
        <v>P. Kitchen</v>
      </c>
      <c r="B31">
        <f t="shared" si="0"/>
        <v>35</v>
      </c>
      <c r="C31">
        <f>'OPTA Data'!P29</f>
        <v>53.39</v>
      </c>
      <c r="D31">
        <f>'OPTA Data'!Q29</f>
        <v>5.9</v>
      </c>
      <c r="F31">
        <f t="shared" si="1"/>
        <v>34</v>
      </c>
      <c r="G31">
        <f>'OPTA Data'!T29</f>
        <v>42.59</v>
      </c>
      <c r="H31">
        <f>'OPTA Data'!U29</f>
        <v>0.87</v>
      </c>
      <c r="I31">
        <f>'OPTA Data'!V29</f>
        <v>0.28399999999999997</v>
      </c>
      <c r="J31">
        <f>'OPTA Data'!W29</f>
        <v>0.19</v>
      </c>
      <c r="K31">
        <f>'OPTA Data'!X29</f>
        <v>0.83299999999999996</v>
      </c>
      <c r="L31">
        <f>'OPTA Data'!Y29</f>
        <v>1.85</v>
      </c>
      <c r="M31">
        <f>'OPTA Data'!Z29</f>
        <v>0.505</v>
      </c>
      <c r="N31">
        <f>'OPTA Data'!AA29</f>
        <v>3.16</v>
      </c>
      <c r="O31">
        <f>'OPTA Data'!AB29</f>
        <v>0.66100000000000003</v>
      </c>
      <c r="P31">
        <f>'OPTA Data'!AC29</f>
        <v>12.32</v>
      </c>
      <c r="R31">
        <f t="shared" si="2"/>
        <v>30</v>
      </c>
      <c r="S31">
        <f>'OPTA Data'!AD29</f>
        <v>0.46</v>
      </c>
      <c r="T31">
        <f>'OPTA Data'!AE29</f>
        <v>0.08</v>
      </c>
      <c r="U31">
        <f>'OPTA Data'!AF29</f>
        <v>0</v>
      </c>
      <c r="V31">
        <f>'OPTA Data'!AG29</f>
        <v>0.04</v>
      </c>
      <c r="W31">
        <f>'OPTA Data'!AH29</f>
        <v>0.08</v>
      </c>
      <c r="X31">
        <f>'OPTA Data'!AI29</f>
        <v>0.66</v>
      </c>
      <c r="AA31">
        <f t="shared" si="3"/>
        <v>19</v>
      </c>
      <c r="AB31">
        <f>'OPTA Data'!AJ29</f>
        <v>4.43</v>
      </c>
      <c r="AC31">
        <f>'OPTA Data'!AK29</f>
        <v>1.9</v>
      </c>
      <c r="AD31">
        <f>'OPTA Data'!AL29</f>
        <v>1.97</v>
      </c>
      <c r="AE31">
        <f>'OPTA Data'!AM29</f>
        <v>1.8</v>
      </c>
      <c r="AF31">
        <f>'OPTA Data'!AN29</f>
        <v>7.96</v>
      </c>
    </row>
    <row r="32" spans="1:32" x14ac:dyDescent="0.3">
      <c r="A32" t="str">
        <f>'OPTA Data'!J30</f>
        <v>R. Canouse</v>
      </c>
      <c r="B32">
        <f t="shared" si="0"/>
        <v>19</v>
      </c>
      <c r="C32">
        <f>'OPTA Data'!P30</f>
        <v>67.69</v>
      </c>
      <c r="D32">
        <f>'OPTA Data'!Q30</f>
        <v>9.06</v>
      </c>
      <c r="F32">
        <f t="shared" si="1"/>
        <v>23</v>
      </c>
      <c r="G32">
        <f>'OPTA Data'!T30</f>
        <v>51.92</v>
      </c>
      <c r="H32">
        <f>'OPTA Data'!U30</f>
        <v>0.89300000000000002</v>
      </c>
      <c r="I32">
        <f>'OPTA Data'!V30</f>
        <v>0.32800000000000001</v>
      </c>
      <c r="J32">
        <f>'OPTA Data'!W30</f>
        <v>0.17</v>
      </c>
      <c r="K32">
        <f>'OPTA Data'!X30</f>
        <v>1</v>
      </c>
      <c r="L32">
        <f>'OPTA Data'!Y30</f>
        <v>1.43</v>
      </c>
      <c r="M32">
        <f>'OPTA Data'!Z30</f>
        <v>0.65400000000000003</v>
      </c>
      <c r="N32">
        <f>'OPTA Data'!AA30</f>
        <v>4.95</v>
      </c>
      <c r="O32">
        <f>'OPTA Data'!AB30</f>
        <v>0.85499999999999998</v>
      </c>
      <c r="P32">
        <f>'OPTA Data'!AC30</f>
        <v>18.829999999999998</v>
      </c>
      <c r="R32">
        <f t="shared" si="2"/>
        <v>29</v>
      </c>
      <c r="S32">
        <f>'OPTA Data'!AD30</f>
        <v>0.34</v>
      </c>
      <c r="T32">
        <f>'OPTA Data'!AE30</f>
        <v>0.17</v>
      </c>
      <c r="U32">
        <f>'OPTA Data'!AF30</f>
        <v>0</v>
      </c>
      <c r="V32">
        <f>'OPTA Data'!AG30</f>
        <v>0.08</v>
      </c>
      <c r="W32">
        <f>'OPTA Data'!AH30</f>
        <v>0.08</v>
      </c>
      <c r="X32">
        <f>'OPTA Data'!AI30</f>
        <v>0.67</v>
      </c>
      <c r="AA32">
        <f t="shared" si="3"/>
        <v>13</v>
      </c>
      <c r="AB32">
        <f>'OPTA Data'!AJ30</f>
        <v>3.12</v>
      </c>
      <c r="AC32">
        <f>'OPTA Data'!AK30</f>
        <v>1.8</v>
      </c>
      <c r="AD32">
        <f>'OPTA Data'!AL30</f>
        <v>1.24</v>
      </c>
      <c r="AE32">
        <f>'OPTA Data'!AM30</f>
        <v>1.1599999999999999</v>
      </c>
      <c r="AF32">
        <f>'OPTA Data'!AN30</f>
        <v>8.59</v>
      </c>
    </row>
    <row r="33" spans="1:32" x14ac:dyDescent="0.3">
      <c r="A33" t="str">
        <f>'OPTA Data'!J31</f>
        <v>R. SchÃ¼ller</v>
      </c>
      <c r="B33">
        <f t="shared" si="0"/>
        <v>15</v>
      </c>
      <c r="C33">
        <f>'OPTA Data'!P31</f>
        <v>73.39</v>
      </c>
      <c r="D33">
        <f>'OPTA Data'!Q31</f>
        <v>10.52</v>
      </c>
      <c r="F33">
        <f t="shared" si="1"/>
        <v>25</v>
      </c>
      <c r="G33">
        <f>'OPTA Data'!T31</f>
        <v>55.67</v>
      </c>
      <c r="H33">
        <f>'OPTA Data'!U31</f>
        <v>0.83799999999999997</v>
      </c>
      <c r="I33">
        <f>'OPTA Data'!V31</f>
        <v>0.29299999999999998</v>
      </c>
      <c r="J33">
        <f>'OPTA Data'!W31</f>
        <v>0.51</v>
      </c>
      <c r="K33">
        <f>'OPTA Data'!X31</f>
        <v>0.78600000000000003</v>
      </c>
      <c r="L33">
        <f>'OPTA Data'!Y31</f>
        <v>3.84</v>
      </c>
      <c r="M33">
        <f>'OPTA Data'!Z31</f>
        <v>0.63100000000000001</v>
      </c>
      <c r="N33">
        <f>'OPTA Data'!AA31</f>
        <v>4.7699999999999996</v>
      </c>
      <c r="O33">
        <f>'OPTA Data'!AB31</f>
        <v>0.71799999999999997</v>
      </c>
      <c r="P33">
        <f>'OPTA Data'!AC31</f>
        <v>17.78</v>
      </c>
      <c r="R33">
        <f t="shared" si="2"/>
        <v>15</v>
      </c>
      <c r="S33">
        <f>'OPTA Data'!AD31</f>
        <v>0.61</v>
      </c>
      <c r="T33">
        <f>'OPTA Data'!AE31</f>
        <v>0.14000000000000001</v>
      </c>
      <c r="U33">
        <f>'OPTA Data'!AF31</f>
        <v>0.05</v>
      </c>
      <c r="V33">
        <f>'OPTA Data'!AG31</f>
        <v>0.28000000000000003</v>
      </c>
      <c r="W33">
        <f>'OPTA Data'!AH31</f>
        <v>0.14000000000000001</v>
      </c>
      <c r="X33">
        <f>'OPTA Data'!AI31</f>
        <v>1.22</v>
      </c>
      <c r="AA33">
        <f t="shared" si="3"/>
        <v>12</v>
      </c>
      <c r="AB33">
        <f>'OPTA Data'!AJ31</f>
        <v>4.92</v>
      </c>
      <c r="AC33">
        <f>'OPTA Data'!AK31</f>
        <v>1.52</v>
      </c>
      <c r="AD33">
        <f>'OPTA Data'!AL31</f>
        <v>2.72</v>
      </c>
      <c r="AE33">
        <f>'OPTA Data'!AM31</f>
        <v>1.36</v>
      </c>
      <c r="AF33">
        <f>'OPTA Data'!AN31</f>
        <v>8.7200000000000006</v>
      </c>
    </row>
    <row r="34" spans="1:32" x14ac:dyDescent="0.3">
      <c r="A34" t="str">
        <f>'OPTA Data'!J32</f>
        <v>R. Teibert</v>
      </c>
      <c r="B34">
        <f t="shared" si="0"/>
        <v>26</v>
      </c>
      <c r="C34">
        <f>'OPTA Data'!P32</f>
        <v>63.34</v>
      </c>
      <c r="D34">
        <f>'OPTA Data'!Q32</f>
        <v>8.32</v>
      </c>
      <c r="F34">
        <f t="shared" si="1"/>
        <v>19</v>
      </c>
      <c r="G34">
        <f>'OPTA Data'!T32</f>
        <v>52.62</v>
      </c>
      <c r="H34">
        <f>'OPTA Data'!U32</f>
        <v>0.88100000000000001</v>
      </c>
      <c r="I34">
        <f>'OPTA Data'!V32</f>
        <v>0.32400000000000001</v>
      </c>
      <c r="J34">
        <f>'OPTA Data'!W32</f>
        <v>0.63</v>
      </c>
      <c r="K34">
        <f>'OPTA Data'!X32</f>
        <v>0.81799999999999995</v>
      </c>
      <c r="L34">
        <f>'OPTA Data'!Y32</f>
        <v>3.74</v>
      </c>
      <c r="M34">
        <f>'OPTA Data'!Z32</f>
        <v>0.69699999999999995</v>
      </c>
      <c r="N34">
        <f>'OPTA Data'!AA32</f>
        <v>4.16</v>
      </c>
      <c r="O34">
        <f>'OPTA Data'!AB32</f>
        <v>0.747</v>
      </c>
      <c r="P34">
        <f>'OPTA Data'!AC32</f>
        <v>19.54</v>
      </c>
      <c r="R34">
        <f t="shared" si="2"/>
        <v>23</v>
      </c>
      <c r="S34">
        <f>'OPTA Data'!AD32</f>
        <v>0.56000000000000005</v>
      </c>
      <c r="T34">
        <f>'OPTA Data'!AE32</f>
        <v>0</v>
      </c>
      <c r="U34">
        <f>'OPTA Data'!AF32</f>
        <v>0</v>
      </c>
      <c r="V34">
        <f>'OPTA Data'!AG32</f>
        <v>0.14000000000000001</v>
      </c>
      <c r="W34">
        <f>'OPTA Data'!AH32</f>
        <v>0.14000000000000001</v>
      </c>
      <c r="X34">
        <f>'OPTA Data'!AI32</f>
        <v>0.85</v>
      </c>
      <c r="AA34">
        <f t="shared" si="3"/>
        <v>37</v>
      </c>
      <c r="AB34">
        <f>'OPTA Data'!AJ32</f>
        <v>5.43</v>
      </c>
      <c r="AC34">
        <f>'OPTA Data'!AK32</f>
        <v>1.76</v>
      </c>
      <c r="AD34">
        <f>'OPTA Data'!AL32</f>
        <v>2.52</v>
      </c>
      <c r="AE34">
        <f>'OPTA Data'!AM32</f>
        <v>1.57</v>
      </c>
      <c r="AF34">
        <f>'OPTA Data'!AN32</f>
        <v>3.53</v>
      </c>
    </row>
    <row r="35" spans="1:32" x14ac:dyDescent="0.3">
      <c r="A35" t="str">
        <f>'OPTA Data'!J33</f>
        <v>S. Carrasco</v>
      </c>
      <c r="B35">
        <f t="shared" si="0"/>
        <v>23</v>
      </c>
      <c r="C35">
        <f>'OPTA Data'!P33</f>
        <v>66.33</v>
      </c>
      <c r="D35">
        <f>'OPTA Data'!Q33</f>
        <v>10.67</v>
      </c>
      <c r="F35">
        <f t="shared" si="1"/>
        <v>24</v>
      </c>
      <c r="G35">
        <f>'OPTA Data'!T33</f>
        <v>51.55</v>
      </c>
      <c r="H35">
        <f>'OPTA Data'!U33</f>
        <v>0.85299999999999998</v>
      </c>
      <c r="I35">
        <f>'OPTA Data'!V33</f>
        <v>0.32300000000000001</v>
      </c>
      <c r="J35">
        <f>'OPTA Data'!W33</f>
        <v>0.47</v>
      </c>
      <c r="K35">
        <f>'OPTA Data'!X33</f>
        <v>0.83299999999999996</v>
      </c>
      <c r="L35">
        <f>'OPTA Data'!Y33</f>
        <v>3.46</v>
      </c>
      <c r="M35">
        <f>'OPTA Data'!Z33</f>
        <v>0.61699999999999999</v>
      </c>
      <c r="N35">
        <f>'OPTA Data'!AA33</f>
        <v>5.15</v>
      </c>
      <c r="O35">
        <f>'OPTA Data'!AB33</f>
        <v>0.73299999999999998</v>
      </c>
      <c r="P35">
        <f>'OPTA Data'!AC33</f>
        <v>18.43</v>
      </c>
      <c r="R35">
        <f t="shared" si="2"/>
        <v>20</v>
      </c>
      <c r="S35">
        <f>'OPTA Data'!AD33</f>
        <v>0.37</v>
      </c>
      <c r="T35">
        <f>'OPTA Data'!AE33</f>
        <v>0.28000000000000003</v>
      </c>
      <c r="U35">
        <f>'OPTA Data'!AF33</f>
        <v>0</v>
      </c>
      <c r="V35">
        <f>'OPTA Data'!AG33</f>
        <v>0.09</v>
      </c>
      <c r="W35">
        <f>'OPTA Data'!AH33</f>
        <v>0.19</v>
      </c>
      <c r="X35">
        <f>'OPTA Data'!AI33</f>
        <v>0.94</v>
      </c>
      <c r="AA35">
        <f t="shared" si="3"/>
        <v>11</v>
      </c>
      <c r="AB35">
        <f>'OPTA Data'!AJ33</f>
        <v>6.25</v>
      </c>
      <c r="AC35">
        <f>'OPTA Data'!AK33</f>
        <v>2.2000000000000002</v>
      </c>
      <c r="AD35">
        <f>'OPTA Data'!AL33</f>
        <v>2.8</v>
      </c>
      <c r="AE35">
        <f>'OPTA Data'!AM33</f>
        <v>1.7</v>
      </c>
      <c r="AF35">
        <f>'OPTA Data'!AN33</f>
        <v>8.75</v>
      </c>
    </row>
    <row r="36" spans="1:32" x14ac:dyDescent="0.3">
      <c r="A36" t="str">
        <f>'OPTA Data'!J34</f>
        <v>S. Piette</v>
      </c>
      <c r="B36">
        <f t="shared" si="0"/>
        <v>20</v>
      </c>
      <c r="C36">
        <f>'OPTA Data'!P34</f>
        <v>67.680000000000007</v>
      </c>
      <c r="D36">
        <f>'OPTA Data'!Q34</f>
        <v>6.1</v>
      </c>
      <c r="F36">
        <f t="shared" si="1"/>
        <v>21</v>
      </c>
      <c r="G36">
        <f>'OPTA Data'!T34</f>
        <v>55.68</v>
      </c>
      <c r="H36">
        <f>'OPTA Data'!U34</f>
        <v>0.876</v>
      </c>
      <c r="I36">
        <f>'OPTA Data'!V34</f>
        <v>0.27500000000000002</v>
      </c>
      <c r="J36">
        <f>'OPTA Data'!W34</f>
        <v>0.3</v>
      </c>
      <c r="K36">
        <f>'OPTA Data'!X34</f>
        <v>0.81799999999999995</v>
      </c>
      <c r="L36">
        <f>'OPTA Data'!Y34</f>
        <v>3.4</v>
      </c>
      <c r="M36">
        <f>'OPTA Data'!Z34</f>
        <v>0.67800000000000005</v>
      </c>
      <c r="N36">
        <f>'OPTA Data'!AA34</f>
        <v>5.54</v>
      </c>
      <c r="O36">
        <f>'OPTA Data'!AB34</f>
        <v>0.80800000000000005</v>
      </c>
      <c r="P36">
        <f>'OPTA Data'!AC34</f>
        <v>18.89</v>
      </c>
      <c r="R36">
        <f t="shared" si="2"/>
        <v>35</v>
      </c>
      <c r="S36">
        <f>'OPTA Data'!AD34</f>
        <v>0.1</v>
      </c>
      <c r="T36">
        <f>'OPTA Data'!AE34</f>
        <v>7.0000000000000007E-2</v>
      </c>
      <c r="U36">
        <f>'OPTA Data'!AF34</f>
        <v>0</v>
      </c>
      <c r="V36">
        <f>'OPTA Data'!AG34</f>
        <v>0.03</v>
      </c>
      <c r="W36">
        <f>'OPTA Data'!AH34</f>
        <v>0.1</v>
      </c>
      <c r="X36">
        <f>'OPTA Data'!AI34</f>
        <v>0.3</v>
      </c>
      <c r="AA36">
        <f t="shared" si="3"/>
        <v>29</v>
      </c>
      <c r="AB36">
        <f>'OPTA Data'!AJ34</f>
        <v>3.87</v>
      </c>
      <c r="AC36">
        <f>'OPTA Data'!AK34</f>
        <v>1.35</v>
      </c>
      <c r="AD36">
        <f>'OPTA Data'!AL34</f>
        <v>1.48</v>
      </c>
      <c r="AE36">
        <f>'OPTA Data'!AM34</f>
        <v>1.32</v>
      </c>
      <c r="AF36">
        <f>'OPTA Data'!AN34</f>
        <v>6.7</v>
      </c>
    </row>
    <row r="37" spans="1:32" x14ac:dyDescent="0.3">
      <c r="A37" t="str">
        <f>'OPTA Data'!J35</f>
        <v>S. Sunday</v>
      </c>
      <c r="B37">
        <f t="shared" si="0"/>
        <v>14</v>
      </c>
      <c r="C37">
        <f>'OPTA Data'!P35</f>
        <v>74.16</v>
      </c>
      <c r="D37">
        <f>'OPTA Data'!Q35</f>
        <v>6.93</v>
      </c>
      <c r="F37">
        <f t="shared" si="1"/>
        <v>18</v>
      </c>
      <c r="G37">
        <f>'OPTA Data'!T35</f>
        <v>61.68</v>
      </c>
      <c r="H37">
        <f>'OPTA Data'!U35</f>
        <v>0.89800000000000002</v>
      </c>
      <c r="I37">
        <f>'OPTA Data'!V35</f>
        <v>0.24</v>
      </c>
      <c r="J37">
        <f>'OPTA Data'!W35</f>
        <v>0.76</v>
      </c>
      <c r="K37">
        <f>'OPTA Data'!X35</f>
        <v>0.76900000000000002</v>
      </c>
      <c r="L37">
        <f>'OPTA Data'!Y35</f>
        <v>4.49</v>
      </c>
      <c r="M37">
        <f>'OPTA Data'!Z35</f>
        <v>0.77600000000000002</v>
      </c>
      <c r="N37">
        <f>'OPTA Data'!AA35</f>
        <v>4.95</v>
      </c>
      <c r="O37">
        <f>'OPTA Data'!AB35</f>
        <v>0.80200000000000005</v>
      </c>
      <c r="P37">
        <f>'OPTA Data'!AC35</f>
        <v>19.95</v>
      </c>
      <c r="R37">
        <f t="shared" si="2"/>
        <v>37</v>
      </c>
      <c r="S37">
        <f>'OPTA Data'!AD35</f>
        <v>0</v>
      </c>
      <c r="T37">
        <f>'OPTA Data'!AE35</f>
        <v>0.08</v>
      </c>
      <c r="U37">
        <f>'OPTA Data'!AF35</f>
        <v>0</v>
      </c>
      <c r="V37">
        <f>'OPTA Data'!AG35</f>
        <v>0</v>
      </c>
      <c r="W37">
        <f>'OPTA Data'!AH35</f>
        <v>0.08</v>
      </c>
      <c r="X37">
        <f>'OPTA Data'!AI35</f>
        <v>0.15</v>
      </c>
      <c r="AA37">
        <f t="shared" si="3"/>
        <v>26</v>
      </c>
      <c r="AB37">
        <f>'OPTA Data'!AJ35</f>
        <v>10.47</v>
      </c>
      <c r="AC37">
        <f>'OPTA Data'!AK35</f>
        <v>1.88</v>
      </c>
      <c r="AD37">
        <f>'OPTA Data'!AL35</f>
        <v>3.94</v>
      </c>
      <c r="AE37">
        <f>'OPTA Data'!AM35</f>
        <v>1.82</v>
      </c>
      <c r="AF37">
        <f>'OPTA Data'!AN35</f>
        <v>7.14</v>
      </c>
    </row>
    <row r="38" spans="1:32" x14ac:dyDescent="0.3">
      <c r="A38" t="str">
        <f>'OPTA Data'!J36</f>
        <v>W. Johnson</v>
      </c>
      <c r="B38">
        <f t="shared" si="0"/>
        <v>33</v>
      </c>
      <c r="C38">
        <f>'OPTA Data'!P36</f>
        <v>54.1</v>
      </c>
      <c r="D38">
        <f>'OPTA Data'!Q36</f>
        <v>11.97</v>
      </c>
      <c r="F38">
        <f t="shared" si="1"/>
        <v>35</v>
      </c>
      <c r="G38">
        <f>'OPTA Data'!T36</f>
        <v>37.04</v>
      </c>
      <c r="H38">
        <f>'OPTA Data'!U36</f>
        <v>0.86</v>
      </c>
      <c r="I38">
        <f>'OPTA Data'!V36</f>
        <v>0.22500000000000001</v>
      </c>
      <c r="J38">
        <f>'OPTA Data'!W36</f>
        <v>0.52</v>
      </c>
      <c r="K38">
        <f>'OPTA Data'!X36</f>
        <v>0.83299999999999996</v>
      </c>
      <c r="L38">
        <f>'OPTA Data'!Y36</f>
        <v>3.43</v>
      </c>
      <c r="M38">
        <f>'OPTA Data'!Z36</f>
        <v>0.71699999999999997</v>
      </c>
      <c r="N38">
        <f>'OPTA Data'!AA36</f>
        <v>2.08</v>
      </c>
      <c r="O38">
        <f>'OPTA Data'!AB36</f>
        <v>0.83299999999999996</v>
      </c>
      <c r="P38">
        <f>'OPTA Data'!AC36</f>
        <v>10.84</v>
      </c>
      <c r="R38">
        <f t="shared" si="2"/>
        <v>25</v>
      </c>
      <c r="S38">
        <f>'OPTA Data'!AD36</f>
        <v>0.52</v>
      </c>
      <c r="T38">
        <f>'OPTA Data'!AE36</f>
        <v>0.21</v>
      </c>
      <c r="U38">
        <f>'OPTA Data'!AF36</f>
        <v>0.1</v>
      </c>
      <c r="V38">
        <f>'OPTA Data'!AG36</f>
        <v>0</v>
      </c>
      <c r="W38">
        <f>'OPTA Data'!AH36</f>
        <v>0</v>
      </c>
      <c r="X38">
        <f>'OPTA Data'!AI36</f>
        <v>0.83</v>
      </c>
      <c r="AA38">
        <f t="shared" si="3"/>
        <v>33</v>
      </c>
      <c r="AB38">
        <f>'OPTA Data'!AJ36</f>
        <v>7.93</v>
      </c>
      <c r="AC38">
        <f>'OPTA Data'!AK36</f>
        <v>1.4</v>
      </c>
      <c r="AD38">
        <f>'OPTA Data'!AL36</f>
        <v>2.93</v>
      </c>
      <c r="AE38">
        <f>'OPTA Data'!AM36</f>
        <v>1.1299999999999999</v>
      </c>
      <c r="AF38">
        <f>'OPTA Data'!AN36</f>
        <v>5.87</v>
      </c>
    </row>
    <row r="39" spans="1:32" x14ac:dyDescent="0.3">
      <c r="A39" t="str">
        <f>'OPTA Data'!J37</f>
        <v>W. Trapp</v>
      </c>
      <c r="B39">
        <f t="shared" si="0"/>
        <v>9</v>
      </c>
      <c r="C39">
        <f>'OPTA Data'!P37</f>
        <v>80.58</v>
      </c>
      <c r="D39">
        <f>'OPTA Data'!Q37</f>
        <v>6.93</v>
      </c>
      <c r="F39">
        <f t="shared" si="1"/>
        <v>5</v>
      </c>
      <c r="G39">
        <f>'OPTA Data'!T37</f>
        <v>69.36</v>
      </c>
      <c r="H39">
        <f>'OPTA Data'!U37</f>
        <v>0.88500000000000001</v>
      </c>
      <c r="I39">
        <f>'OPTA Data'!V37</f>
        <v>0.32100000000000001</v>
      </c>
      <c r="J39">
        <f>'OPTA Data'!W37</f>
        <v>0.65</v>
      </c>
      <c r="K39">
        <f>'OPTA Data'!X37</f>
        <v>0.85</v>
      </c>
      <c r="L39">
        <f>'OPTA Data'!Y37</f>
        <v>6.13</v>
      </c>
      <c r="M39">
        <f>'OPTA Data'!Z37</f>
        <v>0.70199999999999996</v>
      </c>
      <c r="N39">
        <f>'OPTA Data'!AA37</f>
        <v>7.7</v>
      </c>
      <c r="O39">
        <f>'OPTA Data'!AB37</f>
        <v>0.80700000000000005</v>
      </c>
      <c r="P39">
        <f>'OPTA Data'!AC37</f>
        <v>28.58</v>
      </c>
      <c r="R39">
        <f t="shared" si="2"/>
        <v>26</v>
      </c>
      <c r="S39">
        <f>'OPTA Data'!AD37</f>
        <v>0.54</v>
      </c>
      <c r="T39">
        <f>'OPTA Data'!AE37</f>
        <v>0.08</v>
      </c>
      <c r="U39">
        <f>'OPTA Data'!AF37</f>
        <v>0.04</v>
      </c>
      <c r="V39">
        <f>'OPTA Data'!AG37</f>
        <v>0.04</v>
      </c>
      <c r="W39">
        <f>'OPTA Data'!AH37</f>
        <v>0.04</v>
      </c>
      <c r="X39">
        <f>'OPTA Data'!AI37</f>
        <v>0.73</v>
      </c>
      <c r="AA39">
        <f t="shared" si="3"/>
        <v>27</v>
      </c>
      <c r="AB39">
        <f>'OPTA Data'!AJ37</f>
        <v>3.83</v>
      </c>
      <c r="AC39">
        <f>'OPTA Data'!AK37</f>
        <v>1.2</v>
      </c>
      <c r="AD39">
        <f>'OPTA Data'!AL37</f>
        <v>1.63</v>
      </c>
      <c r="AE39">
        <f>'OPTA Data'!AM37</f>
        <v>0.93</v>
      </c>
      <c r="AF39">
        <f>'OPTA Data'!AN37</f>
        <v>7.1</v>
      </c>
    </row>
    <row r="40" spans="1:32" x14ac:dyDescent="0.3">
      <c r="A40" t="str">
        <f>'OPTA Data'!J38</f>
        <v>W. Zahibo</v>
      </c>
      <c r="B40">
        <f t="shared" si="0"/>
        <v>27</v>
      </c>
      <c r="C40">
        <f>'OPTA Data'!P38</f>
        <v>62.39</v>
      </c>
      <c r="D40">
        <f>'OPTA Data'!Q38</f>
        <v>9.15</v>
      </c>
      <c r="F40">
        <f t="shared" si="1"/>
        <v>27</v>
      </c>
      <c r="G40">
        <f>'OPTA Data'!T38</f>
        <v>46.87</v>
      </c>
      <c r="H40">
        <f>'OPTA Data'!U38</f>
        <v>0.76</v>
      </c>
      <c r="I40">
        <f>'OPTA Data'!V38</f>
        <v>0.41099999999999998</v>
      </c>
      <c r="J40">
        <f>'OPTA Data'!W38</f>
        <v>0.7</v>
      </c>
      <c r="K40">
        <f>'OPTA Data'!X38</f>
        <v>0.65</v>
      </c>
      <c r="L40">
        <f>'OPTA Data'!Y38</f>
        <v>3.96</v>
      </c>
      <c r="M40">
        <f>'OPTA Data'!Z38</f>
        <v>0.51400000000000001</v>
      </c>
      <c r="N40">
        <f>'OPTA Data'!AA38</f>
        <v>6.42</v>
      </c>
      <c r="O40">
        <f>'OPTA Data'!AB38</f>
        <v>0.64500000000000002</v>
      </c>
      <c r="P40">
        <f>'OPTA Data'!AC38</f>
        <v>17.690000000000001</v>
      </c>
      <c r="R40">
        <f t="shared" si="2"/>
        <v>11</v>
      </c>
      <c r="S40">
        <f>'OPTA Data'!AD38</f>
        <v>0.43</v>
      </c>
      <c r="T40">
        <f>'OPTA Data'!AE38</f>
        <v>0.59</v>
      </c>
      <c r="U40">
        <f>'OPTA Data'!AF38</f>
        <v>0.21</v>
      </c>
      <c r="V40">
        <f>'OPTA Data'!AG38</f>
        <v>0.16</v>
      </c>
      <c r="W40">
        <f>'OPTA Data'!AH38</f>
        <v>0.21</v>
      </c>
      <c r="X40">
        <f>'OPTA Data'!AI38</f>
        <v>1.61</v>
      </c>
      <c r="AA40">
        <f t="shared" si="3"/>
        <v>10</v>
      </c>
      <c r="AB40">
        <f>'OPTA Data'!AJ38</f>
        <v>5.88</v>
      </c>
      <c r="AC40">
        <f>'OPTA Data'!AK38</f>
        <v>1.58</v>
      </c>
      <c r="AD40">
        <f>'OPTA Data'!AL38</f>
        <v>1.62</v>
      </c>
      <c r="AE40">
        <f>'OPTA Data'!AM38</f>
        <v>1.46</v>
      </c>
      <c r="AF40">
        <f>'OPTA Data'!AN38</f>
        <v>8.8000000000000007</v>
      </c>
    </row>
    <row r="41" spans="1:32" x14ac:dyDescent="0.3">
      <c r="A41" t="str">
        <f>'OPTA Data'!J39</f>
        <v>Y. YotÃºn</v>
      </c>
      <c r="B41">
        <f t="shared" si="0"/>
        <v>4</v>
      </c>
      <c r="C41">
        <f>'OPTA Data'!P39</f>
        <v>84.24</v>
      </c>
      <c r="D41">
        <f>'OPTA Data'!Q39</f>
        <v>24.19</v>
      </c>
      <c r="F41">
        <f t="shared" si="1"/>
        <v>6</v>
      </c>
      <c r="G41">
        <f>'OPTA Data'!T39</f>
        <v>63.79</v>
      </c>
      <c r="H41">
        <f>'OPTA Data'!U39</f>
        <v>0.84</v>
      </c>
      <c r="I41">
        <f>'OPTA Data'!V39</f>
        <v>0.34699999999999998</v>
      </c>
      <c r="J41">
        <f>'OPTA Data'!W39</f>
        <v>1.58</v>
      </c>
      <c r="K41">
        <f>'OPTA Data'!X39</f>
        <v>0.75900000000000001</v>
      </c>
      <c r="L41">
        <f>'OPTA Data'!Y39</f>
        <v>6.77</v>
      </c>
      <c r="M41">
        <f>'OPTA Data'!Z39</f>
        <v>0.69099999999999995</v>
      </c>
      <c r="N41">
        <f>'OPTA Data'!AA39</f>
        <v>7.34</v>
      </c>
      <c r="O41">
        <f>'OPTA Data'!AB39</f>
        <v>0.76700000000000002</v>
      </c>
      <c r="P41">
        <f>'OPTA Data'!AC39</f>
        <v>27.57</v>
      </c>
      <c r="R41">
        <f t="shared" si="2"/>
        <v>1</v>
      </c>
      <c r="S41">
        <f>'OPTA Data'!AD39</f>
        <v>2.52</v>
      </c>
      <c r="T41">
        <f>'OPTA Data'!AE39</f>
        <v>0.36</v>
      </c>
      <c r="U41">
        <f>'OPTA Data'!AF39</f>
        <v>0.22</v>
      </c>
      <c r="V41">
        <f>'OPTA Data'!AG39</f>
        <v>0.94</v>
      </c>
      <c r="W41">
        <f>'OPTA Data'!AH39</f>
        <v>0.65</v>
      </c>
      <c r="X41">
        <f>'OPTA Data'!AI39</f>
        <v>4.68</v>
      </c>
      <c r="AA41">
        <f t="shared" si="3"/>
        <v>8</v>
      </c>
      <c r="AB41">
        <f>'OPTA Data'!AJ39</f>
        <v>4.13</v>
      </c>
      <c r="AC41">
        <f>'OPTA Data'!AK39</f>
        <v>1.42</v>
      </c>
      <c r="AD41">
        <f>'OPTA Data'!AL39</f>
        <v>1.54</v>
      </c>
      <c r="AE41">
        <f>'OPTA Data'!AM39</f>
        <v>1</v>
      </c>
      <c r="AF41">
        <f>'OPTA Data'!AN39</f>
        <v>9.34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1"/>
  <sheetViews>
    <sheetView zoomScale="85" zoomScaleNormal="85" workbookViewId="0">
      <selection activeCell="U4" sqref="U4:U41"/>
    </sheetView>
  </sheetViews>
  <sheetFormatPr defaultRowHeight="14.4" x14ac:dyDescent="0.3"/>
  <cols>
    <col min="1" max="1" width="17.109375" customWidth="1"/>
  </cols>
  <sheetData>
    <row r="1" spans="1:26" x14ac:dyDescent="0.3">
      <c r="A1" t="s">
        <v>74</v>
      </c>
    </row>
    <row r="2" spans="1:26" x14ac:dyDescent="0.3">
      <c r="A2" t="s">
        <v>69</v>
      </c>
      <c r="B2" t="s">
        <v>75</v>
      </c>
      <c r="K2" t="s">
        <v>76</v>
      </c>
      <c r="T2" t="s">
        <v>73</v>
      </c>
      <c r="U2" t="s">
        <v>77</v>
      </c>
    </row>
    <row r="3" spans="1:26" x14ac:dyDescent="0.3">
      <c r="A3" t="str">
        <f>'OPTA Data'!J1</f>
        <v>player</v>
      </c>
      <c r="B3" t="s">
        <v>0</v>
      </c>
      <c r="C3" t="str">
        <f>'OPTA Data'!AO1</f>
        <v>Tckl</v>
      </c>
      <c r="D3" t="str">
        <f>'OPTA Data'!AP1</f>
        <v>Int</v>
      </c>
      <c r="E3" t="str">
        <f>'OPTA Data'!AQ1</f>
        <v>ShtBlk</v>
      </c>
      <c r="F3" t="str">
        <f>'OPTA Data'!AR1</f>
        <v>BlkdPs</v>
      </c>
      <c r="G3" t="str">
        <f>'OPTA Data'!AS1</f>
        <v>CrossBlkd</v>
      </c>
      <c r="H3" t="str">
        <f>'OPTA Data'!AT1</f>
        <v>ChlngeLost</v>
      </c>
      <c r="I3" t="str">
        <f>'OPTA Data'!AU1</f>
        <v>TotDisruptionOB</v>
      </c>
      <c r="K3" t="s">
        <v>0</v>
      </c>
      <c r="L3" t="str">
        <f>'OPTA Data'!AV1</f>
        <v>Recovery</v>
      </c>
      <c r="M3" t="str">
        <f>'OPTA Data'!AW1</f>
        <v>SucflTkls</v>
      </c>
      <c r="N3" t="str">
        <f>'OPTA Data'!AX1</f>
        <v>SucInt</v>
      </c>
      <c r="O3" t="str">
        <f>'OPTA Data'!AY1</f>
        <v>AerialWon</v>
      </c>
      <c r="P3" t="str">
        <f>'OPTA Data'!AZ1</f>
        <v>Aerials</v>
      </c>
      <c r="Q3" t="str">
        <f>'OPTA Data'!BA1</f>
        <v>DuelsW</v>
      </c>
      <c r="R3" t="str">
        <f>'OPTA Data'!BB1</f>
        <v>Duels</v>
      </c>
      <c r="S3" t="str">
        <f>'OPTA Data'!BC1</f>
        <v>BallWinning</v>
      </c>
      <c r="U3" t="s">
        <v>0</v>
      </c>
      <c r="V3" t="str">
        <f>'OPTA Data'!BD1</f>
        <v>Opp Thru Ball Comp</v>
      </c>
      <c r="W3" t="str">
        <f>'OPTA Data'!BE1</f>
        <v>OppSOG</v>
      </c>
      <c r="X3" t="str">
        <f>'OPTA Data'!BF1</f>
        <v>OppGoal</v>
      </c>
      <c r="Y3" t="str">
        <f>'OPTA Data'!BG1</f>
        <v>TeamOffDrawn</v>
      </c>
      <c r="Z3" t="str">
        <f>'OPTA Data'!BH1</f>
        <v>TeamDefendingIndex</v>
      </c>
    </row>
    <row r="4" spans="1:26" x14ac:dyDescent="0.3">
      <c r="A4" t="str">
        <f>'OPTA Data'!J2</f>
        <v>A. Godoy</v>
      </c>
      <c r="B4">
        <f>_xlfn.RANK.EQ(I4,I$4:I$41,0)</f>
        <v>9</v>
      </c>
      <c r="C4">
        <f>'OPTA Data'!AO2</f>
        <v>2.5099999999999998</v>
      </c>
      <c r="D4">
        <f>'OPTA Data'!AP2</f>
        <v>2.17</v>
      </c>
      <c r="E4">
        <f>'OPTA Data'!AQ2</f>
        <v>0.48</v>
      </c>
      <c r="F4">
        <f>'OPTA Data'!AR2</f>
        <v>0.87</v>
      </c>
      <c r="G4">
        <f>'OPTA Data'!AS2</f>
        <v>0.04</v>
      </c>
      <c r="H4">
        <f>'OPTA Data'!AT2</f>
        <v>0.95</v>
      </c>
      <c r="I4">
        <f>'OPTA Data'!AU2</f>
        <v>5.24</v>
      </c>
      <c r="K4">
        <f>_xlfn.RANK.EQ(S4,S$4:S$41,0)</f>
        <v>15</v>
      </c>
      <c r="L4">
        <f>'OPTA Data'!AV2</f>
        <v>7.19</v>
      </c>
      <c r="M4">
        <f>'OPTA Data'!AW2</f>
        <v>1.86</v>
      </c>
      <c r="N4">
        <f>'OPTA Data'!AX2</f>
        <v>1.08</v>
      </c>
      <c r="O4">
        <f>'OPTA Data'!AY2</f>
        <v>1.17</v>
      </c>
      <c r="P4">
        <f>'OPTA Data'!AZ2</f>
        <v>1.78</v>
      </c>
      <c r="Q4">
        <f>'OPTA Data'!BA2</f>
        <v>7.8</v>
      </c>
      <c r="R4">
        <f>'OPTA Data'!BB2</f>
        <v>13.34</v>
      </c>
      <c r="S4">
        <f>'OPTA Data'!BC2</f>
        <v>70.63</v>
      </c>
      <c r="U4">
        <f>_xlfn.RANK.EQ(Z4,Z$4:Z$41,1)</f>
        <v>15</v>
      </c>
      <c r="V4">
        <f>'OPTA Data'!BD2</f>
        <v>0.52</v>
      </c>
      <c r="W4">
        <f>'OPTA Data'!BE2</f>
        <v>4.2300000000000004</v>
      </c>
      <c r="X4">
        <f>'OPTA Data'!BF2</f>
        <v>2.13</v>
      </c>
      <c r="Y4">
        <f>'OPTA Data'!BG2</f>
        <v>1.48</v>
      </c>
      <c r="Z4">
        <f>'OPTA Data'!BH2</f>
        <v>2.2400000000000002</v>
      </c>
    </row>
    <row r="5" spans="1:26" x14ac:dyDescent="0.3">
      <c r="A5" t="str">
        <f>'OPTA Data'!J3</f>
        <v>A. Ring</v>
      </c>
      <c r="B5">
        <f t="shared" ref="B5:B41" si="0">_xlfn.RANK.EQ(I5,I$4:I$41,0)</f>
        <v>15</v>
      </c>
      <c r="C5">
        <f>'OPTA Data'!AO3</f>
        <v>2.76</v>
      </c>
      <c r="D5">
        <f>'OPTA Data'!AP3</f>
        <v>2.1</v>
      </c>
      <c r="E5">
        <f>'OPTA Data'!AQ3</f>
        <v>0.56999999999999995</v>
      </c>
      <c r="F5">
        <f>'OPTA Data'!AR3</f>
        <v>0.56999999999999995</v>
      </c>
      <c r="G5">
        <f>'OPTA Data'!AS3</f>
        <v>0.05</v>
      </c>
      <c r="H5">
        <f>'OPTA Data'!AT3</f>
        <v>1.33</v>
      </c>
      <c r="I5">
        <f>'OPTA Data'!AU3</f>
        <v>4.4800000000000004</v>
      </c>
      <c r="K5">
        <f t="shared" ref="K5:K41" si="1">_xlfn.RANK.EQ(S5,S$4:S$41,0)</f>
        <v>20</v>
      </c>
      <c r="L5">
        <f>'OPTA Data'!AV3</f>
        <v>8.68</v>
      </c>
      <c r="M5">
        <f>'OPTA Data'!AW3</f>
        <v>2.0499999999999998</v>
      </c>
      <c r="N5">
        <f>'OPTA Data'!AX3</f>
        <v>0.76</v>
      </c>
      <c r="O5">
        <f>'OPTA Data'!AY3</f>
        <v>1</v>
      </c>
      <c r="P5">
        <f>'OPTA Data'!AZ3</f>
        <v>1.91</v>
      </c>
      <c r="Q5">
        <f>'OPTA Data'!BA3</f>
        <v>5.2</v>
      </c>
      <c r="R5">
        <f>'OPTA Data'!BB3</f>
        <v>10.92</v>
      </c>
      <c r="S5">
        <f>'OPTA Data'!BC3</f>
        <v>67.989999999999995</v>
      </c>
      <c r="U5">
        <f t="shared" ref="U5:U41" si="2">_xlfn.RANK.EQ(Z5,Z$4:Z$41,1)</f>
        <v>8</v>
      </c>
      <c r="V5">
        <f>'OPTA Data'!BD3</f>
        <v>0.54</v>
      </c>
      <c r="W5">
        <f>'OPTA Data'!BE3</f>
        <v>4.46</v>
      </c>
      <c r="X5">
        <f>'OPTA Data'!BF3</f>
        <v>1.35</v>
      </c>
      <c r="Y5">
        <f>'OPTA Data'!BG3</f>
        <v>2.88</v>
      </c>
      <c r="Z5">
        <f>'OPTA Data'!BH3</f>
        <v>1.78</v>
      </c>
    </row>
    <row r="6" spans="1:26" x14ac:dyDescent="0.3">
      <c r="A6" t="str">
        <f>'OPTA Data'!J4</f>
        <v>Ali Ghazal</v>
      </c>
      <c r="B6">
        <f t="shared" si="0"/>
        <v>8</v>
      </c>
      <c r="C6">
        <f>'OPTA Data'!AO4</f>
        <v>3.47</v>
      </c>
      <c r="D6">
        <f>'OPTA Data'!AP4</f>
        <v>2.14</v>
      </c>
      <c r="E6">
        <f>'OPTA Data'!AQ4</f>
        <v>0.62</v>
      </c>
      <c r="F6">
        <f>'OPTA Data'!AR4</f>
        <v>0.71</v>
      </c>
      <c r="G6">
        <f>'OPTA Data'!AS4</f>
        <v>0.09</v>
      </c>
      <c r="H6">
        <f>'OPTA Data'!AT4</f>
        <v>1.51</v>
      </c>
      <c r="I6">
        <f>'OPTA Data'!AU4</f>
        <v>5.25</v>
      </c>
      <c r="K6">
        <f t="shared" si="1"/>
        <v>19</v>
      </c>
      <c r="L6">
        <f>'OPTA Data'!AV4</f>
        <v>6.59</v>
      </c>
      <c r="M6">
        <f>'OPTA Data'!AW4</f>
        <v>2.67</v>
      </c>
      <c r="N6">
        <f>'OPTA Data'!AX4</f>
        <v>0.89</v>
      </c>
      <c r="O6">
        <f>'OPTA Data'!AY4</f>
        <v>1.51</v>
      </c>
      <c r="P6">
        <f>'OPTA Data'!AZ4</f>
        <v>2.85</v>
      </c>
      <c r="Q6">
        <f>'OPTA Data'!BA4</f>
        <v>5.7</v>
      </c>
      <c r="R6">
        <f>'OPTA Data'!BB4</f>
        <v>10.68</v>
      </c>
      <c r="S6">
        <f>'OPTA Data'!BC4</f>
        <v>68.510000000000005</v>
      </c>
      <c r="U6">
        <f t="shared" si="2"/>
        <v>26</v>
      </c>
      <c r="V6">
        <f>'OPTA Data'!BD4</f>
        <v>0.19</v>
      </c>
      <c r="W6">
        <f>'OPTA Data'!BE4</f>
        <v>5.62</v>
      </c>
      <c r="X6">
        <f>'OPTA Data'!BF4</f>
        <v>2.0499999999999998</v>
      </c>
      <c r="Y6">
        <f>'OPTA Data'!BG4</f>
        <v>0.95</v>
      </c>
      <c r="Z6">
        <f>'OPTA Data'!BH4</f>
        <v>2.63</v>
      </c>
    </row>
    <row r="7" spans="1:26" x14ac:dyDescent="0.3">
      <c r="A7" t="str">
        <f>'OPTA Data'!J5</f>
        <v>B. Feilhaber</v>
      </c>
      <c r="B7">
        <f t="shared" si="0"/>
        <v>34</v>
      </c>
      <c r="C7">
        <f>'OPTA Data'!AO5</f>
        <v>2.58</v>
      </c>
      <c r="D7">
        <f>'OPTA Data'!AP5</f>
        <v>1.1100000000000001</v>
      </c>
      <c r="E7">
        <f>'OPTA Data'!AQ5</f>
        <v>7.0000000000000007E-2</v>
      </c>
      <c r="F7">
        <f>'OPTA Data'!AR5</f>
        <v>0.59</v>
      </c>
      <c r="G7">
        <f>'OPTA Data'!AS5</f>
        <v>7.0000000000000007E-2</v>
      </c>
      <c r="H7">
        <f>'OPTA Data'!AT5</f>
        <v>1.26</v>
      </c>
      <c r="I7">
        <f>'OPTA Data'!AU5</f>
        <v>2.77</v>
      </c>
      <c r="K7">
        <f t="shared" si="1"/>
        <v>11</v>
      </c>
      <c r="L7">
        <f>'OPTA Data'!AV5</f>
        <v>6.98</v>
      </c>
      <c r="M7">
        <f>'OPTA Data'!AW5</f>
        <v>1.85</v>
      </c>
      <c r="N7">
        <f>'OPTA Data'!AX5</f>
        <v>0.78</v>
      </c>
      <c r="O7">
        <f>'OPTA Data'!AY5</f>
        <v>0.59</v>
      </c>
      <c r="P7">
        <f>'OPTA Data'!AZ5</f>
        <v>0.92</v>
      </c>
      <c r="Q7">
        <f>'OPTA Data'!BA5</f>
        <v>6.61</v>
      </c>
      <c r="R7">
        <f>'OPTA Data'!BB5</f>
        <v>11.81</v>
      </c>
      <c r="S7">
        <f>'OPTA Data'!BC5</f>
        <v>70.819999999999993</v>
      </c>
      <c r="U7">
        <f t="shared" si="2"/>
        <v>17</v>
      </c>
      <c r="V7">
        <f>'OPTA Data'!BD5</f>
        <v>0.68</v>
      </c>
      <c r="W7">
        <f>'OPTA Data'!BE5</f>
        <v>5.61</v>
      </c>
      <c r="X7">
        <f>'OPTA Data'!BF5</f>
        <v>1.57</v>
      </c>
      <c r="Y7">
        <f>'OPTA Data'!BG5</f>
        <v>2.36</v>
      </c>
      <c r="Z7">
        <f>'OPTA Data'!BH5</f>
        <v>2.2999999999999998</v>
      </c>
    </row>
    <row r="8" spans="1:26" x14ac:dyDescent="0.3">
      <c r="A8" t="str">
        <f>'OPTA Data'!J6</f>
        <v>B. Schweinsteiger</v>
      </c>
      <c r="B8">
        <f t="shared" si="0"/>
        <v>24</v>
      </c>
      <c r="C8">
        <f>'OPTA Data'!AO6</f>
        <v>2.29</v>
      </c>
      <c r="D8">
        <f>'OPTA Data'!AP6</f>
        <v>0.76</v>
      </c>
      <c r="E8">
        <f>'OPTA Data'!AQ6</f>
        <v>0.34</v>
      </c>
      <c r="F8">
        <f>'OPTA Data'!AR6</f>
        <v>0.42</v>
      </c>
      <c r="G8">
        <f>'OPTA Data'!AS6</f>
        <v>0</v>
      </c>
      <c r="H8">
        <f>'OPTA Data'!AT6</f>
        <v>0.76</v>
      </c>
      <c r="I8">
        <f>'OPTA Data'!AU6</f>
        <v>3.81</v>
      </c>
      <c r="K8">
        <f t="shared" si="1"/>
        <v>25</v>
      </c>
      <c r="L8">
        <f>'OPTA Data'!AV6</f>
        <v>5.85</v>
      </c>
      <c r="M8">
        <f>'OPTA Data'!AW6</f>
        <v>1.36</v>
      </c>
      <c r="N8">
        <f>'OPTA Data'!AX6</f>
        <v>0.34</v>
      </c>
      <c r="O8">
        <f>'OPTA Data'!AY6</f>
        <v>1.36</v>
      </c>
      <c r="P8">
        <f>'OPTA Data'!AZ6</f>
        <v>2.46</v>
      </c>
      <c r="Q8">
        <f>'OPTA Data'!BA6</f>
        <v>6.36</v>
      </c>
      <c r="R8">
        <f>'OPTA Data'!BB6</f>
        <v>11.44</v>
      </c>
      <c r="S8">
        <f>'OPTA Data'!BC6</f>
        <v>66.91</v>
      </c>
      <c r="U8">
        <f t="shared" si="2"/>
        <v>37</v>
      </c>
      <c r="V8">
        <f>'OPTA Data'!BD6</f>
        <v>1.27</v>
      </c>
      <c r="W8">
        <f>'OPTA Data'!BE6</f>
        <v>10.27</v>
      </c>
      <c r="X8">
        <f>'OPTA Data'!BF6</f>
        <v>2.0699999999999998</v>
      </c>
      <c r="Y8">
        <f>'OPTA Data'!BG6</f>
        <v>1.27</v>
      </c>
      <c r="Z8">
        <f>'OPTA Data'!BH6</f>
        <v>4.1100000000000003</v>
      </c>
    </row>
    <row r="9" spans="1:26" x14ac:dyDescent="0.3">
      <c r="A9" t="str">
        <f>'OPTA Data'!J7</f>
        <v>Boniek GarcÃ­a</v>
      </c>
      <c r="B9">
        <f t="shared" si="0"/>
        <v>30</v>
      </c>
      <c r="C9">
        <f>'OPTA Data'!AO7</f>
        <v>2.52</v>
      </c>
      <c r="D9">
        <f>'OPTA Data'!AP7</f>
        <v>1.23</v>
      </c>
      <c r="E9">
        <f>'OPTA Data'!AQ7</f>
        <v>0.31</v>
      </c>
      <c r="F9">
        <f>'OPTA Data'!AR7</f>
        <v>0.62</v>
      </c>
      <c r="G9">
        <f>'OPTA Data'!AS7</f>
        <v>0</v>
      </c>
      <c r="H9">
        <f>'OPTA Data'!AT7</f>
        <v>1.35</v>
      </c>
      <c r="I9">
        <f>'OPTA Data'!AU7</f>
        <v>3.14</v>
      </c>
      <c r="K9">
        <f t="shared" si="1"/>
        <v>12</v>
      </c>
      <c r="L9">
        <f>'OPTA Data'!AV7</f>
        <v>7.14</v>
      </c>
      <c r="M9">
        <f>'OPTA Data'!AW7</f>
        <v>1.54</v>
      </c>
      <c r="N9">
        <f>'OPTA Data'!AX7</f>
        <v>1.17</v>
      </c>
      <c r="O9">
        <f>'OPTA Data'!AY7</f>
        <v>0.92</v>
      </c>
      <c r="P9">
        <f>'OPTA Data'!AZ7</f>
        <v>1.54</v>
      </c>
      <c r="Q9">
        <f>'OPTA Data'!BA7</f>
        <v>5.29</v>
      </c>
      <c r="R9">
        <f>'OPTA Data'!BB7</f>
        <v>9.84</v>
      </c>
      <c r="S9">
        <f>'OPTA Data'!BC7</f>
        <v>70.72</v>
      </c>
      <c r="U9">
        <f t="shared" si="2"/>
        <v>22</v>
      </c>
      <c r="V9">
        <f>'OPTA Data'!BD7</f>
        <v>1.05</v>
      </c>
      <c r="W9">
        <f>'OPTA Data'!BE7</f>
        <v>6.14</v>
      </c>
      <c r="X9">
        <f>'OPTA Data'!BF7</f>
        <v>1.57</v>
      </c>
      <c r="Y9">
        <f>'OPTA Data'!BG7</f>
        <v>2.9</v>
      </c>
      <c r="Z9">
        <f>'OPTA Data'!BH7</f>
        <v>2.44</v>
      </c>
    </row>
    <row r="10" spans="1:26" x14ac:dyDescent="0.3">
      <c r="A10" t="str">
        <f>'OPTA Data'!J8</f>
        <v>C. Durkin</v>
      </c>
      <c r="B10">
        <f t="shared" si="0"/>
        <v>17</v>
      </c>
      <c r="C10">
        <f>'OPTA Data'!AO8</f>
        <v>2.2200000000000002</v>
      </c>
      <c r="D10">
        <f>'OPTA Data'!AP8</f>
        <v>2.2200000000000002</v>
      </c>
      <c r="E10">
        <f>'OPTA Data'!AQ8</f>
        <v>0.56000000000000005</v>
      </c>
      <c r="F10">
        <f>'OPTA Data'!AR8</f>
        <v>0.83</v>
      </c>
      <c r="G10">
        <f>'OPTA Data'!AS8</f>
        <v>0.14000000000000001</v>
      </c>
      <c r="H10">
        <f>'OPTA Data'!AT8</f>
        <v>1.04</v>
      </c>
      <c r="I10">
        <f>'OPTA Data'!AU8</f>
        <v>4.45</v>
      </c>
      <c r="K10">
        <f t="shared" si="1"/>
        <v>28</v>
      </c>
      <c r="L10">
        <f>'OPTA Data'!AV8</f>
        <v>6.95</v>
      </c>
      <c r="M10">
        <f>'OPTA Data'!AW8</f>
        <v>1.39</v>
      </c>
      <c r="N10">
        <f>'OPTA Data'!AX8</f>
        <v>0.76</v>
      </c>
      <c r="O10">
        <f>'OPTA Data'!AY8</f>
        <v>1.6</v>
      </c>
      <c r="P10">
        <f>'OPTA Data'!AZ8</f>
        <v>2.71</v>
      </c>
      <c r="Q10">
        <f>'OPTA Data'!BA8</f>
        <v>5.07</v>
      </c>
      <c r="R10">
        <f>'OPTA Data'!BB8</f>
        <v>10.01</v>
      </c>
      <c r="S10">
        <f>'OPTA Data'!BC8</f>
        <v>66.569999999999993</v>
      </c>
      <c r="U10">
        <f t="shared" si="2"/>
        <v>34</v>
      </c>
      <c r="V10">
        <f>'OPTA Data'!BD8</f>
        <v>1.06</v>
      </c>
      <c r="W10">
        <f>'OPTA Data'!BE8</f>
        <v>8.17</v>
      </c>
      <c r="X10">
        <f>'OPTA Data'!BF8</f>
        <v>1.78</v>
      </c>
      <c r="Y10">
        <f>'OPTA Data'!BG8</f>
        <v>2.17</v>
      </c>
      <c r="Z10">
        <f>'OPTA Data'!BH8</f>
        <v>3.23</v>
      </c>
    </row>
    <row r="11" spans="1:26" x14ac:dyDescent="0.3">
      <c r="A11" t="str">
        <f>'OPTA Data'!J9</f>
        <v>C. Gruezo</v>
      </c>
      <c r="B11">
        <f t="shared" si="0"/>
        <v>19</v>
      </c>
      <c r="C11">
        <f>'OPTA Data'!AO9</f>
        <v>1.77</v>
      </c>
      <c r="D11">
        <f>'OPTA Data'!AP9</f>
        <v>1.37</v>
      </c>
      <c r="E11">
        <f>'OPTA Data'!AQ9</f>
        <v>0.16</v>
      </c>
      <c r="F11">
        <f>'OPTA Data'!AR9</f>
        <v>0.72</v>
      </c>
      <c r="G11">
        <f>'OPTA Data'!AS9</f>
        <v>0.04</v>
      </c>
      <c r="H11">
        <f>'OPTA Data'!AT9</f>
        <v>0.76</v>
      </c>
      <c r="I11">
        <f>'OPTA Data'!AU9</f>
        <v>4.26</v>
      </c>
      <c r="K11">
        <f t="shared" si="1"/>
        <v>30</v>
      </c>
      <c r="L11">
        <f>'OPTA Data'!AV9</f>
        <v>6.03</v>
      </c>
      <c r="M11">
        <f>'OPTA Data'!AW9</f>
        <v>1.17</v>
      </c>
      <c r="N11">
        <f>'OPTA Data'!AX9</f>
        <v>0.72</v>
      </c>
      <c r="O11">
        <f>'OPTA Data'!AY9</f>
        <v>0.56000000000000005</v>
      </c>
      <c r="P11">
        <f>'OPTA Data'!AZ9</f>
        <v>1.53</v>
      </c>
      <c r="Q11">
        <f>'OPTA Data'!BA9</f>
        <v>3.26</v>
      </c>
      <c r="R11">
        <f>'OPTA Data'!BB9</f>
        <v>7.24</v>
      </c>
      <c r="S11">
        <f>'OPTA Data'!BC9</f>
        <v>65.02</v>
      </c>
      <c r="U11">
        <f t="shared" si="2"/>
        <v>9</v>
      </c>
      <c r="V11">
        <f>'OPTA Data'!BD9</f>
        <v>0.41</v>
      </c>
      <c r="W11">
        <f>'OPTA Data'!BE9</f>
        <v>4.03</v>
      </c>
      <c r="X11">
        <f>'OPTA Data'!BF9</f>
        <v>1.31</v>
      </c>
      <c r="Y11">
        <f>'OPTA Data'!BG9</f>
        <v>1.17</v>
      </c>
      <c r="Z11">
        <f>'OPTA Data'!BH9</f>
        <v>1.79</v>
      </c>
    </row>
    <row r="12" spans="1:26" x14ac:dyDescent="0.3">
      <c r="A12" t="str">
        <f>'OPTA Data'!J10</f>
        <v>C. Warner</v>
      </c>
      <c r="B12">
        <f t="shared" si="0"/>
        <v>18</v>
      </c>
      <c r="C12">
        <f>'OPTA Data'!AO10</f>
        <v>2.74</v>
      </c>
      <c r="D12">
        <f>'OPTA Data'!AP10</f>
        <v>1.44</v>
      </c>
      <c r="E12">
        <f>'OPTA Data'!AQ10</f>
        <v>0.61</v>
      </c>
      <c r="F12">
        <f>'OPTA Data'!AR10</f>
        <v>1.67</v>
      </c>
      <c r="G12">
        <f>'OPTA Data'!AS10</f>
        <v>0</v>
      </c>
      <c r="H12">
        <f>'OPTA Data'!AT10</f>
        <v>1.52</v>
      </c>
      <c r="I12">
        <f>'OPTA Data'!AU10</f>
        <v>4.33</v>
      </c>
      <c r="K12">
        <f t="shared" si="1"/>
        <v>29</v>
      </c>
      <c r="L12">
        <f>'OPTA Data'!AV10</f>
        <v>7.6</v>
      </c>
      <c r="M12">
        <f>'OPTA Data'!AW10</f>
        <v>1.98</v>
      </c>
      <c r="N12">
        <f>'OPTA Data'!AX10</f>
        <v>0.84</v>
      </c>
      <c r="O12">
        <f>'OPTA Data'!AY10</f>
        <v>1.29</v>
      </c>
      <c r="P12">
        <f>'OPTA Data'!AZ10</f>
        <v>2.4300000000000002</v>
      </c>
      <c r="Q12">
        <f>'OPTA Data'!BA10</f>
        <v>5.4</v>
      </c>
      <c r="R12">
        <f>'OPTA Data'!BB10</f>
        <v>11.78</v>
      </c>
      <c r="S12">
        <f>'OPTA Data'!BC10</f>
        <v>65.2</v>
      </c>
      <c r="U12">
        <f t="shared" si="2"/>
        <v>23</v>
      </c>
      <c r="V12">
        <f>'OPTA Data'!BD10</f>
        <v>0.63</v>
      </c>
      <c r="W12">
        <f>'OPTA Data'!BE10</f>
        <v>5.08</v>
      </c>
      <c r="X12">
        <f>'OPTA Data'!BF10</f>
        <v>2.04</v>
      </c>
      <c r="Y12">
        <f>'OPTA Data'!BG10</f>
        <v>1.1299999999999999</v>
      </c>
      <c r="Z12">
        <f>'OPTA Data'!BH10</f>
        <v>2.5</v>
      </c>
    </row>
    <row r="13" spans="1:26" x14ac:dyDescent="0.3">
      <c r="A13" t="str">
        <f>'OPTA Data'!J11</f>
        <v>D. CerÃ©n</v>
      </c>
      <c r="B13">
        <f t="shared" si="0"/>
        <v>10</v>
      </c>
      <c r="C13">
        <f>'OPTA Data'!AO11</f>
        <v>2.2999999999999998</v>
      </c>
      <c r="D13">
        <f>'OPTA Data'!AP11</f>
        <v>2.1800000000000002</v>
      </c>
      <c r="E13">
        <f>'OPTA Data'!AQ11</f>
        <v>0.34</v>
      </c>
      <c r="F13">
        <f>'OPTA Data'!AR11</f>
        <v>0.8</v>
      </c>
      <c r="G13">
        <f>'OPTA Data'!AS11</f>
        <v>0.06</v>
      </c>
      <c r="H13">
        <f>'OPTA Data'!AT11</f>
        <v>0.98</v>
      </c>
      <c r="I13">
        <f>'OPTA Data'!AU11</f>
        <v>5.1100000000000003</v>
      </c>
      <c r="K13">
        <f t="shared" si="1"/>
        <v>27</v>
      </c>
      <c r="L13">
        <f>'OPTA Data'!AV11</f>
        <v>7.52</v>
      </c>
      <c r="M13">
        <f>'OPTA Data'!AW11</f>
        <v>1.49</v>
      </c>
      <c r="N13">
        <f>'OPTA Data'!AX11</f>
        <v>1.0900000000000001</v>
      </c>
      <c r="O13">
        <f>'OPTA Data'!AY11</f>
        <v>0.75</v>
      </c>
      <c r="P13">
        <f>'OPTA Data'!AZ11</f>
        <v>1.66</v>
      </c>
      <c r="Q13">
        <f>'OPTA Data'!BA11</f>
        <v>4.59</v>
      </c>
      <c r="R13">
        <f>'OPTA Data'!BB11</f>
        <v>9.64</v>
      </c>
      <c r="S13">
        <f>'OPTA Data'!BC11</f>
        <v>66.75</v>
      </c>
      <c r="U13">
        <f t="shared" si="2"/>
        <v>5</v>
      </c>
      <c r="V13">
        <f>'OPTA Data'!BD11</f>
        <v>0.54</v>
      </c>
      <c r="W13">
        <f>'OPTA Data'!BE11</f>
        <v>3.46</v>
      </c>
      <c r="X13">
        <f>'OPTA Data'!BF11</f>
        <v>1.57</v>
      </c>
      <c r="Y13">
        <f>'OPTA Data'!BG11</f>
        <v>2.93</v>
      </c>
      <c r="Z13">
        <f>'OPTA Data'!BH11</f>
        <v>1.59</v>
      </c>
    </row>
    <row r="14" spans="1:26" x14ac:dyDescent="0.3">
      <c r="A14" t="str">
        <f>'OPTA Data'!J12</f>
        <v>D. CharÃ¡</v>
      </c>
      <c r="B14">
        <f t="shared" si="0"/>
        <v>21</v>
      </c>
      <c r="C14">
        <f>'OPTA Data'!AO12</f>
        <v>2.84</v>
      </c>
      <c r="D14">
        <f>'OPTA Data'!AP12</f>
        <v>1.24</v>
      </c>
      <c r="E14">
        <f>'OPTA Data'!AQ12</f>
        <v>0.53</v>
      </c>
      <c r="F14">
        <f>'OPTA Data'!AR12</f>
        <v>0.98</v>
      </c>
      <c r="G14">
        <f>'OPTA Data'!AS12</f>
        <v>0.22</v>
      </c>
      <c r="H14">
        <f>'OPTA Data'!AT12</f>
        <v>1.1100000000000001</v>
      </c>
      <c r="I14">
        <f>'OPTA Data'!AU12</f>
        <v>4.18</v>
      </c>
      <c r="K14">
        <f t="shared" si="1"/>
        <v>9</v>
      </c>
      <c r="L14">
        <f>'OPTA Data'!AV12</f>
        <v>7.6</v>
      </c>
      <c r="M14">
        <f>'OPTA Data'!AW12</f>
        <v>2</v>
      </c>
      <c r="N14">
        <f>'OPTA Data'!AX12</f>
        <v>1.2</v>
      </c>
      <c r="O14">
        <f>'OPTA Data'!AY12</f>
        <v>0.4</v>
      </c>
      <c r="P14">
        <f>'OPTA Data'!AZ12</f>
        <v>0.89</v>
      </c>
      <c r="Q14">
        <f>'OPTA Data'!BA12</f>
        <v>6.62</v>
      </c>
      <c r="R14">
        <f>'OPTA Data'!BB12</f>
        <v>11.78</v>
      </c>
      <c r="S14">
        <f>'OPTA Data'!BC12</f>
        <v>71.17</v>
      </c>
      <c r="U14">
        <f t="shared" si="2"/>
        <v>11</v>
      </c>
      <c r="V14">
        <f>'OPTA Data'!BD12</f>
        <v>0.75</v>
      </c>
      <c r="W14">
        <f>'OPTA Data'!BE12</f>
        <v>4.18</v>
      </c>
      <c r="X14">
        <f>'OPTA Data'!BF12</f>
        <v>1.43</v>
      </c>
      <c r="Y14">
        <f>'OPTA Data'!BG12</f>
        <v>1.89</v>
      </c>
      <c r="Z14">
        <f>'OPTA Data'!BH12</f>
        <v>1.85</v>
      </c>
    </row>
    <row r="15" spans="1:26" x14ac:dyDescent="0.3">
      <c r="A15" t="str">
        <f>'OPTA Data'!J13</f>
        <v>D. Kreilach</v>
      </c>
      <c r="B15">
        <f t="shared" si="0"/>
        <v>38</v>
      </c>
      <c r="C15">
        <f>'OPTA Data'!AO13</f>
        <v>1.61</v>
      </c>
      <c r="D15">
        <f>'OPTA Data'!AP13</f>
        <v>0.8</v>
      </c>
      <c r="E15">
        <f>'OPTA Data'!AQ13</f>
        <v>0.48</v>
      </c>
      <c r="F15">
        <f>'OPTA Data'!AR13</f>
        <v>0.21</v>
      </c>
      <c r="G15">
        <f>'OPTA Data'!AS13</f>
        <v>0</v>
      </c>
      <c r="H15">
        <f>'OPTA Data'!AT13</f>
        <v>1.23</v>
      </c>
      <c r="I15">
        <f>'OPTA Data'!AU13</f>
        <v>1.5</v>
      </c>
      <c r="K15">
        <f t="shared" si="1"/>
        <v>35</v>
      </c>
      <c r="L15">
        <f>'OPTA Data'!AV13</f>
        <v>4.29</v>
      </c>
      <c r="M15">
        <f>'OPTA Data'!AW13</f>
        <v>0.8</v>
      </c>
      <c r="N15">
        <f>'OPTA Data'!AX13</f>
        <v>0.54</v>
      </c>
      <c r="O15">
        <f>'OPTA Data'!AY13</f>
        <v>4.4000000000000004</v>
      </c>
      <c r="P15">
        <f>'OPTA Data'!AZ13</f>
        <v>7.5</v>
      </c>
      <c r="Q15">
        <f>'OPTA Data'!BA13</f>
        <v>7.83</v>
      </c>
      <c r="R15">
        <f>'OPTA Data'!BB13</f>
        <v>14.47</v>
      </c>
      <c r="S15">
        <f>'OPTA Data'!BC13</f>
        <v>61.5</v>
      </c>
      <c r="U15">
        <f t="shared" si="2"/>
        <v>31</v>
      </c>
      <c r="V15">
        <f>'OPTA Data'!BD13</f>
        <v>1.58</v>
      </c>
      <c r="W15">
        <f>'OPTA Data'!BE13</f>
        <v>7.58</v>
      </c>
      <c r="X15">
        <f>'OPTA Data'!BF13</f>
        <v>1.89</v>
      </c>
      <c r="Y15">
        <f>'OPTA Data'!BG13</f>
        <v>2.63</v>
      </c>
      <c r="Z15">
        <f>'OPTA Data'!BH13</f>
        <v>3.12</v>
      </c>
    </row>
    <row r="16" spans="1:26" x14ac:dyDescent="0.3">
      <c r="A16" t="str">
        <f>'OPTA Data'!J14</f>
        <v>E. Atuesta</v>
      </c>
      <c r="B16">
        <f t="shared" si="0"/>
        <v>29</v>
      </c>
      <c r="C16">
        <f>'OPTA Data'!AO14</f>
        <v>3.21</v>
      </c>
      <c r="D16">
        <f>'OPTA Data'!AP14</f>
        <v>1.54</v>
      </c>
      <c r="E16">
        <f>'OPTA Data'!AQ14</f>
        <v>0.39</v>
      </c>
      <c r="F16">
        <f>'OPTA Data'!AR14</f>
        <v>0.84</v>
      </c>
      <c r="G16">
        <f>'OPTA Data'!AS14</f>
        <v>0.13</v>
      </c>
      <c r="H16">
        <f>'OPTA Data'!AT14</f>
        <v>1.8</v>
      </c>
      <c r="I16">
        <f>'OPTA Data'!AU14</f>
        <v>3.21</v>
      </c>
      <c r="K16">
        <f t="shared" si="1"/>
        <v>38</v>
      </c>
      <c r="L16">
        <f>'OPTA Data'!AV14</f>
        <v>7.65</v>
      </c>
      <c r="M16">
        <f>'OPTA Data'!AW14</f>
        <v>1.41</v>
      </c>
      <c r="N16">
        <f>'OPTA Data'!AX14</f>
        <v>0.71</v>
      </c>
      <c r="O16">
        <f>'OPTA Data'!AY14</f>
        <v>0.19</v>
      </c>
      <c r="P16">
        <f>'OPTA Data'!AZ14</f>
        <v>1.03</v>
      </c>
      <c r="Q16">
        <f>'OPTA Data'!BA14</f>
        <v>5.01</v>
      </c>
      <c r="R16">
        <f>'OPTA Data'!BB14</f>
        <v>11.57</v>
      </c>
      <c r="S16">
        <f>'OPTA Data'!BC14</f>
        <v>59.38</v>
      </c>
      <c r="U16">
        <f t="shared" si="2"/>
        <v>6</v>
      </c>
      <c r="V16">
        <f>'OPTA Data'!BD14</f>
        <v>0.5</v>
      </c>
      <c r="W16">
        <f>'OPTA Data'!BE14</f>
        <v>3.79</v>
      </c>
      <c r="X16">
        <f>'OPTA Data'!BF14</f>
        <v>1.5</v>
      </c>
      <c r="Y16">
        <f>'OPTA Data'!BG14</f>
        <v>2.4300000000000002</v>
      </c>
      <c r="Z16">
        <f>'OPTA Data'!BH14</f>
        <v>1.69</v>
      </c>
    </row>
    <row r="17" spans="1:26" x14ac:dyDescent="0.3">
      <c r="A17" t="str">
        <f>'OPTA Data'!J15</f>
        <v>E. JuÃ¡rez</v>
      </c>
      <c r="B17">
        <f t="shared" si="0"/>
        <v>35</v>
      </c>
      <c r="C17">
        <f>'OPTA Data'!AO15</f>
        <v>1.77</v>
      </c>
      <c r="D17">
        <f>'OPTA Data'!AP15</f>
        <v>0.97</v>
      </c>
      <c r="E17">
        <f>'OPTA Data'!AQ15</f>
        <v>0.16</v>
      </c>
      <c r="F17">
        <f>'OPTA Data'!AR15</f>
        <v>0.32</v>
      </c>
      <c r="G17">
        <f>'OPTA Data'!AS15</f>
        <v>0.16</v>
      </c>
      <c r="H17">
        <f>'OPTA Data'!AT15</f>
        <v>0.97</v>
      </c>
      <c r="I17">
        <f>'OPTA Data'!AU15</f>
        <v>2.57</v>
      </c>
      <c r="K17">
        <f t="shared" si="1"/>
        <v>37</v>
      </c>
      <c r="L17">
        <f>'OPTA Data'!AV15</f>
        <v>5.63</v>
      </c>
      <c r="M17">
        <f>'OPTA Data'!AW15</f>
        <v>1.1299999999999999</v>
      </c>
      <c r="N17">
        <f>'OPTA Data'!AX15</f>
        <v>0.48</v>
      </c>
      <c r="O17">
        <f>'OPTA Data'!AY15</f>
        <v>0.88</v>
      </c>
      <c r="P17">
        <f>'OPTA Data'!AZ15</f>
        <v>2.33</v>
      </c>
      <c r="Q17">
        <f>'OPTA Data'!BA15</f>
        <v>3.86</v>
      </c>
      <c r="R17">
        <f>'OPTA Data'!BB15</f>
        <v>8.85</v>
      </c>
      <c r="S17">
        <f>'OPTA Data'!BC15</f>
        <v>60.49</v>
      </c>
      <c r="U17">
        <f t="shared" si="2"/>
        <v>15</v>
      </c>
      <c r="V17">
        <f>'OPTA Data'!BD15</f>
        <v>0.27</v>
      </c>
      <c r="W17">
        <f>'OPTA Data'!BE15</f>
        <v>4.7699999999999996</v>
      </c>
      <c r="X17">
        <f>'OPTA Data'!BF15</f>
        <v>1.77</v>
      </c>
      <c r="Y17">
        <f>'OPTA Data'!BG15</f>
        <v>1.05</v>
      </c>
      <c r="Z17">
        <f>'OPTA Data'!BH15</f>
        <v>2.2400000000000002</v>
      </c>
    </row>
    <row r="18" spans="1:26" x14ac:dyDescent="0.3">
      <c r="A18" t="str">
        <f>'OPTA Data'!J16</f>
        <v>F. Jungwirth</v>
      </c>
      <c r="B18">
        <f t="shared" si="0"/>
        <v>2</v>
      </c>
      <c r="C18">
        <f>'OPTA Data'!AO16</f>
        <v>3.7</v>
      </c>
      <c r="D18">
        <f>'OPTA Data'!AP16</f>
        <v>1.92</v>
      </c>
      <c r="E18">
        <f>'OPTA Data'!AQ16</f>
        <v>0.37</v>
      </c>
      <c r="F18">
        <f>'OPTA Data'!AR16</f>
        <v>1.26</v>
      </c>
      <c r="G18">
        <f>'OPTA Data'!AS16</f>
        <v>7.0000000000000007E-2</v>
      </c>
      <c r="H18">
        <f>'OPTA Data'!AT16</f>
        <v>0.67</v>
      </c>
      <c r="I18">
        <f>'OPTA Data'!AU16</f>
        <v>6.88</v>
      </c>
      <c r="K18">
        <f t="shared" si="1"/>
        <v>16</v>
      </c>
      <c r="L18">
        <f>'OPTA Data'!AV16</f>
        <v>5.69</v>
      </c>
      <c r="M18">
        <f>'OPTA Data'!AW16</f>
        <v>1.92</v>
      </c>
      <c r="N18">
        <f>'OPTA Data'!AX16</f>
        <v>0.89</v>
      </c>
      <c r="O18">
        <f>'OPTA Data'!AY16</f>
        <v>2.14</v>
      </c>
      <c r="P18">
        <f>'OPTA Data'!AZ16</f>
        <v>3.48</v>
      </c>
      <c r="Q18">
        <f>'OPTA Data'!BA16</f>
        <v>7.84</v>
      </c>
      <c r="R18">
        <f>'OPTA Data'!BB16</f>
        <v>11.61</v>
      </c>
      <c r="S18">
        <f>'OPTA Data'!BC16</f>
        <v>70.03</v>
      </c>
      <c r="U18">
        <f t="shared" si="2"/>
        <v>38</v>
      </c>
      <c r="V18">
        <f>'OPTA Data'!BD16</f>
        <v>1.25</v>
      </c>
      <c r="W18">
        <f>'OPTA Data'!BE16</f>
        <v>10.56</v>
      </c>
      <c r="X18">
        <f>'OPTA Data'!BF16</f>
        <v>2.25</v>
      </c>
      <c r="Y18">
        <f>'OPTA Data'!BG16</f>
        <v>1.25</v>
      </c>
      <c r="Z18">
        <f>'OPTA Data'!BH16</f>
        <v>4.29</v>
      </c>
    </row>
    <row r="19" spans="1:26" x14ac:dyDescent="0.3">
      <c r="A19" t="str">
        <f>'OPTA Data'!J17</f>
        <v>G. Svensson</v>
      </c>
      <c r="B19">
        <f t="shared" si="0"/>
        <v>5</v>
      </c>
      <c r="C19">
        <f>'OPTA Data'!AO17</f>
        <v>3.41</v>
      </c>
      <c r="D19">
        <f>'OPTA Data'!AP17</f>
        <v>1.85</v>
      </c>
      <c r="E19">
        <f>'OPTA Data'!AQ17</f>
        <v>0.28000000000000003</v>
      </c>
      <c r="F19">
        <f>'OPTA Data'!AR17</f>
        <v>1.1200000000000001</v>
      </c>
      <c r="G19">
        <f>'OPTA Data'!AS17</f>
        <v>0.11</v>
      </c>
      <c r="H19">
        <f>'OPTA Data'!AT17</f>
        <v>1.29</v>
      </c>
      <c r="I19">
        <f>'OPTA Data'!AU17</f>
        <v>5.93</v>
      </c>
      <c r="K19">
        <f t="shared" si="1"/>
        <v>21</v>
      </c>
      <c r="L19">
        <f>'OPTA Data'!AV17</f>
        <v>6.26</v>
      </c>
      <c r="M19">
        <f>'OPTA Data'!AW17</f>
        <v>2.2400000000000002</v>
      </c>
      <c r="N19">
        <f>'OPTA Data'!AX17</f>
        <v>0.73</v>
      </c>
      <c r="O19">
        <f>'OPTA Data'!AY17</f>
        <v>2.1800000000000002</v>
      </c>
      <c r="P19">
        <f>'OPTA Data'!AZ17</f>
        <v>3.69</v>
      </c>
      <c r="Q19">
        <f>'OPTA Data'!BA17</f>
        <v>6.43</v>
      </c>
      <c r="R19">
        <f>'OPTA Data'!BB17</f>
        <v>11.19</v>
      </c>
      <c r="S19">
        <f>'OPTA Data'!BC17</f>
        <v>67.8</v>
      </c>
      <c r="U19">
        <f t="shared" si="2"/>
        <v>3</v>
      </c>
      <c r="V19">
        <f>'OPTA Data'!BD17</f>
        <v>0.42</v>
      </c>
      <c r="W19">
        <f>'OPTA Data'!BE17</f>
        <v>3.5</v>
      </c>
      <c r="X19">
        <f>'OPTA Data'!BF17</f>
        <v>1.08</v>
      </c>
      <c r="Y19">
        <f>'OPTA Data'!BG17</f>
        <v>1.23</v>
      </c>
      <c r="Z19">
        <f>'OPTA Data'!BH17</f>
        <v>1.51</v>
      </c>
    </row>
    <row r="20" spans="1:26" x14ac:dyDescent="0.3">
      <c r="A20" t="str">
        <f>'OPTA Data'!J18</f>
        <v>H. Medunjanin</v>
      </c>
      <c r="B20">
        <f t="shared" si="0"/>
        <v>37</v>
      </c>
      <c r="C20">
        <f>'OPTA Data'!AO18</f>
        <v>1.1200000000000001</v>
      </c>
      <c r="D20">
        <f>'OPTA Data'!AP18</f>
        <v>0.96</v>
      </c>
      <c r="E20">
        <f>'OPTA Data'!AQ18</f>
        <v>0.16</v>
      </c>
      <c r="F20">
        <f>'OPTA Data'!AR18</f>
        <v>0.68</v>
      </c>
      <c r="G20">
        <f>'OPTA Data'!AS18</f>
        <v>0.04</v>
      </c>
      <c r="H20">
        <f>'OPTA Data'!AT18</f>
        <v>1.19</v>
      </c>
      <c r="I20">
        <f>'OPTA Data'!AU18</f>
        <v>1.91</v>
      </c>
      <c r="K20">
        <f t="shared" si="1"/>
        <v>4</v>
      </c>
      <c r="L20">
        <f>'OPTA Data'!AV18</f>
        <v>8.32</v>
      </c>
      <c r="M20">
        <f>'OPTA Data'!AW18</f>
        <v>0.68</v>
      </c>
      <c r="N20">
        <f>'OPTA Data'!AX18</f>
        <v>0.92</v>
      </c>
      <c r="O20">
        <f>'OPTA Data'!AY18</f>
        <v>0.56000000000000005</v>
      </c>
      <c r="P20">
        <f>'OPTA Data'!AZ18</f>
        <v>0.84</v>
      </c>
      <c r="Q20">
        <f>'OPTA Data'!BA18</f>
        <v>2.59</v>
      </c>
      <c r="R20">
        <f>'OPTA Data'!BB18</f>
        <v>5.54</v>
      </c>
      <c r="S20">
        <f>'OPTA Data'!BC18</f>
        <v>74.58</v>
      </c>
      <c r="U20">
        <f t="shared" si="2"/>
        <v>13</v>
      </c>
      <c r="V20">
        <f>'OPTA Data'!BD18</f>
        <v>0.9</v>
      </c>
      <c r="W20">
        <f>'OPTA Data'!BE18</f>
        <v>4.93</v>
      </c>
      <c r="X20">
        <f>'OPTA Data'!BF18</f>
        <v>1.5</v>
      </c>
      <c r="Y20">
        <f>'OPTA Data'!BG18</f>
        <v>1.93</v>
      </c>
      <c r="Z20">
        <f>'OPTA Data'!BH18</f>
        <v>2.13</v>
      </c>
    </row>
    <row r="21" spans="1:26" x14ac:dyDescent="0.3">
      <c r="A21" t="str">
        <f>'OPTA Data'!J19</f>
        <v>Ilie</v>
      </c>
      <c r="B21">
        <f t="shared" si="0"/>
        <v>32</v>
      </c>
      <c r="C21">
        <f>'OPTA Data'!AO19</f>
        <v>1.52</v>
      </c>
      <c r="D21">
        <f>'OPTA Data'!AP19</f>
        <v>1.79</v>
      </c>
      <c r="E21">
        <f>'OPTA Data'!AQ19</f>
        <v>0.38</v>
      </c>
      <c r="F21">
        <f>'OPTA Data'!AR19</f>
        <v>0.45</v>
      </c>
      <c r="G21">
        <f>'OPTA Data'!AS19</f>
        <v>0.03</v>
      </c>
      <c r="H21">
        <f>'OPTA Data'!AT19</f>
        <v>1.1000000000000001</v>
      </c>
      <c r="I21">
        <f>'OPTA Data'!AU19</f>
        <v>2.97</v>
      </c>
      <c r="K21">
        <f t="shared" si="1"/>
        <v>7</v>
      </c>
      <c r="L21">
        <f>'OPTA Data'!AV19</f>
        <v>7.48</v>
      </c>
      <c r="M21">
        <f>'OPTA Data'!AW19</f>
        <v>0.97</v>
      </c>
      <c r="N21">
        <f>'OPTA Data'!AX19</f>
        <v>0.55000000000000004</v>
      </c>
      <c r="O21">
        <f>'OPTA Data'!AY19</f>
        <v>2.66</v>
      </c>
      <c r="P21">
        <f>'OPTA Data'!AZ19</f>
        <v>4.03</v>
      </c>
      <c r="Q21">
        <f>'OPTA Data'!BA19</f>
        <v>5.79</v>
      </c>
      <c r="R21">
        <f>'OPTA Data'!BB19</f>
        <v>9.86</v>
      </c>
      <c r="S21">
        <f>'OPTA Data'!BC19</f>
        <v>71.930000000000007</v>
      </c>
      <c r="U21">
        <f t="shared" si="2"/>
        <v>10</v>
      </c>
      <c r="V21">
        <f>'OPTA Data'!BD19</f>
        <v>0.83</v>
      </c>
      <c r="W21">
        <f>'OPTA Data'!BE19</f>
        <v>4.5199999999999996</v>
      </c>
      <c r="X21">
        <f>'OPTA Data'!BF19</f>
        <v>1.24</v>
      </c>
      <c r="Y21">
        <f>'OPTA Data'!BG19</f>
        <v>2.4500000000000002</v>
      </c>
      <c r="Z21">
        <f>'OPTA Data'!BH19</f>
        <v>1.81</v>
      </c>
    </row>
    <row r="22" spans="1:26" x14ac:dyDescent="0.3">
      <c r="A22" t="str">
        <f>'OPTA Data'!J20</f>
        <v>J. Larentowicz</v>
      </c>
      <c r="B22">
        <f t="shared" si="0"/>
        <v>23</v>
      </c>
      <c r="C22">
        <f>'OPTA Data'!AO20</f>
        <v>2.4500000000000002</v>
      </c>
      <c r="D22">
        <f>'OPTA Data'!AP20</f>
        <v>1.58</v>
      </c>
      <c r="E22">
        <f>'OPTA Data'!AQ20</f>
        <v>0.54</v>
      </c>
      <c r="F22">
        <f>'OPTA Data'!AR20</f>
        <v>0.46</v>
      </c>
      <c r="G22">
        <f>'OPTA Data'!AS20</f>
        <v>0.12</v>
      </c>
      <c r="H22">
        <f>'OPTA Data'!AT20</f>
        <v>1.25</v>
      </c>
      <c r="I22">
        <f>'OPTA Data'!AU20</f>
        <v>3.99</v>
      </c>
      <c r="K22">
        <f t="shared" si="1"/>
        <v>17</v>
      </c>
      <c r="L22">
        <f>'OPTA Data'!AV20</f>
        <v>6.2</v>
      </c>
      <c r="M22">
        <f>'OPTA Data'!AW20</f>
        <v>1.79</v>
      </c>
      <c r="N22">
        <f>'OPTA Data'!AX20</f>
        <v>0.75</v>
      </c>
      <c r="O22">
        <f>'OPTA Data'!AY20</f>
        <v>1.71</v>
      </c>
      <c r="P22">
        <f>'OPTA Data'!AZ20</f>
        <v>2.7</v>
      </c>
      <c r="Q22">
        <f>'OPTA Data'!BA20</f>
        <v>4.79</v>
      </c>
      <c r="R22">
        <f>'OPTA Data'!BB20</f>
        <v>9.0299999999999994</v>
      </c>
      <c r="S22">
        <f>'OPTA Data'!BC20</f>
        <v>69.7</v>
      </c>
      <c r="U22">
        <f t="shared" si="2"/>
        <v>7</v>
      </c>
      <c r="V22">
        <f>'OPTA Data'!BD20</f>
        <v>0.81</v>
      </c>
      <c r="W22">
        <f>'OPTA Data'!BE20</f>
        <v>4.5</v>
      </c>
      <c r="X22">
        <f>'OPTA Data'!BF20</f>
        <v>1.1499999999999999</v>
      </c>
      <c r="Y22">
        <f>'OPTA Data'!BG20</f>
        <v>2.58</v>
      </c>
      <c r="Z22">
        <f>'OPTA Data'!BH20</f>
        <v>1.75</v>
      </c>
    </row>
    <row r="23" spans="1:26" x14ac:dyDescent="0.3">
      <c r="A23" t="str">
        <f>'OPTA Data'!J21</f>
        <v>J. Moreno</v>
      </c>
      <c r="B23">
        <f t="shared" si="0"/>
        <v>15</v>
      </c>
      <c r="C23">
        <f>'OPTA Data'!AO21</f>
        <v>1.84</v>
      </c>
      <c r="D23">
        <f>'OPTA Data'!AP21</f>
        <v>1.47</v>
      </c>
      <c r="E23">
        <f>'OPTA Data'!AQ21</f>
        <v>0.37</v>
      </c>
      <c r="F23">
        <f>'OPTA Data'!AR21</f>
        <v>0.73</v>
      </c>
      <c r="G23">
        <f>'OPTA Data'!AS21</f>
        <v>0.15</v>
      </c>
      <c r="H23">
        <f>'OPTA Data'!AT21</f>
        <v>0.51</v>
      </c>
      <c r="I23">
        <f>'OPTA Data'!AU21</f>
        <v>4.4800000000000004</v>
      </c>
      <c r="K23">
        <f t="shared" si="1"/>
        <v>1</v>
      </c>
      <c r="L23">
        <f>'OPTA Data'!AV21</f>
        <v>7.78</v>
      </c>
      <c r="M23">
        <f>'OPTA Data'!AW21</f>
        <v>1.62</v>
      </c>
      <c r="N23">
        <f>'OPTA Data'!AX21</f>
        <v>0.66</v>
      </c>
      <c r="O23">
        <f>'OPTA Data'!AY21</f>
        <v>0.81</v>
      </c>
      <c r="P23">
        <f>'OPTA Data'!AZ21</f>
        <v>1.17</v>
      </c>
      <c r="Q23">
        <f>'OPTA Data'!BA21</f>
        <v>3.74</v>
      </c>
      <c r="R23">
        <f>'OPTA Data'!BB21</f>
        <v>6.31</v>
      </c>
      <c r="S23">
        <f>'OPTA Data'!BC21</f>
        <v>77.47</v>
      </c>
      <c r="U23">
        <f t="shared" si="2"/>
        <v>12</v>
      </c>
      <c r="V23">
        <f>'OPTA Data'!BD21</f>
        <v>0.64</v>
      </c>
      <c r="W23">
        <f>'OPTA Data'!BE21</f>
        <v>4.55</v>
      </c>
      <c r="X23">
        <f>'OPTA Data'!BF21</f>
        <v>1.45</v>
      </c>
      <c r="Y23">
        <f>'OPTA Data'!BG21</f>
        <v>1.68</v>
      </c>
      <c r="Z23">
        <f>'OPTA Data'!BH21</f>
        <v>1.99</v>
      </c>
    </row>
    <row r="24" spans="1:26" x14ac:dyDescent="0.3">
      <c r="A24" t="str">
        <f>'OPTA Data'!J22</f>
        <v>J. Price</v>
      </c>
      <c r="B24">
        <f t="shared" si="0"/>
        <v>20</v>
      </c>
      <c r="C24">
        <f>'OPTA Data'!AO22</f>
        <v>1.51</v>
      </c>
      <c r="D24">
        <f>'OPTA Data'!AP22</f>
        <v>2.0699999999999998</v>
      </c>
      <c r="E24">
        <f>'OPTA Data'!AQ22</f>
        <v>0.3</v>
      </c>
      <c r="F24">
        <f>'OPTA Data'!AR22</f>
        <v>0.45</v>
      </c>
      <c r="G24">
        <f>'OPTA Data'!AS22</f>
        <v>0.04</v>
      </c>
      <c r="H24">
        <f>'OPTA Data'!AT22</f>
        <v>0.72</v>
      </c>
      <c r="I24">
        <f>'OPTA Data'!AU22</f>
        <v>4.22</v>
      </c>
      <c r="K24">
        <f t="shared" si="1"/>
        <v>10</v>
      </c>
      <c r="L24">
        <f>'OPTA Data'!AV22</f>
        <v>6.51</v>
      </c>
      <c r="M24">
        <f>'OPTA Data'!AW22</f>
        <v>1.1299999999999999</v>
      </c>
      <c r="N24">
        <f>'OPTA Data'!AX22</f>
        <v>0.87</v>
      </c>
      <c r="O24">
        <f>'OPTA Data'!AY22</f>
        <v>0.3</v>
      </c>
      <c r="P24">
        <f>'OPTA Data'!AZ22</f>
        <v>0.72</v>
      </c>
      <c r="Q24">
        <f>'OPTA Data'!BA22</f>
        <v>2.6</v>
      </c>
      <c r="R24">
        <f>'OPTA Data'!BB22</f>
        <v>5.16</v>
      </c>
      <c r="S24">
        <f>'OPTA Data'!BC22</f>
        <v>70.989999999999995</v>
      </c>
      <c r="U24">
        <f t="shared" si="2"/>
        <v>27</v>
      </c>
      <c r="V24">
        <f>'OPTA Data'!BD22</f>
        <v>0.52</v>
      </c>
      <c r="W24">
        <f>'OPTA Data'!BE22</f>
        <v>5.93</v>
      </c>
      <c r="X24">
        <f>'OPTA Data'!BF22</f>
        <v>1.97</v>
      </c>
      <c r="Y24">
        <f>'OPTA Data'!BG22</f>
        <v>1.41</v>
      </c>
      <c r="Z24">
        <f>'OPTA Data'!BH22</f>
        <v>2.67</v>
      </c>
    </row>
    <row r="25" spans="1:26" x14ac:dyDescent="0.3">
      <c r="A25" t="str">
        <f>'OPTA Data'!J23</f>
        <v>K. Beckerman</v>
      </c>
      <c r="B25">
        <f t="shared" si="0"/>
        <v>22</v>
      </c>
      <c r="C25">
        <f>'OPTA Data'!AO23</f>
        <v>2.87</v>
      </c>
      <c r="D25">
        <f>'OPTA Data'!AP23</f>
        <v>1.65</v>
      </c>
      <c r="E25">
        <f>'OPTA Data'!AQ23</f>
        <v>0.42</v>
      </c>
      <c r="F25">
        <f>'OPTA Data'!AR23</f>
        <v>0.84</v>
      </c>
      <c r="G25">
        <f>'OPTA Data'!AS23</f>
        <v>0.04</v>
      </c>
      <c r="H25">
        <f>'OPTA Data'!AT23</f>
        <v>1.23</v>
      </c>
      <c r="I25">
        <f>'OPTA Data'!AU23</f>
        <v>4.0599999999999996</v>
      </c>
      <c r="K25">
        <f t="shared" si="1"/>
        <v>13</v>
      </c>
      <c r="L25">
        <f>'OPTA Data'!AV23</f>
        <v>7.04</v>
      </c>
      <c r="M25">
        <f>'OPTA Data'!AW23</f>
        <v>1.95</v>
      </c>
      <c r="N25">
        <f>'OPTA Data'!AX23</f>
        <v>1.07</v>
      </c>
      <c r="O25">
        <f>'OPTA Data'!AY23</f>
        <v>0.77</v>
      </c>
      <c r="P25">
        <f>'OPTA Data'!AZ23</f>
        <v>1.53</v>
      </c>
      <c r="Q25">
        <f>'OPTA Data'!BA23</f>
        <v>5.09</v>
      </c>
      <c r="R25">
        <f>'OPTA Data'!BB23</f>
        <v>9.3800000000000008</v>
      </c>
      <c r="S25">
        <f>'OPTA Data'!BC23</f>
        <v>70.7</v>
      </c>
      <c r="U25">
        <f t="shared" si="2"/>
        <v>14</v>
      </c>
      <c r="V25">
        <f>'OPTA Data'!BD23</f>
        <v>1.07</v>
      </c>
      <c r="W25">
        <f>'OPTA Data'!BE23</f>
        <v>5.14</v>
      </c>
      <c r="X25">
        <f>'OPTA Data'!BF23</f>
        <v>1.61</v>
      </c>
      <c r="Y25">
        <f>'OPTA Data'!BG23</f>
        <v>2.61</v>
      </c>
      <c r="Z25">
        <f>'OPTA Data'!BH23</f>
        <v>2.19</v>
      </c>
    </row>
    <row r="26" spans="1:26" x14ac:dyDescent="0.3">
      <c r="A26" t="str">
        <f>'OPTA Data'!J24</f>
        <v>K. Krolicki</v>
      </c>
      <c r="B26">
        <f t="shared" si="0"/>
        <v>33</v>
      </c>
      <c r="C26">
        <f>'OPTA Data'!AO24</f>
        <v>1.67</v>
      </c>
      <c r="D26">
        <f>'OPTA Data'!AP24</f>
        <v>0.93</v>
      </c>
      <c r="E26">
        <f>'OPTA Data'!AQ24</f>
        <v>0.19</v>
      </c>
      <c r="F26">
        <f>'OPTA Data'!AR24</f>
        <v>0.62</v>
      </c>
      <c r="G26">
        <f>'OPTA Data'!AS24</f>
        <v>0</v>
      </c>
      <c r="H26">
        <f>'OPTA Data'!AT24</f>
        <v>0.81</v>
      </c>
      <c r="I26">
        <f>'OPTA Data'!AU24</f>
        <v>2.92</v>
      </c>
      <c r="K26">
        <f t="shared" si="1"/>
        <v>36</v>
      </c>
      <c r="L26">
        <f>'OPTA Data'!AV24</f>
        <v>3.35</v>
      </c>
      <c r="M26">
        <f>'OPTA Data'!AW24</f>
        <v>1.18</v>
      </c>
      <c r="N26">
        <f>'OPTA Data'!AX24</f>
        <v>0.31</v>
      </c>
      <c r="O26">
        <f>'OPTA Data'!AY24</f>
        <v>0.43</v>
      </c>
      <c r="P26">
        <f>'OPTA Data'!AZ24</f>
        <v>1.24</v>
      </c>
      <c r="Q26">
        <f>'OPTA Data'!BA24</f>
        <v>4.34</v>
      </c>
      <c r="R26">
        <f>'OPTA Data'!BB24</f>
        <v>8.6199999999999992</v>
      </c>
      <c r="S26">
        <f>'OPTA Data'!BC24</f>
        <v>60.78</v>
      </c>
      <c r="U26">
        <f t="shared" si="2"/>
        <v>29</v>
      </c>
      <c r="V26">
        <f>'OPTA Data'!BD24</f>
        <v>0.55000000000000004</v>
      </c>
      <c r="W26">
        <f>'OPTA Data'!BE24</f>
        <v>7.64</v>
      </c>
      <c r="X26">
        <f>'OPTA Data'!BF24</f>
        <v>1.77</v>
      </c>
      <c r="Y26">
        <f>'OPTA Data'!BG24</f>
        <v>2.09</v>
      </c>
      <c r="Z26">
        <f>'OPTA Data'!BH24</f>
        <v>3.02</v>
      </c>
    </row>
    <row r="27" spans="1:26" x14ac:dyDescent="0.3">
      <c r="A27" t="str">
        <f>'OPTA Data'!J25</f>
        <v>L. Olum</v>
      </c>
      <c r="B27">
        <f t="shared" si="0"/>
        <v>14</v>
      </c>
      <c r="C27">
        <f>'OPTA Data'!AO25</f>
        <v>1.91</v>
      </c>
      <c r="D27">
        <f>'OPTA Data'!AP25</f>
        <v>1.71</v>
      </c>
      <c r="E27">
        <f>'OPTA Data'!AQ25</f>
        <v>0.5</v>
      </c>
      <c r="F27">
        <f>'OPTA Data'!AR25</f>
        <v>0.4</v>
      </c>
      <c r="G27">
        <f>'OPTA Data'!AS25</f>
        <v>0.1</v>
      </c>
      <c r="H27">
        <f>'OPTA Data'!AT25</f>
        <v>0.6</v>
      </c>
      <c r="I27">
        <f>'OPTA Data'!AU25</f>
        <v>4.5199999999999996</v>
      </c>
      <c r="K27">
        <f t="shared" si="1"/>
        <v>14</v>
      </c>
      <c r="L27">
        <f>'OPTA Data'!AV25</f>
        <v>5.12</v>
      </c>
      <c r="M27">
        <f>'OPTA Data'!AW25</f>
        <v>1.41</v>
      </c>
      <c r="N27">
        <f>'OPTA Data'!AX25</f>
        <v>1</v>
      </c>
      <c r="O27">
        <f>'OPTA Data'!AY25</f>
        <v>1.1000000000000001</v>
      </c>
      <c r="P27">
        <f>'OPTA Data'!AZ25</f>
        <v>1.81</v>
      </c>
      <c r="Q27">
        <f>'OPTA Data'!BA25</f>
        <v>3.42</v>
      </c>
      <c r="R27">
        <f>'OPTA Data'!BB25</f>
        <v>6.23</v>
      </c>
      <c r="S27">
        <f>'OPTA Data'!BC25</f>
        <v>70.66</v>
      </c>
      <c r="U27">
        <f t="shared" si="2"/>
        <v>35</v>
      </c>
      <c r="V27">
        <f>'OPTA Data'!BD25</f>
        <v>1.93</v>
      </c>
      <c r="W27">
        <f>'OPTA Data'!BE25</f>
        <v>8.7899999999999991</v>
      </c>
      <c r="X27">
        <f>'OPTA Data'!BF25</f>
        <v>1.64</v>
      </c>
      <c r="Y27">
        <f>'OPTA Data'!BG25</f>
        <v>2.4300000000000002</v>
      </c>
      <c r="Z27">
        <f>'OPTA Data'!BH25</f>
        <v>3.41</v>
      </c>
    </row>
    <row r="28" spans="1:26" x14ac:dyDescent="0.3">
      <c r="A28" t="str">
        <f>'OPTA Data'!J26</f>
        <v>M. Bradley</v>
      </c>
      <c r="B28">
        <f t="shared" si="0"/>
        <v>27</v>
      </c>
      <c r="C28">
        <f>'OPTA Data'!AO26</f>
        <v>2.08</v>
      </c>
      <c r="D28">
        <f>'OPTA Data'!AP26</f>
        <v>1.49</v>
      </c>
      <c r="E28">
        <f>'OPTA Data'!AQ26</f>
        <v>0.11</v>
      </c>
      <c r="F28">
        <f>'OPTA Data'!AR26</f>
        <v>0.91</v>
      </c>
      <c r="G28">
        <f>'OPTA Data'!AS26</f>
        <v>0</v>
      </c>
      <c r="H28">
        <f>'OPTA Data'!AT26</f>
        <v>1.1200000000000001</v>
      </c>
      <c r="I28">
        <f>'OPTA Data'!AU26</f>
        <v>3.41</v>
      </c>
      <c r="K28">
        <f t="shared" si="1"/>
        <v>2</v>
      </c>
      <c r="L28">
        <f>'OPTA Data'!AV26</f>
        <v>10.08</v>
      </c>
      <c r="M28">
        <f>'OPTA Data'!AW26</f>
        <v>1.71</v>
      </c>
      <c r="N28">
        <f>'OPTA Data'!AX26</f>
        <v>1.01</v>
      </c>
      <c r="O28">
        <f>'OPTA Data'!AY26</f>
        <v>0.21</v>
      </c>
      <c r="P28">
        <f>'OPTA Data'!AZ26</f>
        <v>0.53</v>
      </c>
      <c r="Q28">
        <f>'OPTA Data'!BA26</f>
        <v>3.2</v>
      </c>
      <c r="R28">
        <f>'OPTA Data'!BB26</f>
        <v>6.83</v>
      </c>
      <c r="S28">
        <f>'OPTA Data'!BC26</f>
        <v>75.63</v>
      </c>
      <c r="U28">
        <f t="shared" si="2"/>
        <v>32</v>
      </c>
      <c r="V28">
        <f>'OPTA Data'!BD26</f>
        <v>1.2</v>
      </c>
      <c r="W28">
        <f>'OPTA Data'!BE26</f>
        <v>7.9</v>
      </c>
      <c r="X28">
        <f>'OPTA Data'!BF26</f>
        <v>1.9</v>
      </c>
      <c r="Y28">
        <f>'OPTA Data'!BG26</f>
        <v>3.1</v>
      </c>
      <c r="Z28">
        <f>'OPTA Data'!BH26</f>
        <v>3.13</v>
      </c>
    </row>
    <row r="29" spans="1:26" x14ac:dyDescent="0.3">
      <c r="A29" t="str">
        <f>'OPTA Data'!J27</f>
        <v>O. Alonso</v>
      </c>
      <c r="B29">
        <f t="shared" si="0"/>
        <v>3</v>
      </c>
      <c r="C29">
        <f>'OPTA Data'!AO27</f>
        <v>3.03</v>
      </c>
      <c r="D29">
        <f>'OPTA Data'!AP27</f>
        <v>1.27</v>
      </c>
      <c r="E29">
        <f>'OPTA Data'!AQ27</f>
        <v>0.79</v>
      </c>
      <c r="F29">
        <f>'OPTA Data'!AR27</f>
        <v>0.67</v>
      </c>
      <c r="G29">
        <f>'OPTA Data'!AS27</f>
        <v>0.12</v>
      </c>
      <c r="H29">
        <f>'OPTA Data'!AT27</f>
        <v>0.61</v>
      </c>
      <c r="I29">
        <f>'OPTA Data'!AU27</f>
        <v>6.73</v>
      </c>
      <c r="K29">
        <f t="shared" si="1"/>
        <v>6</v>
      </c>
      <c r="L29">
        <f>'OPTA Data'!AV27</f>
        <v>8.24</v>
      </c>
      <c r="M29">
        <f>'OPTA Data'!AW27</f>
        <v>2.06</v>
      </c>
      <c r="N29">
        <f>'OPTA Data'!AX27</f>
        <v>1.27</v>
      </c>
      <c r="O29">
        <f>'OPTA Data'!AY27</f>
        <v>0.55000000000000004</v>
      </c>
      <c r="P29">
        <f>'OPTA Data'!AZ27</f>
        <v>1.1499999999999999</v>
      </c>
      <c r="Q29">
        <f>'OPTA Data'!BA27</f>
        <v>6.42</v>
      </c>
      <c r="R29">
        <f>'OPTA Data'!BB27</f>
        <v>10.91</v>
      </c>
      <c r="S29">
        <f>'OPTA Data'!BC27</f>
        <v>73.150000000000006</v>
      </c>
      <c r="U29">
        <f t="shared" si="2"/>
        <v>1</v>
      </c>
      <c r="V29">
        <f>'OPTA Data'!BD27</f>
        <v>0.23</v>
      </c>
      <c r="W29">
        <f>'OPTA Data'!BE27</f>
        <v>3.3</v>
      </c>
      <c r="X29">
        <f>'OPTA Data'!BF27</f>
        <v>1.07</v>
      </c>
      <c r="Y29">
        <f>'OPTA Data'!BG27</f>
        <v>1.23</v>
      </c>
      <c r="Z29">
        <f>'OPTA Data'!BH27</f>
        <v>1.42</v>
      </c>
    </row>
    <row r="30" spans="1:26" x14ac:dyDescent="0.3">
      <c r="A30" t="str">
        <f>'OPTA Data'!J28</f>
        <v>Oriol Rosell</v>
      </c>
      <c r="B30">
        <f t="shared" si="0"/>
        <v>13</v>
      </c>
      <c r="C30">
        <f>'OPTA Data'!AO28</f>
        <v>2.77</v>
      </c>
      <c r="D30">
        <f>'OPTA Data'!AP28</f>
        <v>2.08</v>
      </c>
      <c r="E30">
        <f>'OPTA Data'!AQ28</f>
        <v>0.13</v>
      </c>
      <c r="F30">
        <f>'OPTA Data'!AR28</f>
        <v>0.63</v>
      </c>
      <c r="G30">
        <f>'OPTA Data'!AS28</f>
        <v>0.13</v>
      </c>
      <c r="H30">
        <f>'OPTA Data'!AT28</f>
        <v>1.19</v>
      </c>
      <c r="I30">
        <f>'OPTA Data'!AU28</f>
        <v>4.6500000000000004</v>
      </c>
      <c r="K30">
        <f t="shared" si="1"/>
        <v>32</v>
      </c>
      <c r="L30">
        <f>'OPTA Data'!AV28</f>
        <v>6.73</v>
      </c>
      <c r="M30">
        <f>'OPTA Data'!AW28</f>
        <v>1.51</v>
      </c>
      <c r="N30">
        <f>'OPTA Data'!AX28</f>
        <v>1.19</v>
      </c>
      <c r="O30">
        <f>'OPTA Data'!AY28</f>
        <v>0.69</v>
      </c>
      <c r="P30">
        <f>'OPTA Data'!AZ28</f>
        <v>1.26</v>
      </c>
      <c r="Q30">
        <f>'OPTA Data'!BA28</f>
        <v>4.1500000000000004</v>
      </c>
      <c r="R30">
        <f>'OPTA Data'!BB28</f>
        <v>8.6199999999999992</v>
      </c>
      <c r="S30">
        <f>'OPTA Data'!BC28</f>
        <v>64.52</v>
      </c>
      <c r="U30">
        <f t="shared" si="2"/>
        <v>18</v>
      </c>
      <c r="V30">
        <f>'OPTA Data'!BD28</f>
        <v>0.56999999999999995</v>
      </c>
      <c r="W30">
        <f>'OPTA Data'!BE28</f>
        <v>4.25</v>
      </c>
      <c r="X30">
        <f>'OPTA Data'!BF28</f>
        <v>2.36</v>
      </c>
      <c r="Y30">
        <f>'OPTA Data'!BG28</f>
        <v>1.96</v>
      </c>
      <c r="Z30">
        <f>'OPTA Data'!BH28</f>
        <v>2.31</v>
      </c>
    </row>
    <row r="31" spans="1:26" x14ac:dyDescent="0.3">
      <c r="A31" t="str">
        <f>'OPTA Data'!J29</f>
        <v>P. Kitchen</v>
      </c>
      <c r="B31">
        <f t="shared" si="0"/>
        <v>12</v>
      </c>
      <c r="C31">
        <f>'OPTA Data'!AO29</f>
        <v>2.2400000000000002</v>
      </c>
      <c r="D31">
        <f>'OPTA Data'!AP29</f>
        <v>1.23</v>
      </c>
      <c r="E31">
        <f>'OPTA Data'!AQ29</f>
        <v>0.42</v>
      </c>
      <c r="F31">
        <f>'OPTA Data'!AR29</f>
        <v>0.73</v>
      </c>
      <c r="G31">
        <f>'OPTA Data'!AS29</f>
        <v>0.04</v>
      </c>
      <c r="H31">
        <f>'OPTA Data'!AT29</f>
        <v>0.54</v>
      </c>
      <c r="I31">
        <f>'OPTA Data'!AU29</f>
        <v>4.9400000000000004</v>
      </c>
      <c r="K31">
        <f t="shared" si="1"/>
        <v>18</v>
      </c>
      <c r="L31">
        <f>'OPTA Data'!AV29</f>
        <v>5.63</v>
      </c>
      <c r="M31">
        <f>'OPTA Data'!AW29</f>
        <v>1.62</v>
      </c>
      <c r="N31">
        <f>'OPTA Data'!AX29</f>
        <v>0.57999999999999996</v>
      </c>
      <c r="O31">
        <f>'OPTA Data'!AY29</f>
        <v>1.54</v>
      </c>
      <c r="P31">
        <f>'OPTA Data'!AZ29</f>
        <v>2.5499999999999998</v>
      </c>
      <c r="Q31">
        <f>'OPTA Data'!BA29</f>
        <v>4.74</v>
      </c>
      <c r="R31">
        <f>'OPTA Data'!BB29</f>
        <v>8.8699999999999992</v>
      </c>
      <c r="S31">
        <f>'OPTA Data'!BC29</f>
        <v>68.98</v>
      </c>
      <c r="U31">
        <f t="shared" si="2"/>
        <v>23</v>
      </c>
      <c r="V31">
        <f>'OPTA Data'!BD29</f>
        <v>0.73</v>
      </c>
      <c r="W31">
        <f>'OPTA Data'!BE29</f>
        <v>5.43</v>
      </c>
      <c r="X31">
        <f>'OPTA Data'!BF29</f>
        <v>1.97</v>
      </c>
      <c r="Y31">
        <f>'OPTA Data'!BG29</f>
        <v>1.83</v>
      </c>
      <c r="Z31">
        <f>'OPTA Data'!BH29</f>
        <v>2.5</v>
      </c>
    </row>
    <row r="32" spans="1:26" x14ac:dyDescent="0.3">
      <c r="A32" t="str">
        <f>'OPTA Data'!J30</f>
        <v>R. Canouse</v>
      </c>
      <c r="B32">
        <f t="shared" si="0"/>
        <v>4</v>
      </c>
      <c r="C32">
        <f>'OPTA Data'!AO30</f>
        <v>3.1</v>
      </c>
      <c r="D32">
        <f>'OPTA Data'!AP30</f>
        <v>2.0099999999999998</v>
      </c>
      <c r="E32">
        <f>'OPTA Data'!AQ30</f>
        <v>1.0900000000000001</v>
      </c>
      <c r="F32">
        <f>'OPTA Data'!AR30</f>
        <v>1.0900000000000001</v>
      </c>
      <c r="G32">
        <f>'OPTA Data'!AS30</f>
        <v>0.17</v>
      </c>
      <c r="H32">
        <f>'OPTA Data'!AT30</f>
        <v>0.75</v>
      </c>
      <c r="I32">
        <f>'OPTA Data'!AU30</f>
        <v>6.71</v>
      </c>
      <c r="K32">
        <f t="shared" si="1"/>
        <v>33</v>
      </c>
      <c r="L32">
        <f>'OPTA Data'!AV30</f>
        <v>6.04</v>
      </c>
      <c r="M32">
        <f>'OPTA Data'!AW30</f>
        <v>1.68</v>
      </c>
      <c r="N32">
        <f>'OPTA Data'!AX30</f>
        <v>0.67</v>
      </c>
      <c r="O32">
        <f>'OPTA Data'!AY30</f>
        <v>1.68</v>
      </c>
      <c r="P32">
        <f>'OPTA Data'!AZ30</f>
        <v>3.36</v>
      </c>
      <c r="Q32">
        <f>'OPTA Data'!BA30</f>
        <v>6.12</v>
      </c>
      <c r="R32">
        <f>'OPTA Data'!BB30</f>
        <v>11.49</v>
      </c>
      <c r="S32">
        <f>'OPTA Data'!BC30</f>
        <v>63.23</v>
      </c>
      <c r="U32">
        <f t="shared" si="2"/>
        <v>4</v>
      </c>
      <c r="V32">
        <f>'OPTA Data'!BD30</f>
        <v>0.28000000000000003</v>
      </c>
      <c r="W32">
        <f>'OPTA Data'!BE30</f>
        <v>3.04</v>
      </c>
      <c r="X32">
        <f>'OPTA Data'!BF30</f>
        <v>1.56</v>
      </c>
      <c r="Y32">
        <f>'OPTA Data'!BG30</f>
        <v>1.68</v>
      </c>
      <c r="Z32">
        <f>'OPTA Data'!BH30</f>
        <v>1.55</v>
      </c>
    </row>
    <row r="33" spans="1:26" x14ac:dyDescent="0.3">
      <c r="A33" t="str">
        <f>'OPTA Data'!J31</f>
        <v>R. SchÃ¼ller</v>
      </c>
      <c r="B33">
        <f t="shared" si="0"/>
        <v>1</v>
      </c>
      <c r="C33">
        <f>'OPTA Data'!AO31</f>
        <v>5.47</v>
      </c>
      <c r="D33">
        <f>'OPTA Data'!AP31</f>
        <v>3.13</v>
      </c>
      <c r="E33">
        <f>'OPTA Data'!AQ31</f>
        <v>0.33</v>
      </c>
      <c r="F33">
        <f>'OPTA Data'!AR31</f>
        <v>1.73</v>
      </c>
      <c r="G33">
        <f>'OPTA Data'!AS31</f>
        <v>0</v>
      </c>
      <c r="H33">
        <f>'OPTA Data'!AT31</f>
        <v>2.39</v>
      </c>
      <c r="I33">
        <f>'OPTA Data'!AU31</f>
        <v>7.2</v>
      </c>
      <c r="K33">
        <f t="shared" si="1"/>
        <v>23</v>
      </c>
      <c r="L33">
        <f>'OPTA Data'!AV31</f>
        <v>9.0299999999999994</v>
      </c>
      <c r="M33">
        <f>'OPTA Data'!AW31</f>
        <v>3.79</v>
      </c>
      <c r="N33">
        <f>'OPTA Data'!AX31</f>
        <v>1.31</v>
      </c>
      <c r="O33">
        <f>'OPTA Data'!AY31</f>
        <v>1.31</v>
      </c>
      <c r="P33">
        <f>'OPTA Data'!AZ31</f>
        <v>2.48</v>
      </c>
      <c r="Q33">
        <f>'OPTA Data'!BA31</f>
        <v>7.86</v>
      </c>
      <c r="R33">
        <f>'OPTA Data'!BB31</f>
        <v>14.78</v>
      </c>
      <c r="S33">
        <f>'OPTA Data'!BC31</f>
        <v>67.16</v>
      </c>
      <c r="U33">
        <f t="shared" si="2"/>
        <v>28</v>
      </c>
      <c r="V33">
        <f>'OPTA Data'!BD31</f>
        <v>0.76</v>
      </c>
      <c r="W33">
        <f>'OPTA Data'!BE31</f>
        <v>6.64</v>
      </c>
      <c r="X33">
        <f>'OPTA Data'!BF31</f>
        <v>1.96</v>
      </c>
      <c r="Y33">
        <f>'OPTA Data'!BG31</f>
        <v>1.28</v>
      </c>
      <c r="Z33">
        <f>'OPTA Data'!BH31</f>
        <v>2.92</v>
      </c>
    </row>
    <row r="34" spans="1:26" x14ac:dyDescent="0.3">
      <c r="A34" t="str">
        <f>'OPTA Data'!J32</f>
        <v>R. Teibert</v>
      </c>
      <c r="B34">
        <f t="shared" si="0"/>
        <v>28</v>
      </c>
      <c r="C34">
        <f>'OPTA Data'!AO32</f>
        <v>1.97</v>
      </c>
      <c r="D34">
        <f>'OPTA Data'!AP32</f>
        <v>2.19</v>
      </c>
      <c r="E34">
        <f>'OPTA Data'!AQ32</f>
        <v>0.28000000000000003</v>
      </c>
      <c r="F34">
        <f>'OPTA Data'!AR32</f>
        <v>0.56000000000000005</v>
      </c>
      <c r="G34">
        <f>'OPTA Data'!AS32</f>
        <v>7.0000000000000007E-2</v>
      </c>
      <c r="H34">
        <f>'OPTA Data'!AT32</f>
        <v>1.48</v>
      </c>
      <c r="I34">
        <f>'OPTA Data'!AU32</f>
        <v>3.32</v>
      </c>
      <c r="K34">
        <f t="shared" si="1"/>
        <v>34</v>
      </c>
      <c r="L34">
        <f>'OPTA Data'!AV32</f>
        <v>6</v>
      </c>
      <c r="M34">
        <f>'OPTA Data'!AW32</f>
        <v>1.2</v>
      </c>
      <c r="N34">
        <f>'OPTA Data'!AX32</f>
        <v>0.63</v>
      </c>
      <c r="O34">
        <f>'OPTA Data'!AY32</f>
        <v>0.78</v>
      </c>
      <c r="P34">
        <f>'OPTA Data'!AZ32</f>
        <v>1.62</v>
      </c>
      <c r="Q34">
        <f>'OPTA Data'!BA32</f>
        <v>3.46</v>
      </c>
      <c r="R34">
        <f>'OPTA Data'!BB32</f>
        <v>7.62</v>
      </c>
      <c r="S34">
        <f>'OPTA Data'!BC32</f>
        <v>62.55</v>
      </c>
      <c r="U34">
        <f t="shared" si="2"/>
        <v>25</v>
      </c>
      <c r="V34">
        <f>'OPTA Data'!BD32</f>
        <v>0.28999999999999998</v>
      </c>
      <c r="W34">
        <f>'OPTA Data'!BE32</f>
        <v>5.29</v>
      </c>
      <c r="X34">
        <f>'OPTA Data'!BF32</f>
        <v>2</v>
      </c>
      <c r="Y34">
        <f>'OPTA Data'!BG32</f>
        <v>0.9</v>
      </c>
      <c r="Z34">
        <f>'OPTA Data'!BH32</f>
        <v>2.52</v>
      </c>
    </row>
    <row r="35" spans="1:26" x14ac:dyDescent="0.3">
      <c r="A35" t="str">
        <f>'OPTA Data'!J33</f>
        <v>S. Carrasco</v>
      </c>
      <c r="B35">
        <f t="shared" si="0"/>
        <v>6</v>
      </c>
      <c r="C35">
        <f>'OPTA Data'!AO33</f>
        <v>3.37</v>
      </c>
      <c r="D35">
        <f>'OPTA Data'!AP33</f>
        <v>2.34</v>
      </c>
      <c r="E35">
        <f>'OPTA Data'!AQ33</f>
        <v>0.37</v>
      </c>
      <c r="F35">
        <f>'OPTA Data'!AR33</f>
        <v>1.68</v>
      </c>
      <c r="G35">
        <f>'OPTA Data'!AS33</f>
        <v>0.09</v>
      </c>
      <c r="H35">
        <f>'OPTA Data'!AT33</f>
        <v>1.78</v>
      </c>
      <c r="I35">
        <f>'OPTA Data'!AU33</f>
        <v>5.89</v>
      </c>
      <c r="K35">
        <f t="shared" si="1"/>
        <v>31</v>
      </c>
      <c r="L35">
        <f>'OPTA Data'!AV33</f>
        <v>6.17</v>
      </c>
      <c r="M35">
        <f>'OPTA Data'!AW33</f>
        <v>2.34</v>
      </c>
      <c r="N35">
        <f>'OPTA Data'!AX33</f>
        <v>0.56000000000000005</v>
      </c>
      <c r="O35">
        <f>'OPTA Data'!AY33</f>
        <v>0.56000000000000005</v>
      </c>
      <c r="P35">
        <f>'OPTA Data'!AZ33</f>
        <v>1.5</v>
      </c>
      <c r="Q35">
        <f>'OPTA Data'!BA33</f>
        <v>4.58</v>
      </c>
      <c r="R35">
        <f>'OPTA Data'!BB33</f>
        <v>9.07</v>
      </c>
      <c r="S35">
        <f>'OPTA Data'!BC33</f>
        <v>65</v>
      </c>
      <c r="U35">
        <f t="shared" si="2"/>
        <v>30</v>
      </c>
      <c r="V35">
        <f>'OPTA Data'!BD33</f>
        <v>0.75</v>
      </c>
      <c r="W35">
        <f>'OPTA Data'!BE33</f>
        <v>7.45</v>
      </c>
      <c r="X35">
        <f>'OPTA Data'!BF33</f>
        <v>1.95</v>
      </c>
      <c r="Y35">
        <f>'OPTA Data'!BG33</f>
        <v>1.7</v>
      </c>
      <c r="Z35">
        <f>'OPTA Data'!BH33</f>
        <v>3.11</v>
      </c>
    </row>
    <row r="36" spans="1:26" x14ac:dyDescent="0.3">
      <c r="A36" t="str">
        <f>'OPTA Data'!J34</f>
        <v>S. Piette</v>
      </c>
      <c r="B36">
        <f t="shared" si="0"/>
        <v>11</v>
      </c>
      <c r="C36">
        <f>'OPTA Data'!AO34</f>
        <v>2.5099999999999998</v>
      </c>
      <c r="D36">
        <f>'OPTA Data'!AP34</f>
        <v>2.41</v>
      </c>
      <c r="E36">
        <f>'OPTA Data'!AQ34</f>
        <v>0.33</v>
      </c>
      <c r="F36">
        <f>'OPTA Data'!AR34</f>
        <v>0.69</v>
      </c>
      <c r="G36">
        <f>'OPTA Data'!AS34</f>
        <v>0.1</v>
      </c>
      <c r="H36">
        <f>'OPTA Data'!AT34</f>
        <v>1.0900000000000001</v>
      </c>
      <c r="I36">
        <f>'OPTA Data'!AU34</f>
        <v>4.95</v>
      </c>
      <c r="K36">
        <f t="shared" si="1"/>
        <v>5</v>
      </c>
      <c r="L36">
        <f>'OPTA Data'!AV34</f>
        <v>8.67</v>
      </c>
      <c r="M36">
        <f>'OPTA Data'!AW34</f>
        <v>1.62</v>
      </c>
      <c r="N36">
        <f>'OPTA Data'!AX34</f>
        <v>1.68</v>
      </c>
      <c r="O36">
        <f>'OPTA Data'!AY34</f>
        <v>0.89</v>
      </c>
      <c r="P36">
        <f>'OPTA Data'!AZ34</f>
        <v>1.48</v>
      </c>
      <c r="Q36">
        <f>'OPTA Data'!BA34</f>
        <v>4.95</v>
      </c>
      <c r="R36">
        <f>'OPTA Data'!BB34</f>
        <v>8.74</v>
      </c>
      <c r="S36">
        <f>'OPTA Data'!BC34</f>
        <v>73.41</v>
      </c>
      <c r="U36">
        <f t="shared" si="2"/>
        <v>18</v>
      </c>
      <c r="V36">
        <f>'OPTA Data'!BD34</f>
        <v>0.39</v>
      </c>
      <c r="W36">
        <f>'OPTA Data'!BE34</f>
        <v>5.42</v>
      </c>
      <c r="X36">
        <f>'OPTA Data'!BF34</f>
        <v>1.68</v>
      </c>
      <c r="Y36">
        <f>'OPTA Data'!BG34</f>
        <v>1.97</v>
      </c>
      <c r="Z36">
        <f>'OPTA Data'!BH34</f>
        <v>2.31</v>
      </c>
    </row>
    <row r="37" spans="1:26" x14ac:dyDescent="0.3">
      <c r="A37" t="str">
        <f>'OPTA Data'!J35</f>
        <v>S. Sunday</v>
      </c>
      <c r="B37">
        <f t="shared" si="0"/>
        <v>31</v>
      </c>
      <c r="C37">
        <f>'OPTA Data'!AO35</f>
        <v>2.97</v>
      </c>
      <c r="D37">
        <f>'OPTA Data'!AP35</f>
        <v>1.9</v>
      </c>
      <c r="E37">
        <f>'OPTA Data'!AQ35</f>
        <v>0</v>
      </c>
      <c r="F37">
        <f>'OPTA Data'!AR35</f>
        <v>0.61</v>
      </c>
      <c r="G37">
        <f>'OPTA Data'!AS35</f>
        <v>0</v>
      </c>
      <c r="H37">
        <f>'OPTA Data'!AT35</f>
        <v>1.52</v>
      </c>
      <c r="I37">
        <f>'OPTA Data'!AU35</f>
        <v>3.12</v>
      </c>
      <c r="K37">
        <f t="shared" si="1"/>
        <v>24</v>
      </c>
      <c r="L37">
        <f>'OPTA Data'!AV35</f>
        <v>9.3699999999999992</v>
      </c>
      <c r="M37">
        <f>'OPTA Data'!AW35</f>
        <v>2.06</v>
      </c>
      <c r="N37">
        <f>'OPTA Data'!AX35</f>
        <v>1.22</v>
      </c>
      <c r="O37">
        <f>'OPTA Data'!AY35</f>
        <v>0.53</v>
      </c>
      <c r="P37">
        <f>'OPTA Data'!AZ35</f>
        <v>1.45</v>
      </c>
      <c r="Q37">
        <f>'OPTA Data'!BA35</f>
        <v>5.0999999999999996</v>
      </c>
      <c r="R37">
        <f>'OPTA Data'!BB35</f>
        <v>11.19</v>
      </c>
      <c r="S37">
        <f>'OPTA Data'!BC35</f>
        <v>67.14</v>
      </c>
      <c r="U37">
        <f t="shared" si="2"/>
        <v>33</v>
      </c>
      <c r="V37">
        <f>'OPTA Data'!BD35</f>
        <v>1.76</v>
      </c>
      <c r="W37">
        <f>'OPTA Data'!BE35</f>
        <v>8.4700000000000006</v>
      </c>
      <c r="X37">
        <f>'OPTA Data'!BF35</f>
        <v>1.35</v>
      </c>
      <c r="Y37">
        <f>'OPTA Data'!BG35</f>
        <v>2.41</v>
      </c>
      <c r="Z37">
        <f>'OPTA Data'!BH35</f>
        <v>3.15</v>
      </c>
    </row>
    <row r="38" spans="1:26" x14ac:dyDescent="0.3">
      <c r="A38" t="str">
        <f>'OPTA Data'!J36</f>
        <v>W. Johnson</v>
      </c>
      <c r="B38">
        <f t="shared" si="0"/>
        <v>7</v>
      </c>
      <c r="C38">
        <f>'OPTA Data'!AO36</f>
        <v>2.71</v>
      </c>
      <c r="D38">
        <f>'OPTA Data'!AP36</f>
        <v>1.04</v>
      </c>
      <c r="E38">
        <f>'OPTA Data'!AQ36</f>
        <v>0.1</v>
      </c>
      <c r="F38">
        <f>'OPTA Data'!AR36</f>
        <v>0.73</v>
      </c>
      <c r="G38">
        <f>'OPTA Data'!AS36</f>
        <v>0.21</v>
      </c>
      <c r="H38">
        <f>'OPTA Data'!AT36</f>
        <v>0.42</v>
      </c>
      <c r="I38">
        <f>'OPTA Data'!AU36</f>
        <v>5.31</v>
      </c>
      <c r="K38">
        <f t="shared" si="1"/>
        <v>3</v>
      </c>
      <c r="L38">
        <f>'OPTA Data'!AV36</f>
        <v>4.99</v>
      </c>
      <c r="M38">
        <f>'OPTA Data'!AW36</f>
        <v>1.98</v>
      </c>
      <c r="N38">
        <f>'OPTA Data'!AX36</f>
        <v>0.62</v>
      </c>
      <c r="O38">
        <f>'OPTA Data'!AY36</f>
        <v>1.56</v>
      </c>
      <c r="P38">
        <f>'OPTA Data'!AZ36</f>
        <v>2.29</v>
      </c>
      <c r="Q38">
        <f>'OPTA Data'!BA36</f>
        <v>5.72</v>
      </c>
      <c r="R38">
        <f>'OPTA Data'!BB36</f>
        <v>8.43</v>
      </c>
      <c r="S38">
        <f>'OPTA Data'!BC36</f>
        <v>75.400000000000006</v>
      </c>
      <c r="U38">
        <f t="shared" si="2"/>
        <v>36</v>
      </c>
      <c r="V38">
        <f>'OPTA Data'!BD36</f>
        <v>1.6</v>
      </c>
      <c r="W38">
        <f>'OPTA Data'!BE36</f>
        <v>9.67</v>
      </c>
      <c r="X38">
        <f>'OPTA Data'!BF36</f>
        <v>2.33</v>
      </c>
      <c r="Y38">
        <f>'OPTA Data'!BG36</f>
        <v>2.27</v>
      </c>
      <c r="Z38">
        <f>'OPTA Data'!BH36</f>
        <v>4</v>
      </c>
    </row>
    <row r="39" spans="1:26" x14ac:dyDescent="0.3">
      <c r="A39" t="str">
        <f>'OPTA Data'!J37</f>
        <v>W. Trapp</v>
      </c>
      <c r="B39">
        <f t="shared" si="0"/>
        <v>25</v>
      </c>
      <c r="C39">
        <f>'OPTA Data'!AO37</f>
        <v>2.2200000000000002</v>
      </c>
      <c r="D39">
        <f>'OPTA Data'!AP37</f>
        <v>1.26</v>
      </c>
      <c r="E39">
        <f>'OPTA Data'!AQ37</f>
        <v>0.38</v>
      </c>
      <c r="F39">
        <f>'OPTA Data'!AR37</f>
        <v>0.8</v>
      </c>
      <c r="G39">
        <f>'OPTA Data'!AS37</f>
        <v>0.04</v>
      </c>
      <c r="H39">
        <f>'OPTA Data'!AT37</f>
        <v>0.84</v>
      </c>
      <c r="I39">
        <f>'OPTA Data'!AU37</f>
        <v>3.75</v>
      </c>
      <c r="K39">
        <f t="shared" si="1"/>
        <v>22</v>
      </c>
      <c r="L39">
        <f>'OPTA Data'!AV37</f>
        <v>6.13</v>
      </c>
      <c r="M39">
        <f>'OPTA Data'!AW37</f>
        <v>1.53</v>
      </c>
      <c r="N39">
        <f>'OPTA Data'!AX37</f>
        <v>0.46</v>
      </c>
      <c r="O39">
        <f>'OPTA Data'!AY37</f>
        <v>0.73</v>
      </c>
      <c r="P39">
        <f>'OPTA Data'!AZ37</f>
        <v>1.88</v>
      </c>
      <c r="Q39">
        <f>'OPTA Data'!BA37</f>
        <v>4.63</v>
      </c>
      <c r="R39">
        <f>'OPTA Data'!BB37</f>
        <v>8.58</v>
      </c>
      <c r="S39">
        <f>'OPTA Data'!BC37</f>
        <v>67.75</v>
      </c>
      <c r="U39">
        <f t="shared" si="2"/>
        <v>2</v>
      </c>
      <c r="V39">
        <f>'OPTA Data'!BD37</f>
        <v>0.2</v>
      </c>
      <c r="W39">
        <f>'OPTA Data'!BE37</f>
        <v>3.1</v>
      </c>
      <c r="X39">
        <f>'OPTA Data'!BF37</f>
        <v>1.27</v>
      </c>
      <c r="Y39">
        <f>'OPTA Data'!BG37</f>
        <v>1.1299999999999999</v>
      </c>
      <c r="Z39">
        <f>'OPTA Data'!BH37</f>
        <v>1.47</v>
      </c>
    </row>
    <row r="40" spans="1:26" x14ac:dyDescent="0.3">
      <c r="A40" t="str">
        <f>'OPTA Data'!J38</f>
        <v>W. Zahibo</v>
      </c>
      <c r="B40">
        <f t="shared" si="0"/>
        <v>26</v>
      </c>
      <c r="C40">
        <f>'OPTA Data'!AO38</f>
        <v>3.1</v>
      </c>
      <c r="D40">
        <f>'OPTA Data'!AP38</f>
        <v>0.96</v>
      </c>
      <c r="E40">
        <f>'OPTA Data'!AQ38</f>
        <v>0.05</v>
      </c>
      <c r="F40">
        <f>'OPTA Data'!AR38</f>
        <v>1.18</v>
      </c>
      <c r="G40">
        <f>'OPTA Data'!AS38</f>
        <v>0</v>
      </c>
      <c r="H40">
        <f>'OPTA Data'!AT38</f>
        <v>1.55</v>
      </c>
      <c r="I40">
        <f>'OPTA Data'!AU38</f>
        <v>3.69</v>
      </c>
      <c r="K40">
        <f t="shared" si="1"/>
        <v>26</v>
      </c>
      <c r="L40">
        <f>'OPTA Data'!AV38</f>
        <v>9.1999999999999993</v>
      </c>
      <c r="M40">
        <f>'OPTA Data'!AW38</f>
        <v>1.93</v>
      </c>
      <c r="N40">
        <f>'OPTA Data'!AX38</f>
        <v>0.8</v>
      </c>
      <c r="O40">
        <f>'OPTA Data'!AY38</f>
        <v>1.93</v>
      </c>
      <c r="P40">
        <f>'OPTA Data'!AZ38</f>
        <v>3.69</v>
      </c>
      <c r="Q40">
        <f>'OPTA Data'!BA38</f>
        <v>7.38</v>
      </c>
      <c r="R40">
        <f>'OPTA Data'!BB38</f>
        <v>14.07</v>
      </c>
      <c r="S40">
        <f>'OPTA Data'!BC38</f>
        <v>66.900000000000006</v>
      </c>
      <c r="U40">
        <f t="shared" si="2"/>
        <v>21</v>
      </c>
      <c r="V40">
        <f>'OPTA Data'!BD38</f>
        <v>1.19</v>
      </c>
      <c r="W40">
        <f>'OPTA Data'!BE38</f>
        <v>5.54</v>
      </c>
      <c r="X40">
        <f>'OPTA Data'!BF38</f>
        <v>1.58</v>
      </c>
      <c r="Y40">
        <f>'OPTA Data'!BG38</f>
        <v>2.04</v>
      </c>
      <c r="Z40">
        <f>'OPTA Data'!BH38</f>
        <v>2.37</v>
      </c>
    </row>
    <row r="41" spans="1:26" x14ac:dyDescent="0.3">
      <c r="A41" t="str">
        <f>'OPTA Data'!J39</f>
        <v>Y. YotÃºn</v>
      </c>
      <c r="B41">
        <f t="shared" si="0"/>
        <v>36</v>
      </c>
      <c r="C41">
        <f>'OPTA Data'!AO39</f>
        <v>1.94</v>
      </c>
      <c r="D41">
        <f>'OPTA Data'!AP39</f>
        <v>1.08</v>
      </c>
      <c r="E41">
        <f>'OPTA Data'!AQ39</f>
        <v>0</v>
      </c>
      <c r="F41">
        <f>'OPTA Data'!AR39</f>
        <v>1.01</v>
      </c>
      <c r="G41">
        <f>'OPTA Data'!AS39</f>
        <v>0</v>
      </c>
      <c r="H41">
        <f>'OPTA Data'!AT39</f>
        <v>1.58</v>
      </c>
      <c r="I41">
        <f>'OPTA Data'!AU39</f>
        <v>2.09</v>
      </c>
      <c r="K41">
        <f t="shared" si="1"/>
        <v>8</v>
      </c>
      <c r="L41">
        <f>'OPTA Data'!AV39</f>
        <v>8.64</v>
      </c>
      <c r="M41">
        <f>'OPTA Data'!AW39</f>
        <v>1.37</v>
      </c>
      <c r="N41">
        <f>'OPTA Data'!AX39</f>
        <v>0.86</v>
      </c>
      <c r="O41">
        <f>'OPTA Data'!AY39</f>
        <v>0.57999999999999996</v>
      </c>
      <c r="P41">
        <f>'OPTA Data'!AZ39</f>
        <v>1.1499999999999999</v>
      </c>
      <c r="Q41">
        <f>'OPTA Data'!BA39</f>
        <v>7.13</v>
      </c>
      <c r="R41">
        <f>'OPTA Data'!BB39</f>
        <v>12.67</v>
      </c>
      <c r="S41">
        <f>'OPTA Data'!BC39</f>
        <v>71.19</v>
      </c>
      <c r="U41">
        <f t="shared" si="2"/>
        <v>20</v>
      </c>
      <c r="V41">
        <f>'OPTA Data'!BD39</f>
        <v>0.67</v>
      </c>
      <c r="W41">
        <f>'OPTA Data'!BE39</f>
        <v>4.46</v>
      </c>
      <c r="X41">
        <f>'OPTA Data'!BF39</f>
        <v>2.38</v>
      </c>
      <c r="Y41">
        <f>'OPTA Data'!BG39</f>
        <v>2.29</v>
      </c>
      <c r="Z41">
        <f>'OPTA Data'!BH39</f>
        <v>2.36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41"/>
  <sheetViews>
    <sheetView zoomScale="85" zoomScaleNormal="85" workbookViewId="0"/>
  </sheetViews>
  <sheetFormatPr defaultRowHeight="14.4" x14ac:dyDescent="0.3"/>
  <cols>
    <col min="7" max="7" width="14.88671875" customWidth="1"/>
    <col min="12" max="12" width="13.109375" customWidth="1"/>
    <col min="17" max="17" width="12.88671875" customWidth="1"/>
  </cols>
  <sheetData>
    <row r="1" spans="1:32" x14ac:dyDescent="0.3">
      <c r="A1" t="s">
        <v>78</v>
      </c>
      <c r="B1" t="s">
        <v>79</v>
      </c>
      <c r="G1" t="s">
        <v>83</v>
      </c>
      <c r="K1" t="s">
        <v>84</v>
      </c>
      <c r="O1" t="s">
        <v>85</v>
      </c>
      <c r="S1" t="s">
        <v>86</v>
      </c>
      <c r="T1" t="s">
        <v>75</v>
      </c>
      <c r="X1" t="s">
        <v>76</v>
      </c>
      <c r="AB1" t="s">
        <v>91</v>
      </c>
      <c r="AF1" t="s">
        <v>168</v>
      </c>
    </row>
    <row r="2" spans="1:32" x14ac:dyDescent="0.3">
      <c r="B2" t="s">
        <v>80</v>
      </c>
      <c r="C2" t="s">
        <v>0</v>
      </c>
      <c r="D2" t="s">
        <v>81</v>
      </c>
      <c r="E2" t="s">
        <v>82</v>
      </c>
      <c r="G2" t="s">
        <v>0</v>
      </c>
      <c r="H2" t="s">
        <v>81</v>
      </c>
      <c r="I2" t="s">
        <v>82</v>
      </c>
      <c r="K2" t="s">
        <v>0</v>
      </c>
      <c r="L2" t="s">
        <v>81</v>
      </c>
      <c r="M2" t="s">
        <v>82</v>
      </c>
      <c r="O2" t="s">
        <v>0</v>
      </c>
      <c r="P2" t="s">
        <v>81</v>
      </c>
      <c r="Q2" t="s">
        <v>82</v>
      </c>
      <c r="T2" t="s">
        <v>0</v>
      </c>
      <c r="U2" t="s">
        <v>81</v>
      </c>
      <c r="V2" t="s">
        <v>82</v>
      </c>
      <c r="X2" t="s">
        <v>0</v>
      </c>
      <c r="Y2" t="s">
        <v>81</v>
      </c>
      <c r="Z2" t="s">
        <v>82</v>
      </c>
      <c r="AB2" t="s">
        <v>0</v>
      </c>
      <c r="AC2" t="s">
        <v>81</v>
      </c>
      <c r="AD2" t="s">
        <v>82</v>
      </c>
      <c r="AF2" t="s">
        <v>92</v>
      </c>
    </row>
    <row r="3" spans="1:32" x14ac:dyDescent="0.3">
      <c r="B3" t="str">
        <f>'OPTA Data'!J2</f>
        <v>A. Godoy</v>
      </c>
      <c r="C3">
        <f>'Attacking Workspace'!B4</f>
        <v>16</v>
      </c>
      <c r="D3">
        <f t="shared" ref="D3" si="0">36-C3</f>
        <v>20</v>
      </c>
      <c r="E3" s="2">
        <f t="shared" ref="E3" si="1">(1/6)*0.35*D3</f>
        <v>1.1666666666666665</v>
      </c>
      <c r="G3">
        <f>'Attacking Workspace'!F4</f>
        <v>11</v>
      </c>
      <c r="H3">
        <f t="shared" ref="H3" si="2">36-G3</f>
        <v>25</v>
      </c>
      <c r="I3" s="2">
        <f>(2/3)*0.35*H3</f>
        <v>5.833333333333333</v>
      </c>
      <c r="K3">
        <f>'Attacking Workspace'!R4</f>
        <v>32</v>
      </c>
      <c r="L3">
        <f t="shared" ref="L3" si="3">36-K3</f>
        <v>4</v>
      </c>
      <c r="M3" s="2">
        <f>(1/6)*0.35*L3</f>
        <v>0.23333333333333331</v>
      </c>
      <c r="O3">
        <f>'Attacking Workspace'!AA4</f>
        <v>30</v>
      </c>
      <c r="P3">
        <f t="shared" ref="P3" si="4">36-O3</f>
        <v>6</v>
      </c>
      <c r="Q3">
        <f>0.05*P3</f>
        <v>0.30000000000000004</v>
      </c>
      <c r="T3">
        <f>'Defensive Workspace'!B4</f>
        <v>9</v>
      </c>
      <c r="U3">
        <f t="shared" ref="U3" si="5">36-T3</f>
        <v>27</v>
      </c>
      <c r="V3" s="2">
        <f t="shared" ref="V3" si="6">0.175*U3</f>
        <v>4.7249999999999996</v>
      </c>
      <c r="X3">
        <f>'Defensive Workspace'!K4</f>
        <v>15</v>
      </c>
      <c r="Y3">
        <f t="shared" ref="Y3" si="7">36-X3</f>
        <v>21</v>
      </c>
      <c r="Z3" s="2">
        <f>Y3*0.175</f>
        <v>3.6749999999999998</v>
      </c>
      <c r="AB3">
        <f>'Defensive Workspace'!U4</f>
        <v>15</v>
      </c>
      <c r="AC3">
        <f t="shared" ref="AC3" si="8">36-AB3</f>
        <v>21</v>
      </c>
      <c r="AD3">
        <f>0.15*AC3</f>
        <v>3.15</v>
      </c>
      <c r="AF3" s="2">
        <f>AD3+Z3+V3+Q3+M3+I3+E3</f>
        <v>19.083333333333332</v>
      </c>
    </row>
    <row r="4" spans="1:32" x14ac:dyDescent="0.3">
      <c r="B4" t="str">
        <f>'OPTA Data'!J3</f>
        <v>A. Ring</v>
      </c>
      <c r="C4">
        <f>'Attacking Workspace'!B5</f>
        <v>3</v>
      </c>
      <c r="D4">
        <f t="shared" ref="D4:D40" si="9">36-C4</f>
        <v>33</v>
      </c>
      <c r="E4" s="2">
        <f t="shared" ref="E4:E40" si="10">(1/6)*0.35*D4</f>
        <v>1.9249999999999998</v>
      </c>
      <c r="G4">
        <f>'Attacking Workspace'!F5</f>
        <v>15</v>
      </c>
      <c r="H4">
        <f t="shared" ref="H4:H40" si="11">36-G4</f>
        <v>21</v>
      </c>
      <c r="I4" s="2">
        <f t="shared" ref="I4:I40" si="12">(2/3)*0.35*H4</f>
        <v>4.8999999999999995</v>
      </c>
      <c r="K4">
        <f>'Attacking Workspace'!R5</f>
        <v>18</v>
      </c>
      <c r="L4">
        <f t="shared" ref="L4:L40" si="13">36-K4</f>
        <v>18</v>
      </c>
      <c r="M4" s="2">
        <f t="shared" ref="M4:M40" si="14">(1/6)*0.35*L4</f>
        <v>1.0499999999999998</v>
      </c>
      <c r="O4">
        <f>'Attacking Workspace'!AA5</f>
        <v>16</v>
      </c>
      <c r="P4">
        <f t="shared" ref="P4:P40" si="15">36-O4</f>
        <v>20</v>
      </c>
      <c r="Q4">
        <f t="shared" ref="Q4:Q40" si="16">0.05*P4</f>
        <v>1</v>
      </c>
      <c r="T4">
        <f>'Defensive Workspace'!B5</f>
        <v>15</v>
      </c>
      <c r="U4">
        <f t="shared" ref="U4:U40" si="17">36-T4</f>
        <v>21</v>
      </c>
      <c r="V4" s="2">
        <f t="shared" ref="V4:V40" si="18">0.175*U4</f>
        <v>3.6749999999999998</v>
      </c>
      <c r="X4">
        <f>'Defensive Workspace'!K5</f>
        <v>20</v>
      </c>
      <c r="Y4">
        <f t="shared" ref="Y4:Y40" si="19">36-X4</f>
        <v>16</v>
      </c>
      <c r="Z4" s="2">
        <f t="shared" ref="Z4:Z40" si="20">Y4*0.175</f>
        <v>2.8</v>
      </c>
      <c r="AB4">
        <f>'Defensive Workspace'!U5</f>
        <v>8</v>
      </c>
      <c r="AC4">
        <f t="shared" ref="AC4:AC40" si="21">36-AB4</f>
        <v>28</v>
      </c>
      <c r="AD4">
        <f t="shared" ref="AD4:AD40" si="22">0.15*AC4</f>
        <v>4.2</v>
      </c>
      <c r="AF4" s="2">
        <f t="shared" ref="AF4:AF40" si="23">AD4+Z4+V4+Q4+M4+I4+E4</f>
        <v>19.55</v>
      </c>
    </row>
    <row r="5" spans="1:32" x14ac:dyDescent="0.3">
      <c r="B5" t="str">
        <f>'OPTA Data'!J4</f>
        <v>Ali Ghazal</v>
      </c>
      <c r="C5">
        <f>'Attacking Workspace'!B6</f>
        <v>37</v>
      </c>
      <c r="D5">
        <f t="shared" si="9"/>
        <v>-1</v>
      </c>
      <c r="E5" s="2">
        <f t="shared" si="10"/>
        <v>-5.8333333333333327E-2</v>
      </c>
      <c r="G5">
        <f>'Attacking Workspace'!F6</f>
        <v>36</v>
      </c>
      <c r="H5">
        <f t="shared" si="11"/>
        <v>0</v>
      </c>
      <c r="I5" s="2">
        <f t="shared" si="12"/>
        <v>0</v>
      </c>
      <c r="K5">
        <f>'Attacking Workspace'!R6</f>
        <v>38</v>
      </c>
      <c r="L5">
        <f t="shared" si="13"/>
        <v>-2</v>
      </c>
      <c r="M5" s="2">
        <f t="shared" si="14"/>
        <v>-0.11666666666666665</v>
      </c>
      <c r="O5">
        <f>'Attacking Workspace'!AA6</f>
        <v>34</v>
      </c>
      <c r="P5">
        <f t="shared" si="15"/>
        <v>2</v>
      </c>
      <c r="Q5">
        <f t="shared" si="16"/>
        <v>0.1</v>
      </c>
      <c r="T5">
        <f>'Defensive Workspace'!B6</f>
        <v>8</v>
      </c>
      <c r="U5">
        <f t="shared" si="17"/>
        <v>28</v>
      </c>
      <c r="V5" s="2">
        <f t="shared" si="18"/>
        <v>4.8999999999999995</v>
      </c>
      <c r="X5">
        <f>'Defensive Workspace'!K6</f>
        <v>19</v>
      </c>
      <c r="Y5">
        <f t="shared" si="19"/>
        <v>17</v>
      </c>
      <c r="Z5" s="2">
        <f t="shared" si="20"/>
        <v>2.9749999999999996</v>
      </c>
      <c r="AB5">
        <f>'Defensive Workspace'!U6</f>
        <v>26</v>
      </c>
      <c r="AC5">
        <f t="shared" si="21"/>
        <v>10</v>
      </c>
      <c r="AD5">
        <f t="shared" si="22"/>
        <v>1.5</v>
      </c>
      <c r="AF5" s="2">
        <f t="shared" si="23"/>
        <v>9.2999999999999989</v>
      </c>
    </row>
    <row r="6" spans="1:32" x14ac:dyDescent="0.3">
      <c r="B6" t="str">
        <f>'OPTA Data'!J5</f>
        <v>B. Feilhaber</v>
      </c>
      <c r="C6">
        <f>'Attacking Workspace'!B7</f>
        <v>10</v>
      </c>
      <c r="D6">
        <f t="shared" si="9"/>
        <v>26</v>
      </c>
      <c r="E6" s="2">
        <f t="shared" si="10"/>
        <v>1.5166666666666666</v>
      </c>
      <c r="G6">
        <f>'Attacking Workspace'!F7</f>
        <v>14</v>
      </c>
      <c r="H6">
        <f t="shared" si="11"/>
        <v>22</v>
      </c>
      <c r="I6" s="2">
        <f t="shared" si="12"/>
        <v>5.1333333333333329</v>
      </c>
      <c r="K6">
        <f>'Attacking Workspace'!R7</f>
        <v>3</v>
      </c>
      <c r="L6">
        <f t="shared" si="13"/>
        <v>33</v>
      </c>
      <c r="M6" s="2">
        <f t="shared" si="14"/>
        <v>1.9249999999999998</v>
      </c>
      <c r="O6">
        <f>'Attacking Workspace'!AA7</f>
        <v>3</v>
      </c>
      <c r="P6">
        <f t="shared" si="15"/>
        <v>33</v>
      </c>
      <c r="Q6">
        <f t="shared" si="16"/>
        <v>1.6500000000000001</v>
      </c>
      <c r="T6">
        <f>'Defensive Workspace'!B7</f>
        <v>34</v>
      </c>
      <c r="U6">
        <f t="shared" si="17"/>
        <v>2</v>
      </c>
      <c r="V6" s="2">
        <f t="shared" si="18"/>
        <v>0.35</v>
      </c>
      <c r="X6">
        <f>'Defensive Workspace'!K7</f>
        <v>11</v>
      </c>
      <c r="Y6">
        <f t="shared" si="19"/>
        <v>25</v>
      </c>
      <c r="Z6" s="2">
        <f t="shared" si="20"/>
        <v>4.375</v>
      </c>
      <c r="AB6">
        <f>'Defensive Workspace'!U7</f>
        <v>17</v>
      </c>
      <c r="AC6">
        <f t="shared" si="21"/>
        <v>19</v>
      </c>
      <c r="AD6">
        <f t="shared" si="22"/>
        <v>2.85</v>
      </c>
      <c r="AF6" s="2">
        <f t="shared" si="23"/>
        <v>17.799999999999997</v>
      </c>
    </row>
    <row r="7" spans="1:32" x14ac:dyDescent="0.3">
      <c r="B7" t="str">
        <f>'OPTA Data'!J6</f>
        <v>B. Schweinsteiger</v>
      </c>
      <c r="C7">
        <f>'Attacking Workspace'!B8</f>
        <v>2</v>
      </c>
      <c r="D7">
        <f t="shared" si="9"/>
        <v>34</v>
      </c>
      <c r="E7" s="2">
        <f t="shared" si="10"/>
        <v>1.9833333333333332</v>
      </c>
      <c r="G7">
        <f>'Attacking Workspace'!F8</f>
        <v>3</v>
      </c>
      <c r="H7">
        <f t="shared" si="11"/>
        <v>33</v>
      </c>
      <c r="I7" s="2">
        <f t="shared" si="12"/>
        <v>7.6999999999999993</v>
      </c>
      <c r="K7">
        <f>'Attacking Workspace'!R8</f>
        <v>6</v>
      </c>
      <c r="L7">
        <f t="shared" si="13"/>
        <v>30</v>
      </c>
      <c r="M7" s="2">
        <f t="shared" si="14"/>
        <v>1.7499999999999998</v>
      </c>
      <c r="O7">
        <f>'Attacking Workspace'!AA8</f>
        <v>25</v>
      </c>
      <c r="P7">
        <f t="shared" si="15"/>
        <v>11</v>
      </c>
      <c r="Q7">
        <f t="shared" si="16"/>
        <v>0.55000000000000004</v>
      </c>
      <c r="T7">
        <f>'Defensive Workspace'!B8</f>
        <v>24</v>
      </c>
      <c r="U7">
        <f t="shared" si="17"/>
        <v>12</v>
      </c>
      <c r="V7" s="2">
        <f t="shared" si="18"/>
        <v>2.0999999999999996</v>
      </c>
      <c r="X7">
        <f>'Defensive Workspace'!K8</f>
        <v>25</v>
      </c>
      <c r="Y7">
        <f t="shared" si="19"/>
        <v>11</v>
      </c>
      <c r="Z7" s="2">
        <f t="shared" si="20"/>
        <v>1.9249999999999998</v>
      </c>
      <c r="AB7">
        <f>'Defensive Workspace'!U8</f>
        <v>37</v>
      </c>
      <c r="AC7">
        <f t="shared" si="21"/>
        <v>-1</v>
      </c>
      <c r="AD7">
        <f t="shared" si="22"/>
        <v>-0.15</v>
      </c>
      <c r="AF7" s="2">
        <f t="shared" si="23"/>
        <v>15.858333333333333</v>
      </c>
    </row>
    <row r="8" spans="1:32" x14ac:dyDescent="0.3">
      <c r="B8" t="str">
        <f>'OPTA Data'!J7</f>
        <v>Boniek GarcÃ­a</v>
      </c>
      <c r="C8">
        <f>'Attacking Workspace'!B9</f>
        <v>24</v>
      </c>
      <c r="D8">
        <f t="shared" si="9"/>
        <v>12</v>
      </c>
      <c r="E8" s="2">
        <f t="shared" si="10"/>
        <v>0.7</v>
      </c>
      <c r="G8">
        <f>'Attacking Workspace'!F9</f>
        <v>13</v>
      </c>
      <c r="H8">
        <f t="shared" si="11"/>
        <v>23</v>
      </c>
      <c r="I8" s="2">
        <f t="shared" si="12"/>
        <v>5.3666666666666663</v>
      </c>
      <c r="K8">
        <f>'Attacking Workspace'!R9</f>
        <v>7</v>
      </c>
      <c r="L8">
        <f t="shared" si="13"/>
        <v>29</v>
      </c>
      <c r="M8" s="2">
        <f t="shared" si="14"/>
        <v>1.6916666666666664</v>
      </c>
      <c r="O8">
        <f>'Attacking Workspace'!AA9</f>
        <v>21</v>
      </c>
      <c r="P8">
        <f t="shared" si="15"/>
        <v>15</v>
      </c>
      <c r="Q8">
        <f t="shared" si="16"/>
        <v>0.75</v>
      </c>
      <c r="T8">
        <f>'Defensive Workspace'!B9</f>
        <v>30</v>
      </c>
      <c r="U8">
        <f t="shared" si="17"/>
        <v>6</v>
      </c>
      <c r="V8" s="2">
        <f t="shared" si="18"/>
        <v>1.0499999999999998</v>
      </c>
      <c r="X8">
        <f>'Defensive Workspace'!K9</f>
        <v>12</v>
      </c>
      <c r="Y8">
        <f t="shared" si="19"/>
        <v>24</v>
      </c>
      <c r="Z8" s="2">
        <f t="shared" si="20"/>
        <v>4.1999999999999993</v>
      </c>
      <c r="AB8">
        <f>'Defensive Workspace'!U9</f>
        <v>22</v>
      </c>
      <c r="AC8">
        <f t="shared" si="21"/>
        <v>14</v>
      </c>
      <c r="AD8">
        <f t="shared" si="22"/>
        <v>2.1</v>
      </c>
      <c r="AF8" s="2">
        <f t="shared" si="23"/>
        <v>15.858333333333331</v>
      </c>
    </row>
    <row r="9" spans="1:32" x14ac:dyDescent="0.3">
      <c r="B9" t="str">
        <f>'OPTA Data'!J8</f>
        <v>C. Durkin</v>
      </c>
      <c r="C9">
        <f>'Attacking Workspace'!B10</f>
        <v>28</v>
      </c>
      <c r="D9">
        <f t="shared" si="9"/>
        <v>8</v>
      </c>
      <c r="E9" s="2">
        <f t="shared" si="10"/>
        <v>0.46666666666666662</v>
      </c>
      <c r="G9">
        <f>'Attacking Workspace'!F10</f>
        <v>31</v>
      </c>
      <c r="H9">
        <f t="shared" si="11"/>
        <v>5</v>
      </c>
      <c r="I9" s="2">
        <f t="shared" si="12"/>
        <v>1.1666666666666665</v>
      </c>
      <c r="K9">
        <f>'Attacking Workspace'!R10</f>
        <v>33</v>
      </c>
      <c r="L9">
        <f t="shared" si="13"/>
        <v>3</v>
      </c>
      <c r="M9" s="2">
        <f t="shared" si="14"/>
        <v>0.17499999999999999</v>
      </c>
      <c r="O9">
        <f>'Attacking Workspace'!AA10</f>
        <v>36</v>
      </c>
      <c r="P9">
        <f t="shared" si="15"/>
        <v>0</v>
      </c>
      <c r="Q9">
        <f t="shared" si="16"/>
        <v>0</v>
      </c>
      <c r="T9">
        <f>'Defensive Workspace'!B10</f>
        <v>17</v>
      </c>
      <c r="U9">
        <f t="shared" si="17"/>
        <v>19</v>
      </c>
      <c r="V9" s="2">
        <f t="shared" si="18"/>
        <v>3.3249999999999997</v>
      </c>
      <c r="X9">
        <f>'Defensive Workspace'!K10</f>
        <v>28</v>
      </c>
      <c r="Y9">
        <f t="shared" si="19"/>
        <v>8</v>
      </c>
      <c r="Z9" s="2">
        <f t="shared" si="20"/>
        <v>1.4</v>
      </c>
      <c r="AB9">
        <f>'Defensive Workspace'!U10</f>
        <v>34</v>
      </c>
      <c r="AC9">
        <f t="shared" si="21"/>
        <v>2</v>
      </c>
      <c r="AD9">
        <f t="shared" si="22"/>
        <v>0.3</v>
      </c>
      <c r="AF9" s="2">
        <f t="shared" si="23"/>
        <v>6.8333333333333321</v>
      </c>
    </row>
    <row r="10" spans="1:32" x14ac:dyDescent="0.3">
      <c r="B10" t="str">
        <f>'OPTA Data'!J9</f>
        <v>C. Gruezo</v>
      </c>
      <c r="C10">
        <f>'Attacking Workspace'!B11</f>
        <v>29</v>
      </c>
      <c r="D10">
        <f t="shared" si="9"/>
        <v>7</v>
      </c>
      <c r="E10" s="2">
        <f t="shared" si="10"/>
        <v>0.40833333333333327</v>
      </c>
      <c r="G10">
        <f>'Attacking Workspace'!F11</f>
        <v>29</v>
      </c>
      <c r="H10">
        <f t="shared" si="11"/>
        <v>7</v>
      </c>
      <c r="I10" s="2">
        <f t="shared" si="12"/>
        <v>1.6333333333333331</v>
      </c>
      <c r="K10">
        <f>'Attacking Workspace'!R11</f>
        <v>27</v>
      </c>
      <c r="L10">
        <f t="shared" si="13"/>
        <v>9</v>
      </c>
      <c r="M10" s="2">
        <f t="shared" si="14"/>
        <v>0.52499999999999991</v>
      </c>
      <c r="O10">
        <f>'Attacking Workspace'!AA11</f>
        <v>14</v>
      </c>
      <c r="P10">
        <f t="shared" si="15"/>
        <v>22</v>
      </c>
      <c r="Q10">
        <f t="shared" si="16"/>
        <v>1.1000000000000001</v>
      </c>
      <c r="T10">
        <f>'Defensive Workspace'!B11</f>
        <v>19</v>
      </c>
      <c r="U10">
        <f t="shared" si="17"/>
        <v>17</v>
      </c>
      <c r="V10" s="2">
        <f t="shared" si="18"/>
        <v>2.9749999999999996</v>
      </c>
      <c r="X10">
        <f>'Defensive Workspace'!K11</f>
        <v>30</v>
      </c>
      <c r="Y10">
        <f t="shared" si="19"/>
        <v>6</v>
      </c>
      <c r="Z10" s="2">
        <f t="shared" si="20"/>
        <v>1.0499999999999998</v>
      </c>
      <c r="AB10">
        <f>'Defensive Workspace'!U11</f>
        <v>9</v>
      </c>
      <c r="AC10">
        <f t="shared" si="21"/>
        <v>27</v>
      </c>
      <c r="AD10">
        <f t="shared" si="22"/>
        <v>4.05</v>
      </c>
      <c r="AF10" s="2">
        <f t="shared" si="23"/>
        <v>11.741666666666665</v>
      </c>
    </row>
    <row r="11" spans="1:32" x14ac:dyDescent="0.3">
      <c r="B11" t="str">
        <f>'OPTA Data'!J10</f>
        <v>C. Warner</v>
      </c>
      <c r="C11">
        <f>'Attacking Workspace'!B12</f>
        <v>30</v>
      </c>
      <c r="D11">
        <f t="shared" si="9"/>
        <v>6</v>
      </c>
      <c r="E11" s="2">
        <f t="shared" si="10"/>
        <v>0.35</v>
      </c>
      <c r="G11">
        <f>'Attacking Workspace'!F12</f>
        <v>33</v>
      </c>
      <c r="H11">
        <f t="shared" si="11"/>
        <v>3</v>
      </c>
      <c r="I11" s="2">
        <f t="shared" si="12"/>
        <v>0.7</v>
      </c>
      <c r="K11">
        <f>'Attacking Workspace'!R12</f>
        <v>36</v>
      </c>
      <c r="L11">
        <f t="shared" si="13"/>
        <v>0</v>
      </c>
      <c r="M11" s="2">
        <f t="shared" si="14"/>
        <v>0</v>
      </c>
      <c r="O11">
        <f>'Attacking Workspace'!AA12</f>
        <v>38</v>
      </c>
      <c r="P11">
        <f t="shared" si="15"/>
        <v>-2</v>
      </c>
      <c r="Q11">
        <f t="shared" si="16"/>
        <v>-0.1</v>
      </c>
      <c r="T11">
        <f>'Defensive Workspace'!B12</f>
        <v>18</v>
      </c>
      <c r="U11">
        <f t="shared" si="17"/>
        <v>18</v>
      </c>
      <c r="V11" s="2">
        <f t="shared" si="18"/>
        <v>3.15</v>
      </c>
      <c r="X11">
        <f>'Defensive Workspace'!K12</f>
        <v>29</v>
      </c>
      <c r="Y11">
        <f t="shared" si="19"/>
        <v>7</v>
      </c>
      <c r="Z11" s="2">
        <f t="shared" si="20"/>
        <v>1.2249999999999999</v>
      </c>
      <c r="AB11">
        <f>'Defensive Workspace'!U12</f>
        <v>23</v>
      </c>
      <c r="AC11">
        <f t="shared" si="21"/>
        <v>13</v>
      </c>
      <c r="AD11">
        <f t="shared" si="22"/>
        <v>1.95</v>
      </c>
      <c r="AF11" s="2">
        <f t="shared" si="23"/>
        <v>7.2749999999999995</v>
      </c>
    </row>
    <row r="12" spans="1:32" x14ac:dyDescent="0.3">
      <c r="B12" t="str">
        <f>'OPTA Data'!J11</f>
        <v>D. CerÃ©n</v>
      </c>
      <c r="C12">
        <f>'Attacking Workspace'!B13</f>
        <v>25</v>
      </c>
      <c r="D12">
        <f t="shared" si="9"/>
        <v>11</v>
      </c>
      <c r="E12" s="2">
        <f t="shared" si="10"/>
        <v>0.64166666666666661</v>
      </c>
      <c r="G12">
        <f>'Attacking Workspace'!F13</f>
        <v>16</v>
      </c>
      <c r="H12">
        <f t="shared" si="11"/>
        <v>20</v>
      </c>
      <c r="I12" s="2">
        <f t="shared" si="12"/>
        <v>4.6666666666666661</v>
      </c>
      <c r="K12">
        <f>'Attacking Workspace'!R13</f>
        <v>21</v>
      </c>
      <c r="L12">
        <f t="shared" si="13"/>
        <v>15</v>
      </c>
      <c r="M12" s="2">
        <f t="shared" si="14"/>
        <v>0.87499999999999989</v>
      </c>
      <c r="O12">
        <f>'Attacking Workspace'!AA13</f>
        <v>22</v>
      </c>
      <c r="P12">
        <f t="shared" si="15"/>
        <v>14</v>
      </c>
      <c r="Q12">
        <f t="shared" si="16"/>
        <v>0.70000000000000007</v>
      </c>
      <c r="T12">
        <f>'Defensive Workspace'!B13</f>
        <v>10</v>
      </c>
      <c r="U12">
        <f t="shared" si="17"/>
        <v>26</v>
      </c>
      <c r="V12" s="2">
        <f t="shared" si="18"/>
        <v>4.55</v>
      </c>
      <c r="X12">
        <f>'Defensive Workspace'!K13</f>
        <v>27</v>
      </c>
      <c r="Y12">
        <f t="shared" si="19"/>
        <v>9</v>
      </c>
      <c r="Z12" s="2">
        <f t="shared" si="20"/>
        <v>1.575</v>
      </c>
      <c r="AB12">
        <f>'Defensive Workspace'!U13</f>
        <v>5</v>
      </c>
      <c r="AC12">
        <f t="shared" si="21"/>
        <v>31</v>
      </c>
      <c r="AD12">
        <f t="shared" si="22"/>
        <v>4.6499999999999995</v>
      </c>
      <c r="AF12" s="2">
        <f t="shared" si="23"/>
        <v>17.658333333333331</v>
      </c>
    </row>
    <row r="13" spans="1:32" x14ac:dyDescent="0.3">
      <c r="B13" t="str">
        <f>'OPTA Data'!J12</f>
        <v>D. CharÃ¡</v>
      </c>
      <c r="C13">
        <f>'Attacking Workspace'!B14</f>
        <v>22</v>
      </c>
      <c r="D13">
        <f t="shared" si="9"/>
        <v>14</v>
      </c>
      <c r="E13" s="2">
        <f t="shared" si="10"/>
        <v>0.81666666666666654</v>
      </c>
      <c r="G13">
        <f>'Attacking Workspace'!F14</f>
        <v>22</v>
      </c>
      <c r="H13">
        <f t="shared" si="11"/>
        <v>14</v>
      </c>
      <c r="I13" s="2">
        <f t="shared" si="12"/>
        <v>3.2666666666666662</v>
      </c>
      <c r="K13">
        <f>'Attacking Workspace'!R14</f>
        <v>14</v>
      </c>
      <c r="L13">
        <f t="shared" si="13"/>
        <v>22</v>
      </c>
      <c r="M13" s="2">
        <f t="shared" si="14"/>
        <v>1.2833333333333332</v>
      </c>
      <c r="O13">
        <f>'Attacking Workspace'!AA14</f>
        <v>17</v>
      </c>
      <c r="P13">
        <f t="shared" si="15"/>
        <v>19</v>
      </c>
      <c r="Q13">
        <f t="shared" si="16"/>
        <v>0.95000000000000007</v>
      </c>
      <c r="T13">
        <f>'Defensive Workspace'!B14</f>
        <v>21</v>
      </c>
      <c r="U13">
        <f t="shared" si="17"/>
        <v>15</v>
      </c>
      <c r="V13" s="2">
        <f t="shared" si="18"/>
        <v>2.625</v>
      </c>
      <c r="X13">
        <f>'Defensive Workspace'!K14</f>
        <v>9</v>
      </c>
      <c r="Y13">
        <f t="shared" si="19"/>
        <v>27</v>
      </c>
      <c r="Z13" s="2">
        <f t="shared" si="20"/>
        <v>4.7249999999999996</v>
      </c>
      <c r="AB13">
        <f>'Defensive Workspace'!U14</f>
        <v>11</v>
      </c>
      <c r="AC13">
        <f t="shared" si="21"/>
        <v>25</v>
      </c>
      <c r="AD13">
        <f t="shared" si="22"/>
        <v>3.75</v>
      </c>
      <c r="AF13" s="2">
        <f t="shared" si="23"/>
        <v>17.416666666666664</v>
      </c>
    </row>
    <row r="14" spans="1:32" x14ac:dyDescent="0.3">
      <c r="B14" t="str">
        <f>'OPTA Data'!J13</f>
        <v>D. Kreilach</v>
      </c>
      <c r="C14">
        <f>'Attacking Workspace'!B15</f>
        <v>18</v>
      </c>
      <c r="D14">
        <f t="shared" si="9"/>
        <v>18</v>
      </c>
      <c r="E14" s="2">
        <f t="shared" si="10"/>
        <v>1.0499999999999998</v>
      </c>
      <c r="G14">
        <f>'Attacking Workspace'!F15</f>
        <v>25</v>
      </c>
      <c r="H14">
        <f t="shared" si="11"/>
        <v>11</v>
      </c>
      <c r="I14" s="2">
        <f t="shared" si="12"/>
        <v>2.5666666666666664</v>
      </c>
      <c r="K14">
        <f>'Attacking Workspace'!R15</f>
        <v>5</v>
      </c>
      <c r="L14">
        <f t="shared" si="13"/>
        <v>31</v>
      </c>
      <c r="M14" s="2">
        <f t="shared" si="14"/>
        <v>1.8083333333333331</v>
      </c>
      <c r="O14">
        <f>'Attacking Workspace'!AA15</f>
        <v>7</v>
      </c>
      <c r="P14">
        <f t="shared" si="15"/>
        <v>29</v>
      </c>
      <c r="Q14">
        <f t="shared" si="16"/>
        <v>1.4500000000000002</v>
      </c>
      <c r="T14">
        <f>'Defensive Workspace'!B15</f>
        <v>38</v>
      </c>
      <c r="U14">
        <f t="shared" si="17"/>
        <v>-2</v>
      </c>
      <c r="V14" s="2">
        <f t="shared" si="18"/>
        <v>-0.35</v>
      </c>
      <c r="X14">
        <f>'Defensive Workspace'!K15</f>
        <v>35</v>
      </c>
      <c r="Y14">
        <f t="shared" si="19"/>
        <v>1</v>
      </c>
      <c r="Z14" s="2">
        <f t="shared" si="20"/>
        <v>0.17499999999999999</v>
      </c>
      <c r="AB14">
        <f>'Defensive Workspace'!U15</f>
        <v>31</v>
      </c>
      <c r="AC14">
        <f t="shared" si="21"/>
        <v>5</v>
      </c>
      <c r="AD14">
        <f t="shared" si="22"/>
        <v>0.75</v>
      </c>
      <c r="AF14" s="2">
        <f t="shared" si="23"/>
        <v>7.45</v>
      </c>
    </row>
    <row r="15" spans="1:32" x14ac:dyDescent="0.3">
      <c r="B15" t="str">
        <f>'OPTA Data'!J14</f>
        <v>E. Atuesta</v>
      </c>
      <c r="C15">
        <f>'Attacking Workspace'!B16</f>
        <v>8</v>
      </c>
      <c r="D15">
        <f t="shared" si="9"/>
        <v>28</v>
      </c>
      <c r="E15" s="2">
        <f t="shared" si="10"/>
        <v>1.6333333333333331</v>
      </c>
      <c r="G15">
        <f>'Attacking Workspace'!F16</f>
        <v>10</v>
      </c>
      <c r="H15">
        <f t="shared" si="11"/>
        <v>26</v>
      </c>
      <c r="I15" s="2">
        <f t="shared" si="12"/>
        <v>6.0666666666666664</v>
      </c>
      <c r="K15">
        <f>'Attacking Workspace'!R16</f>
        <v>12</v>
      </c>
      <c r="L15">
        <f t="shared" si="13"/>
        <v>24</v>
      </c>
      <c r="M15" s="2">
        <f t="shared" si="14"/>
        <v>1.4</v>
      </c>
      <c r="O15">
        <f>'Attacking Workspace'!AA16</f>
        <v>4</v>
      </c>
      <c r="P15">
        <f t="shared" si="15"/>
        <v>32</v>
      </c>
      <c r="Q15">
        <f t="shared" si="16"/>
        <v>1.6</v>
      </c>
      <c r="T15">
        <f>'Defensive Workspace'!B16</f>
        <v>29</v>
      </c>
      <c r="U15">
        <f t="shared" si="17"/>
        <v>7</v>
      </c>
      <c r="V15" s="2">
        <f t="shared" si="18"/>
        <v>1.2249999999999999</v>
      </c>
      <c r="X15">
        <f>'Defensive Workspace'!K16</f>
        <v>38</v>
      </c>
      <c r="Y15">
        <f t="shared" si="19"/>
        <v>-2</v>
      </c>
      <c r="Z15" s="2">
        <f t="shared" si="20"/>
        <v>-0.35</v>
      </c>
      <c r="AB15">
        <f>'Defensive Workspace'!U16</f>
        <v>6</v>
      </c>
      <c r="AC15">
        <f t="shared" si="21"/>
        <v>30</v>
      </c>
      <c r="AD15">
        <f t="shared" si="22"/>
        <v>4.5</v>
      </c>
      <c r="AF15" s="2">
        <f t="shared" si="23"/>
        <v>16.074999999999999</v>
      </c>
    </row>
    <row r="16" spans="1:32" x14ac:dyDescent="0.3">
      <c r="B16" t="str">
        <f>'OPTA Data'!J15</f>
        <v>E. JuÃ¡rez</v>
      </c>
      <c r="C16">
        <f>'Attacking Workspace'!B17</f>
        <v>36</v>
      </c>
      <c r="D16">
        <f t="shared" si="9"/>
        <v>0</v>
      </c>
      <c r="E16" s="2">
        <f t="shared" si="10"/>
        <v>0</v>
      </c>
      <c r="G16">
        <f>'Attacking Workspace'!F17</f>
        <v>37</v>
      </c>
      <c r="H16">
        <f t="shared" si="11"/>
        <v>-1</v>
      </c>
      <c r="I16" s="2">
        <f t="shared" si="12"/>
        <v>-0.23333333333333331</v>
      </c>
      <c r="K16">
        <f>'Attacking Workspace'!R17</f>
        <v>22</v>
      </c>
      <c r="L16">
        <f t="shared" si="13"/>
        <v>14</v>
      </c>
      <c r="M16" s="2">
        <f t="shared" si="14"/>
        <v>0.81666666666666654</v>
      </c>
      <c r="O16">
        <f>'Attacking Workspace'!AA17</f>
        <v>9</v>
      </c>
      <c r="P16">
        <f t="shared" si="15"/>
        <v>27</v>
      </c>
      <c r="Q16">
        <f t="shared" si="16"/>
        <v>1.35</v>
      </c>
      <c r="T16">
        <f>'Defensive Workspace'!B17</f>
        <v>35</v>
      </c>
      <c r="U16">
        <f t="shared" si="17"/>
        <v>1</v>
      </c>
      <c r="V16" s="2">
        <f t="shared" si="18"/>
        <v>0.17499999999999999</v>
      </c>
      <c r="X16">
        <f>'Defensive Workspace'!K17</f>
        <v>37</v>
      </c>
      <c r="Y16">
        <f t="shared" si="19"/>
        <v>-1</v>
      </c>
      <c r="Z16" s="2">
        <f t="shared" si="20"/>
        <v>-0.17499999999999999</v>
      </c>
      <c r="AB16">
        <f>'Defensive Workspace'!U17</f>
        <v>15</v>
      </c>
      <c r="AC16">
        <f t="shared" si="21"/>
        <v>21</v>
      </c>
      <c r="AD16">
        <f t="shared" si="22"/>
        <v>3.15</v>
      </c>
      <c r="AF16" s="2">
        <f t="shared" si="23"/>
        <v>5.083333333333333</v>
      </c>
    </row>
    <row r="17" spans="2:32" x14ac:dyDescent="0.3">
      <c r="B17" t="str">
        <f>'OPTA Data'!J16</f>
        <v>F. Jungwirth</v>
      </c>
      <c r="C17">
        <f>'Attacking Workspace'!B18</f>
        <v>17</v>
      </c>
      <c r="D17">
        <f t="shared" si="9"/>
        <v>19</v>
      </c>
      <c r="E17" s="2">
        <f t="shared" si="10"/>
        <v>1.1083333333333332</v>
      </c>
      <c r="G17">
        <f>'Attacking Workspace'!F18</f>
        <v>20</v>
      </c>
      <c r="H17">
        <f t="shared" si="11"/>
        <v>16</v>
      </c>
      <c r="I17" s="2">
        <f t="shared" si="12"/>
        <v>3.7333333333333329</v>
      </c>
      <c r="K17">
        <f>'Attacking Workspace'!R18</f>
        <v>10</v>
      </c>
      <c r="L17">
        <f t="shared" si="13"/>
        <v>26</v>
      </c>
      <c r="M17" s="2">
        <f t="shared" si="14"/>
        <v>1.5166666666666666</v>
      </c>
      <c r="O17">
        <f>'Attacking Workspace'!AA18</f>
        <v>23</v>
      </c>
      <c r="P17">
        <f t="shared" si="15"/>
        <v>13</v>
      </c>
      <c r="Q17">
        <f t="shared" si="16"/>
        <v>0.65</v>
      </c>
      <c r="T17">
        <f>'Defensive Workspace'!B18</f>
        <v>2</v>
      </c>
      <c r="U17">
        <f t="shared" si="17"/>
        <v>34</v>
      </c>
      <c r="V17" s="2">
        <f t="shared" si="18"/>
        <v>5.9499999999999993</v>
      </c>
      <c r="X17">
        <f>'Defensive Workspace'!K18</f>
        <v>16</v>
      </c>
      <c r="Y17">
        <f t="shared" si="19"/>
        <v>20</v>
      </c>
      <c r="Z17" s="2">
        <f t="shared" si="20"/>
        <v>3.5</v>
      </c>
      <c r="AB17">
        <f>'Defensive Workspace'!U18</f>
        <v>38</v>
      </c>
      <c r="AC17">
        <f t="shared" si="21"/>
        <v>-2</v>
      </c>
      <c r="AD17">
        <f t="shared" si="22"/>
        <v>-0.3</v>
      </c>
      <c r="AF17" s="2">
        <f t="shared" si="23"/>
        <v>16.158333333333331</v>
      </c>
    </row>
    <row r="18" spans="2:32" x14ac:dyDescent="0.3">
      <c r="B18" t="str">
        <f>'OPTA Data'!J17</f>
        <v>G. Svensson</v>
      </c>
      <c r="C18">
        <f>'Attacking Workspace'!B19</f>
        <v>21</v>
      </c>
      <c r="D18">
        <f t="shared" si="9"/>
        <v>15</v>
      </c>
      <c r="E18" s="2">
        <f t="shared" si="10"/>
        <v>0.87499999999999989</v>
      </c>
      <c r="G18">
        <f>'Attacking Workspace'!F19</f>
        <v>17</v>
      </c>
      <c r="H18">
        <f t="shared" si="11"/>
        <v>19</v>
      </c>
      <c r="I18" s="2">
        <f t="shared" si="12"/>
        <v>4.4333333333333327</v>
      </c>
      <c r="K18">
        <f>'Attacking Workspace'!R19</f>
        <v>16</v>
      </c>
      <c r="L18">
        <f t="shared" si="13"/>
        <v>20</v>
      </c>
      <c r="M18" s="2">
        <f t="shared" si="14"/>
        <v>1.1666666666666665</v>
      </c>
      <c r="O18">
        <f>'Attacking Workspace'!AA19</f>
        <v>24</v>
      </c>
      <c r="P18">
        <f t="shared" si="15"/>
        <v>12</v>
      </c>
      <c r="Q18">
        <f t="shared" si="16"/>
        <v>0.60000000000000009</v>
      </c>
      <c r="T18">
        <f>'Defensive Workspace'!B19</f>
        <v>5</v>
      </c>
      <c r="U18">
        <f t="shared" si="17"/>
        <v>31</v>
      </c>
      <c r="V18" s="2">
        <f t="shared" si="18"/>
        <v>5.4249999999999998</v>
      </c>
      <c r="X18">
        <f>'Defensive Workspace'!K19</f>
        <v>21</v>
      </c>
      <c r="Y18">
        <f t="shared" si="19"/>
        <v>15</v>
      </c>
      <c r="Z18" s="2">
        <f t="shared" si="20"/>
        <v>2.625</v>
      </c>
      <c r="AB18">
        <f>'Defensive Workspace'!U19</f>
        <v>3</v>
      </c>
      <c r="AC18">
        <f t="shared" si="21"/>
        <v>33</v>
      </c>
      <c r="AD18">
        <f t="shared" si="22"/>
        <v>4.95</v>
      </c>
      <c r="AF18" s="2">
        <f t="shared" si="23"/>
        <v>20.074999999999999</v>
      </c>
    </row>
    <row r="19" spans="2:32" x14ac:dyDescent="0.3">
      <c r="B19" t="str">
        <f>'OPTA Data'!J18</f>
        <v>H. Medunjanin</v>
      </c>
      <c r="C19">
        <f>'Attacking Workspace'!B20</f>
        <v>6</v>
      </c>
      <c r="D19">
        <f t="shared" si="9"/>
        <v>30</v>
      </c>
      <c r="E19" s="2">
        <f t="shared" si="10"/>
        <v>1.7499999999999998</v>
      </c>
      <c r="G19">
        <f>'Attacking Workspace'!F20</f>
        <v>8</v>
      </c>
      <c r="H19">
        <f t="shared" si="11"/>
        <v>28</v>
      </c>
      <c r="I19" s="2">
        <f t="shared" si="12"/>
        <v>6.5333333333333323</v>
      </c>
      <c r="K19">
        <f>'Attacking Workspace'!R20</f>
        <v>2</v>
      </c>
      <c r="L19">
        <f t="shared" si="13"/>
        <v>34</v>
      </c>
      <c r="M19" s="2">
        <f t="shared" si="14"/>
        <v>1.9833333333333332</v>
      </c>
      <c r="O19">
        <f>'Attacking Workspace'!AA20</f>
        <v>15</v>
      </c>
      <c r="P19">
        <f t="shared" si="15"/>
        <v>21</v>
      </c>
      <c r="Q19">
        <f t="shared" si="16"/>
        <v>1.05</v>
      </c>
      <c r="T19">
        <f>'Defensive Workspace'!B20</f>
        <v>37</v>
      </c>
      <c r="U19">
        <f t="shared" si="17"/>
        <v>-1</v>
      </c>
      <c r="V19" s="2">
        <f t="shared" si="18"/>
        <v>-0.17499999999999999</v>
      </c>
      <c r="X19">
        <f>'Defensive Workspace'!K20</f>
        <v>4</v>
      </c>
      <c r="Y19">
        <f t="shared" si="19"/>
        <v>32</v>
      </c>
      <c r="Z19" s="2">
        <f t="shared" si="20"/>
        <v>5.6</v>
      </c>
      <c r="AB19">
        <f>'Defensive Workspace'!U20</f>
        <v>13</v>
      </c>
      <c r="AC19">
        <f t="shared" si="21"/>
        <v>23</v>
      </c>
      <c r="AD19">
        <f t="shared" si="22"/>
        <v>3.4499999999999997</v>
      </c>
      <c r="AF19" s="2">
        <f t="shared" si="23"/>
        <v>20.191666666666663</v>
      </c>
    </row>
    <row r="20" spans="2:32" x14ac:dyDescent="0.3">
      <c r="B20" t="str">
        <f>'OPTA Data'!J19</f>
        <v>Ilie</v>
      </c>
      <c r="C20">
        <f>'Attacking Workspace'!B21</f>
        <v>5</v>
      </c>
      <c r="D20">
        <f t="shared" si="9"/>
        <v>31</v>
      </c>
      <c r="E20" s="2">
        <f t="shared" si="10"/>
        <v>1.8083333333333331</v>
      </c>
      <c r="G20">
        <f>'Attacking Workspace'!F21</f>
        <v>9</v>
      </c>
      <c r="H20">
        <f t="shared" si="11"/>
        <v>27</v>
      </c>
      <c r="I20" s="2">
        <f t="shared" si="12"/>
        <v>6.2999999999999989</v>
      </c>
      <c r="K20">
        <f>'Attacking Workspace'!R21</f>
        <v>9</v>
      </c>
      <c r="L20">
        <f t="shared" si="13"/>
        <v>27</v>
      </c>
      <c r="M20" s="2">
        <f t="shared" si="14"/>
        <v>1.5749999999999997</v>
      </c>
      <c r="O20">
        <f>'Attacking Workspace'!AA21</f>
        <v>2</v>
      </c>
      <c r="P20">
        <f t="shared" si="15"/>
        <v>34</v>
      </c>
      <c r="Q20">
        <f t="shared" si="16"/>
        <v>1.7000000000000002</v>
      </c>
      <c r="T20">
        <f>'Defensive Workspace'!B21</f>
        <v>32</v>
      </c>
      <c r="U20">
        <f t="shared" si="17"/>
        <v>4</v>
      </c>
      <c r="V20" s="2">
        <f t="shared" si="18"/>
        <v>0.7</v>
      </c>
      <c r="X20">
        <f>'Defensive Workspace'!K21</f>
        <v>7</v>
      </c>
      <c r="Y20">
        <f t="shared" si="19"/>
        <v>29</v>
      </c>
      <c r="Z20" s="2">
        <f t="shared" si="20"/>
        <v>5.0749999999999993</v>
      </c>
      <c r="AB20">
        <f>'Defensive Workspace'!U21</f>
        <v>10</v>
      </c>
      <c r="AC20">
        <f t="shared" si="21"/>
        <v>26</v>
      </c>
      <c r="AD20">
        <f t="shared" si="22"/>
        <v>3.9</v>
      </c>
      <c r="AF20" s="2">
        <f t="shared" si="23"/>
        <v>21.058333333333334</v>
      </c>
    </row>
    <row r="21" spans="2:32" x14ac:dyDescent="0.3">
      <c r="B21" t="str">
        <f>'OPTA Data'!J20</f>
        <v>J. Larentowicz</v>
      </c>
      <c r="C21">
        <f>'Attacking Workspace'!B22</f>
        <v>32</v>
      </c>
      <c r="D21">
        <f t="shared" si="9"/>
        <v>4</v>
      </c>
      <c r="E21" s="2">
        <f t="shared" si="10"/>
        <v>0.23333333333333331</v>
      </c>
      <c r="G21">
        <f>'Attacking Workspace'!F22</f>
        <v>32</v>
      </c>
      <c r="H21">
        <f t="shared" si="11"/>
        <v>4</v>
      </c>
      <c r="I21" s="2">
        <f t="shared" si="12"/>
        <v>0.93333333333333324</v>
      </c>
      <c r="K21">
        <f>'Attacking Workspace'!R22</f>
        <v>34</v>
      </c>
      <c r="L21">
        <f t="shared" si="13"/>
        <v>2</v>
      </c>
      <c r="M21" s="2">
        <f t="shared" si="14"/>
        <v>0.11666666666666665</v>
      </c>
      <c r="O21">
        <f>'Attacking Workspace'!AA22</f>
        <v>1</v>
      </c>
      <c r="P21">
        <f t="shared" si="15"/>
        <v>35</v>
      </c>
      <c r="Q21">
        <f t="shared" si="16"/>
        <v>1.75</v>
      </c>
      <c r="T21">
        <f>'Defensive Workspace'!B22</f>
        <v>23</v>
      </c>
      <c r="U21">
        <f t="shared" si="17"/>
        <v>13</v>
      </c>
      <c r="V21" s="2">
        <f t="shared" si="18"/>
        <v>2.2749999999999999</v>
      </c>
      <c r="X21">
        <f>'Defensive Workspace'!K22</f>
        <v>17</v>
      </c>
      <c r="Y21">
        <f t="shared" si="19"/>
        <v>19</v>
      </c>
      <c r="Z21" s="2">
        <f t="shared" si="20"/>
        <v>3.3249999999999997</v>
      </c>
      <c r="AB21">
        <f>'Defensive Workspace'!U22</f>
        <v>7</v>
      </c>
      <c r="AC21">
        <f t="shared" si="21"/>
        <v>29</v>
      </c>
      <c r="AD21">
        <f t="shared" si="22"/>
        <v>4.3499999999999996</v>
      </c>
      <c r="AF21" s="2">
        <f t="shared" si="23"/>
        <v>12.983333333333333</v>
      </c>
    </row>
    <row r="22" spans="2:32" x14ac:dyDescent="0.3">
      <c r="B22" t="str">
        <f>'OPTA Data'!J21</f>
        <v>J. Moreno</v>
      </c>
      <c r="C22">
        <f>'Attacking Workspace'!B23</f>
        <v>31</v>
      </c>
      <c r="D22">
        <f t="shared" si="9"/>
        <v>5</v>
      </c>
      <c r="E22" s="2">
        <f t="shared" si="10"/>
        <v>0.29166666666666663</v>
      </c>
      <c r="G22">
        <f>'Attacking Workspace'!F23</f>
        <v>30</v>
      </c>
      <c r="H22">
        <f t="shared" si="11"/>
        <v>6</v>
      </c>
      <c r="I22" s="2">
        <f t="shared" si="12"/>
        <v>1.4</v>
      </c>
      <c r="K22">
        <f>'Attacking Workspace'!R23</f>
        <v>17</v>
      </c>
      <c r="L22">
        <f t="shared" si="13"/>
        <v>19</v>
      </c>
      <c r="M22" s="2">
        <f t="shared" si="14"/>
        <v>1.1083333333333332</v>
      </c>
      <c r="O22">
        <f>'Attacking Workspace'!AA23</f>
        <v>18</v>
      </c>
      <c r="P22">
        <f t="shared" si="15"/>
        <v>18</v>
      </c>
      <c r="Q22">
        <f t="shared" si="16"/>
        <v>0.9</v>
      </c>
      <c r="T22">
        <f>'Defensive Workspace'!B23</f>
        <v>15</v>
      </c>
      <c r="U22">
        <f t="shared" si="17"/>
        <v>21</v>
      </c>
      <c r="V22" s="2">
        <f t="shared" si="18"/>
        <v>3.6749999999999998</v>
      </c>
      <c r="X22">
        <f>'Defensive Workspace'!K23</f>
        <v>1</v>
      </c>
      <c r="Y22">
        <f t="shared" si="19"/>
        <v>35</v>
      </c>
      <c r="Z22" s="2">
        <f t="shared" si="20"/>
        <v>6.125</v>
      </c>
      <c r="AB22">
        <f>'Defensive Workspace'!U23</f>
        <v>12</v>
      </c>
      <c r="AC22">
        <f t="shared" si="21"/>
        <v>24</v>
      </c>
      <c r="AD22">
        <f t="shared" si="22"/>
        <v>3.5999999999999996</v>
      </c>
      <c r="AF22" s="2">
        <f t="shared" si="23"/>
        <v>17.099999999999998</v>
      </c>
    </row>
    <row r="23" spans="2:32" x14ac:dyDescent="0.3">
      <c r="B23" t="str">
        <f>'OPTA Data'!J22</f>
        <v>J. Price</v>
      </c>
      <c r="C23">
        <f>'Attacking Workspace'!B24</f>
        <v>13</v>
      </c>
      <c r="D23">
        <f t="shared" si="9"/>
        <v>23</v>
      </c>
      <c r="E23" s="2">
        <f t="shared" si="10"/>
        <v>1.3416666666666666</v>
      </c>
      <c r="G23">
        <f>'Attacking Workspace'!F24</f>
        <v>4</v>
      </c>
      <c r="H23">
        <f t="shared" si="11"/>
        <v>32</v>
      </c>
      <c r="I23" s="2">
        <f t="shared" si="12"/>
        <v>7.4666666666666659</v>
      </c>
      <c r="K23">
        <f>'Attacking Workspace'!R24</f>
        <v>4</v>
      </c>
      <c r="L23">
        <f t="shared" si="13"/>
        <v>32</v>
      </c>
      <c r="M23" s="2">
        <f t="shared" si="14"/>
        <v>1.8666666666666665</v>
      </c>
      <c r="O23">
        <f>'Attacking Workspace'!AA24</f>
        <v>32</v>
      </c>
      <c r="P23">
        <f t="shared" si="15"/>
        <v>4</v>
      </c>
      <c r="Q23">
        <f t="shared" si="16"/>
        <v>0.2</v>
      </c>
      <c r="T23">
        <f>'Defensive Workspace'!B24</f>
        <v>20</v>
      </c>
      <c r="U23">
        <f t="shared" si="17"/>
        <v>16</v>
      </c>
      <c r="V23" s="2">
        <f t="shared" si="18"/>
        <v>2.8</v>
      </c>
      <c r="X23">
        <f>'Defensive Workspace'!K24</f>
        <v>10</v>
      </c>
      <c r="Y23">
        <f t="shared" si="19"/>
        <v>26</v>
      </c>
      <c r="Z23" s="2">
        <f t="shared" si="20"/>
        <v>4.55</v>
      </c>
      <c r="AB23">
        <f>'Defensive Workspace'!U24</f>
        <v>27</v>
      </c>
      <c r="AC23">
        <f t="shared" si="21"/>
        <v>9</v>
      </c>
      <c r="AD23">
        <f t="shared" si="22"/>
        <v>1.3499999999999999</v>
      </c>
      <c r="AF23" s="2">
        <f t="shared" si="23"/>
        <v>19.574999999999996</v>
      </c>
    </row>
    <row r="24" spans="2:32" x14ac:dyDescent="0.3">
      <c r="B24" t="str">
        <f>'OPTA Data'!J23</f>
        <v>K. Beckerman</v>
      </c>
      <c r="C24">
        <f>'Attacking Workspace'!B25</f>
        <v>12</v>
      </c>
      <c r="D24">
        <f t="shared" si="9"/>
        <v>24</v>
      </c>
      <c r="E24" s="2">
        <f t="shared" si="10"/>
        <v>1.4</v>
      </c>
      <c r="G24">
        <f>'Attacking Workspace'!F25</f>
        <v>12</v>
      </c>
      <c r="H24">
        <f t="shared" si="11"/>
        <v>24</v>
      </c>
      <c r="I24" s="2">
        <f t="shared" si="12"/>
        <v>5.6</v>
      </c>
      <c r="K24">
        <f>'Attacking Workspace'!R25</f>
        <v>24</v>
      </c>
      <c r="L24">
        <f t="shared" si="13"/>
        <v>12</v>
      </c>
      <c r="M24" s="2">
        <f t="shared" si="14"/>
        <v>0.7</v>
      </c>
      <c r="O24">
        <f>'Attacking Workspace'!AA25</f>
        <v>5</v>
      </c>
      <c r="P24">
        <f t="shared" si="15"/>
        <v>31</v>
      </c>
      <c r="Q24">
        <f t="shared" si="16"/>
        <v>1.55</v>
      </c>
      <c r="T24">
        <f>'Defensive Workspace'!B25</f>
        <v>22</v>
      </c>
      <c r="U24">
        <f t="shared" si="17"/>
        <v>14</v>
      </c>
      <c r="V24" s="2">
        <f t="shared" si="18"/>
        <v>2.4499999999999997</v>
      </c>
      <c r="X24">
        <f>'Defensive Workspace'!K25</f>
        <v>13</v>
      </c>
      <c r="Y24">
        <f t="shared" si="19"/>
        <v>23</v>
      </c>
      <c r="Z24" s="2">
        <f t="shared" si="20"/>
        <v>4.0249999999999995</v>
      </c>
      <c r="AB24">
        <f>'Defensive Workspace'!U25</f>
        <v>14</v>
      </c>
      <c r="AC24">
        <f t="shared" si="21"/>
        <v>22</v>
      </c>
      <c r="AD24">
        <f t="shared" si="22"/>
        <v>3.3</v>
      </c>
      <c r="AF24" s="2">
        <f t="shared" si="23"/>
        <v>19.024999999999999</v>
      </c>
    </row>
    <row r="25" spans="2:32" x14ac:dyDescent="0.3">
      <c r="B25" t="str">
        <f>'OPTA Data'!J24</f>
        <v>K. Krolicki</v>
      </c>
      <c r="C25">
        <f>'Attacking Workspace'!B26</f>
        <v>38</v>
      </c>
      <c r="D25">
        <f t="shared" si="9"/>
        <v>-2</v>
      </c>
      <c r="E25" s="2">
        <f t="shared" si="10"/>
        <v>-0.11666666666666665</v>
      </c>
      <c r="G25">
        <f>'Attacking Workspace'!F26</f>
        <v>38</v>
      </c>
      <c r="H25">
        <f t="shared" si="11"/>
        <v>-2</v>
      </c>
      <c r="I25" s="2">
        <f t="shared" si="12"/>
        <v>-0.46666666666666662</v>
      </c>
      <c r="K25">
        <f>'Attacking Workspace'!R26</f>
        <v>27</v>
      </c>
      <c r="L25">
        <f t="shared" si="13"/>
        <v>9</v>
      </c>
      <c r="M25" s="2">
        <f t="shared" si="14"/>
        <v>0.52499999999999991</v>
      </c>
      <c r="O25">
        <f>'Attacking Workspace'!AA26</f>
        <v>35</v>
      </c>
      <c r="P25">
        <f t="shared" si="15"/>
        <v>1</v>
      </c>
      <c r="Q25">
        <f t="shared" si="16"/>
        <v>0.05</v>
      </c>
      <c r="T25">
        <f>'Defensive Workspace'!B26</f>
        <v>33</v>
      </c>
      <c r="U25">
        <f t="shared" si="17"/>
        <v>3</v>
      </c>
      <c r="V25" s="2">
        <f t="shared" si="18"/>
        <v>0.52499999999999991</v>
      </c>
      <c r="X25">
        <f>'Defensive Workspace'!K26</f>
        <v>36</v>
      </c>
      <c r="Y25">
        <f t="shared" si="19"/>
        <v>0</v>
      </c>
      <c r="Z25" s="2">
        <f t="shared" si="20"/>
        <v>0</v>
      </c>
      <c r="AB25">
        <f>'Defensive Workspace'!U26</f>
        <v>29</v>
      </c>
      <c r="AC25">
        <f t="shared" si="21"/>
        <v>7</v>
      </c>
      <c r="AD25">
        <f t="shared" si="22"/>
        <v>1.05</v>
      </c>
      <c r="AF25" s="2">
        <f t="shared" si="23"/>
        <v>1.5666666666666667</v>
      </c>
    </row>
    <row r="26" spans="2:32" x14ac:dyDescent="0.3">
      <c r="B26" t="str">
        <f>'OPTA Data'!J25</f>
        <v>L. Olum</v>
      </c>
      <c r="C26">
        <f>'Attacking Workspace'!B27</f>
        <v>34</v>
      </c>
      <c r="D26">
        <f t="shared" si="9"/>
        <v>2</v>
      </c>
      <c r="E26" s="2">
        <f t="shared" si="10"/>
        <v>0.11666666666666665</v>
      </c>
      <c r="G26">
        <f>'Attacking Workspace'!F27</f>
        <v>28</v>
      </c>
      <c r="H26">
        <f t="shared" si="11"/>
        <v>8</v>
      </c>
      <c r="I26" s="2">
        <f t="shared" si="12"/>
        <v>1.8666666666666665</v>
      </c>
      <c r="K26">
        <f>'Attacking Workspace'!R27</f>
        <v>31</v>
      </c>
      <c r="L26">
        <f t="shared" si="13"/>
        <v>5</v>
      </c>
      <c r="M26" s="2">
        <f t="shared" si="14"/>
        <v>0.29166666666666663</v>
      </c>
      <c r="O26">
        <f>'Attacking Workspace'!AA27</f>
        <v>31</v>
      </c>
      <c r="P26">
        <f t="shared" si="15"/>
        <v>5</v>
      </c>
      <c r="Q26">
        <f t="shared" si="16"/>
        <v>0.25</v>
      </c>
      <c r="T26">
        <f>'Defensive Workspace'!B27</f>
        <v>14</v>
      </c>
      <c r="U26">
        <f t="shared" si="17"/>
        <v>22</v>
      </c>
      <c r="V26" s="2">
        <f t="shared" si="18"/>
        <v>3.8499999999999996</v>
      </c>
      <c r="X26">
        <f>'Defensive Workspace'!K27</f>
        <v>14</v>
      </c>
      <c r="Y26">
        <f t="shared" si="19"/>
        <v>22</v>
      </c>
      <c r="Z26" s="2">
        <f t="shared" si="20"/>
        <v>3.8499999999999996</v>
      </c>
      <c r="AB26">
        <f>'Defensive Workspace'!U27</f>
        <v>35</v>
      </c>
      <c r="AC26">
        <f t="shared" si="21"/>
        <v>1</v>
      </c>
      <c r="AD26">
        <f t="shared" si="22"/>
        <v>0.15</v>
      </c>
      <c r="AF26" s="2">
        <f t="shared" si="23"/>
        <v>10.375</v>
      </c>
    </row>
    <row r="27" spans="2:32" x14ac:dyDescent="0.3">
      <c r="B27" t="str">
        <f>'OPTA Data'!J26</f>
        <v>M. Bradley</v>
      </c>
      <c r="C27">
        <f>'Attacking Workspace'!B28</f>
        <v>1</v>
      </c>
      <c r="D27">
        <f t="shared" si="9"/>
        <v>35</v>
      </c>
      <c r="E27" s="2">
        <f t="shared" si="10"/>
        <v>2.0416666666666665</v>
      </c>
      <c r="G27">
        <f>'Attacking Workspace'!F28</f>
        <v>2</v>
      </c>
      <c r="H27">
        <f t="shared" si="11"/>
        <v>34</v>
      </c>
      <c r="I27" s="2">
        <f t="shared" si="12"/>
        <v>7.9333333333333327</v>
      </c>
      <c r="K27">
        <f>'Attacking Workspace'!R28</f>
        <v>8</v>
      </c>
      <c r="L27">
        <f t="shared" si="13"/>
        <v>28</v>
      </c>
      <c r="M27" s="2">
        <f t="shared" si="14"/>
        <v>1.6333333333333331</v>
      </c>
      <c r="O27">
        <f>'Attacking Workspace'!AA28</f>
        <v>6</v>
      </c>
      <c r="P27">
        <f t="shared" si="15"/>
        <v>30</v>
      </c>
      <c r="Q27">
        <f t="shared" si="16"/>
        <v>1.5</v>
      </c>
      <c r="T27">
        <f>'Defensive Workspace'!B28</f>
        <v>27</v>
      </c>
      <c r="U27">
        <f t="shared" si="17"/>
        <v>9</v>
      </c>
      <c r="V27" s="2">
        <f t="shared" si="18"/>
        <v>1.575</v>
      </c>
      <c r="X27">
        <f>'Defensive Workspace'!K28</f>
        <v>2</v>
      </c>
      <c r="Y27">
        <f t="shared" si="19"/>
        <v>34</v>
      </c>
      <c r="Z27" s="2">
        <f t="shared" si="20"/>
        <v>5.9499999999999993</v>
      </c>
      <c r="AB27">
        <f>'Defensive Workspace'!U28</f>
        <v>32</v>
      </c>
      <c r="AC27">
        <f t="shared" si="21"/>
        <v>4</v>
      </c>
      <c r="AD27">
        <f t="shared" si="22"/>
        <v>0.6</v>
      </c>
      <c r="AF27" s="2">
        <f t="shared" si="23"/>
        <v>21.233333333333331</v>
      </c>
    </row>
    <row r="28" spans="2:32" x14ac:dyDescent="0.3">
      <c r="B28" t="str">
        <f>'OPTA Data'!J27</f>
        <v>O. Alonso</v>
      </c>
      <c r="C28">
        <f>'Attacking Workspace'!B29</f>
        <v>7</v>
      </c>
      <c r="D28">
        <f t="shared" si="9"/>
        <v>29</v>
      </c>
      <c r="E28" s="2">
        <f t="shared" si="10"/>
        <v>1.6916666666666664</v>
      </c>
      <c r="G28">
        <f>'Attacking Workspace'!F29</f>
        <v>1</v>
      </c>
      <c r="H28">
        <f t="shared" si="11"/>
        <v>35</v>
      </c>
      <c r="I28" s="2">
        <f t="shared" si="12"/>
        <v>8.1666666666666661</v>
      </c>
      <c r="K28">
        <f>'Attacking Workspace'!R29</f>
        <v>19</v>
      </c>
      <c r="L28">
        <f t="shared" si="13"/>
        <v>17</v>
      </c>
      <c r="M28" s="2">
        <f t="shared" si="14"/>
        <v>0.99166666666666659</v>
      </c>
      <c r="O28">
        <f>'Attacking Workspace'!AA29</f>
        <v>20</v>
      </c>
      <c r="P28">
        <f t="shared" si="15"/>
        <v>16</v>
      </c>
      <c r="Q28">
        <f t="shared" si="16"/>
        <v>0.8</v>
      </c>
      <c r="T28">
        <f>'Defensive Workspace'!B29</f>
        <v>3</v>
      </c>
      <c r="U28">
        <f t="shared" si="17"/>
        <v>33</v>
      </c>
      <c r="V28" s="2">
        <f t="shared" si="18"/>
        <v>5.7749999999999995</v>
      </c>
      <c r="X28">
        <f>'Defensive Workspace'!K29</f>
        <v>6</v>
      </c>
      <c r="Y28">
        <f t="shared" si="19"/>
        <v>30</v>
      </c>
      <c r="Z28" s="2">
        <f t="shared" si="20"/>
        <v>5.25</v>
      </c>
      <c r="AB28">
        <f>'Defensive Workspace'!U29</f>
        <v>1</v>
      </c>
      <c r="AC28">
        <f t="shared" si="21"/>
        <v>35</v>
      </c>
      <c r="AD28">
        <f t="shared" si="22"/>
        <v>5.25</v>
      </c>
      <c r="AF28" s="2">
        <f t="shared" si="23"/>
        <v>27.925000000000001</v>
      </c>
    </row>
    <row r="29" spans="2:32" x14ac:dyDescent="0.3">
      <c r="B29" t="str">
        <f>'OPTA Data'!J28</f>
        <v>Oriol Rosell</v>
      </c>
      <c r="C29">
        <f>'Attacking Workspace'!B30</f>
        <v>11</v>
      </c>
      <c r="D29">
        <f t="shared" si="9"/>
        <v>25</v>
      </c>
      <c r="E29" s="2">
        <f t="shared" si="10"/>
        <v>1.4583333333333333</v>
      </c>
      <c r="G29">
        <f>'Attacking Workspace'!F30</f>
        <v>7</v>
      </c>
      <c r="H29">
        <f t="shared" si="11"/>
        <v>29</v>
      </c>
      <c r="I29" s="2">
        <f t="shared" si="12"/>
        <v>6.7666666666666657</v>
      </c>
      <c r="K29">
        <f>'Attacking Workspace'!R30</f>
        <v>13</v>
      </c>
      <c r="L29">
        <f t="shared" si="13"/>
        <v>23</v>
      </c>
      <c r="M29" s="2">
        <f t="shared" si="14"/>
        <v>1.3416666666666666</v>
      </c>
      <c r="O29">
        <f>'Attacking Workspace'!AA30</f>
        <v>28</v>
      </c>
      <c r="P29">
        <f t="shared" si="15"/>
        <v>8</v>
      </c>
      <c r="Q29">
        <f t="shared" si="16"/>
        <v>0.4</v>
      </c>
      <c r="T29">
        <f>'Defensive Workspace'!B30</f>
        <v>13</v>
      </c>
      <c r="U29">
        <f t="shared" si="17"/>
        <v>23</v>
      </c>
      <c r="V29" s="2">
        <f t="shared" si="18"/>
        <v>4.0249999999999995</v>
      </c>
      <c r="X29">
        <f>'Defensive Workspace'!K30</f>
        <v>32</v>
      </c>
      <c r="Y29">
        <f t="shared" si="19"/>
        <v>4</v>
      </c>
      <c r="Z29" s="2">
        <f t="shared" si="20"/>
        <v>0.7</v>
      </c>
      <c r="AB29">
        <f>'Defensive Workspace'!U30</f>
        <v>18</v>
      </c>
      <c r="AC29">
        <f t="shared" si="21"/>
        <v>18</v>
      </c>
      <c r="AD29">
        <f t="shared" si="22"/>
        <v>2.6999999999999997</v>
      </c>
      <c r="AF29" s="2">
        <f t="shared" si="23"/>
        <v>17.391666666666666</v>
      </c>
    </row>
    <row r="30" spans="2:32" x14ac:dyDescent="0.3">
      <c r="B30" t="str">
        <f>'OPTA Data'!J29</f>
        <v>P. Kitchen</v>
      </c>
      <c r="C30">
        <f>'Attacking Workspace'!B31</f>
        <v>35</v>
      </c>
      <c r="D30">
        <f t="shared" si="9"/>
        <v>1</v>
      </c>
      <c r="E30" s="2">
        <f t="shared" si="10"/>
        <v>5.8333333333333327E-2</v>
      </c>
      <c r="G30">
        <f>'Attacking Workspace'!F31</f>
        <v>34</v>
      </c>
      <c r="H30">
        <f t="shared" si="11"/>
        <v>2</v>
      </c>
      <c r="I30" s="2">
        <f t="shared" si="12"/>
        <v>0.46666666666666662</v>
      </c>
      <c r="K30">
        <f>'Attacking Workspace'!R31</f>
        <v>30</v>
      </c>
      <c r="L30">
        <f t="shared" si="13"/>
        <v>6</v>
      </c>
      <c r="M30" s="2">
        <f t="shared" si="14"/>
        <v>0.35</v>
      </c>
      <c r="O30">
        <f>'Attacking Workspace'!AA31</f>
        <v>19</v>
      </c>
      <c r="P30">
        <f t="shared" si="15"/>
        <v>17</v>
      </c>
      <c r="Q30">
        <f t="shared" si="16"/>
        <v>0.85000000000000009</v>
      </c>
      <c r="T30">
        <f>'Defensive Workspace'!B31</f>
        <v>12</v>
      </c>
      <c r="U30">
        <f t="shared" si="17"/>
        <v>24</v>
      </c>
      <c r="V30" s="2">
        <f t="shared" si="18"/>
        <v>4.1999999999999993</v>
      </c>
      <c r="X30">
        <f>'Defensive Workspace'!K31</f>
        <v>18</v>
      </c>
      <c r="Y30">
        <f t="shared" si="19"/>
        <v>18</v>
      </c>
      <c r="Z30" s="2">
        <f t="shared" si="20"/>
        <v>3.15</v>
      </c>
      <c r="AB30">
        <f>'Defensive Workspace'!U31</f>
        <v>23</v>
      </c>
      <c r="AC30">
        <f t="shared" si="21"/>
        <v>13</v>
      </c>
      <c r="AD30">
        <f t="shared" si="22"/>
        <v>1.95</v>
      </c>
      <c r="AF30" s="2">
        <f t="shared" si="23"/>
        <v>11.024999999999999</v>
      </c>
    </row>
    <row r="31" spans="2:32" x14ac:dyDescent="0.3">
      <c r="B31" t="str">
        <f>'OPTA Data'!J30</f>
        <v>R. Canouse</v>
      </c>
      <c r="C31">
        <f>'Attacking Workspace'!B32</f>
        <v>19</v>
      </c>
      <c r="D31">
        <f t="shared" si="9"/>
        <v>17</v>
      </c>
      <c r="E31" s="2">
        <f t="shared" si="10"/>
        <v>0.99166666666666659</v>
      </c>
      <c r="G31">
        <f>'Attacking Workspace'!F32</f>
        <v>23</v>
      </c>
      <c r="H31">
        <f t="shared" si="11"/>
        <v>13</v>
      </c>
      <c r="I31" s="2">
        <f t="shared" si="12"/>
        <v>3.0333333333333332</v>
      </c>
      <c r="K31">
        <f>'Attacking Workspace'!R32</f>
        <v>29</v>
      </c>
      <c r="L31">
        <f t="shared" si="13"/>
        <v>7</v>
      </c>
      <c r="M31" s="2">
        <f t="shared" si="14"/>
        <v>0.40833333333333327</v>
      </c>
      <c r="O31">
        <f>'Attacking Workspace'!AA32</f>
        <v>13</v>
      </c>
      <c r="P31">
        <f t="shared" si="15"/>
        <v>23</v>
      </c>
      <c r="Q31">
        <f t="shared" si="16"/>
        <v>1.1500000000000001</v>
      </c>
      <c r="T31">
        <f>'Defensive Workspace'!B32</f>
        <v>4</v>
      </c>
      <c r="U31">
        <f t="shared" si="17"/>
        <v>32</v>
      </c>
      <c r="V31" s="2">
        <f t="shared" si="18"/>
        <v>5.6</v>
      </c>
      <c r="X31">
        <f>'Defensive Workspace'!K32</f>
        <v>33</v>
      </c>
      <c r="Y31">
        <f t="shared" si="19"/>
        <v>3</v>
      </c>
      <c r="Z31" s="2">
        <f t="shared" si="20"/>
        <v>0.52499999999999991</v>
      </c>
      <c r="AB31">
        <f>'Defensive Workspace'!U32</f>
        <v>4</v>
      </c>
      <c r="AC31">
        <f t="shared" si="21"/>
        <v>32</v>
      </c>
      <c r="AD31">
        <f t="shared" si="22"/>
        <v>4.8</v>
      </c>
      <c r="AF31" s="2">
        <f t="shared" si="23"/>
        <v>16.508333333333333</v>
      </c>
    </row>
    <row r="32" spans="2:32" x14ac:dyDescent="0.3">
      <c r="B32" t="str">
        <f>'OPTA Data'!J31</f>
        <v>R. SchÃ¼ller</v>
      </c>
      <c r="C32">
        <f>'Attacking Workspace'!B33</f>
        <v>15</v>
      </c>
      <c r="D32">
        <f t="shared" si="9"/>
        <v>21</v>
      </c>
      <c r="E32" s="2">
        <f t="shared" si="10"/>
        <v>1.2249999999999999</v>
      </c>
      <c r="G32">
        <f>'Attacking Workspace'!F33</f>
        <v>25</v>
      </c>
      <c r="H32">
        <f t="shared" si="11"/>
        <v>11</v>
      </c>
      <c r="I32" s="2">
        <f t="shared" si="12"/>
        <v>2.5666666666666664</v>
      </c>
      <c r="K32">
        <f>'Attacking Workspace'!R33</f>
        <v>15</v>
      </c>
      <c r="L32">
        <f t="shared" si="13"/>
        <v>21</v>
      </c>
      <c r="M32" s="2">
        <f t="shared" si="14"/>
        <v>1.2249999999999999</v>
      </c>
      <c r="O32">
        <f>'Attacking Workspace'!AA33</f>
        <v>12</v>
      </c>
      <c r="P32">
        <f t="shared" si="15"/>
        <v>24</v>
      </c>
      <c r="Q32">
        <f t="shared" si="16"/>
        <v>1.2000000000000002</v>
      </c>
      <c r="T32">
        <f>'Defensive Workspace'!B33</f>
        <v>1</v>
      </c>
      <c r="U32">
        <f t="shared" si="17"/>
        <v>35</v>
      </c>
      <c r="V32" s="2">
        <f t="shared" si="18"/>
        <v>6.125</v>
      </c>
      <c r="X32">
        <f>'Defensive Workspace'!K33</f>
        <v>23</v>
      </c>
      <c r="Y32">
        <f t="shared" si="19"/>
        <v>13</v>
      </c>
      <c r="Z32" s="2">
        <f t="shared" si="20"/>
        <v>2.2749999999999999</v>
      </c>
      <c r="AB32">
        <f>'Defensive Workspace'!U33</f>
        <v>28</v>
      </c>
      <c r="AC32">
        <f t="shared" si="21"/>
        <v>8</v>
      </c>
      <c r="AD32">
        <f t="shared" si="22"/>
        <v>1.2</v>
      </c>
      <c r="AF32" s="2">
        <f t="shared" si="23"/>
        <v>15.816666666666666</v>
      </c>
    </row>
    <row r="33" spans="2:32" x14ac:dyDescent="0.3">
      <c r="B33" t="str">
        <f>'OPTA Data'!J32</f>
        <v>R. Teibert</v>
      </c>
      <c r="C33">
        <f>'Attacking Workspace'!B34</f>
        <v>26</v>
      </c>
      <c r="D33">
        <f t="shared" si="9"/>
        <v>10</v>
      </c>
      <c r="E33" s="2">
        <f t="shared" si="10"/>
        <v>0.58333333333333326</v>
      </c>
      <c r="G33">
        <f>'Attacking Workspace'!F34</f>
        <v>19</v>
      </c>
      <c r="H33">
        <f t="shared" si="11"/>
        <v>17</v>
      </c>
      <c r="I33" s="2">
        <f t="shared" si="12"/>
        <v>3.9666666666666663</v>
      </c>
      <c r="K33">
        <f>'Attacking Workspace'!R34</f>
        <v>23</v>
      </c>
      <c r="L33">
        <f t="shared" si="13"/>
        <v>13</v>
      </c>
      <c r="M33" s="2">
        <f t="shared" si="14"/>
        <v>0.7583333333333333</v>
      </c>
      <c r="O33">
        <f>'Attacking Workspace'!AA34</f>
        <v>37</v>
      </c>
      <c r="P33">
        <f t="shared" si="15"/>
        <v>-1</v>
      </c>
      <c r="Q33">
        <f t="shared" si="16"/>
        <v>-0.05</v>
      </c>
      <c r="T33">
        <f>'Defensive Workspace'!B34</f>
        <v>28</v>
      </c>
      <c r="U33">
        <f t="shared" si="17"/>
        <v>8</v>
      </c>
      <c r="V33" s="2">
        <f t="shared" si="18"/>
        <v>1.4</v>
      </c>
      <c r="X33">
        <f>'Defensive Workspace'!K34</f>
        <v>34</v>
      </c>
      <c r="Y33">
        <f t="shared" si="19"/>
        <v>2</v>
      </c>
      <c r="Z33" s="2">
        <f t="shared" si="20"/>
        <v>0.35</v>
      </c>
      <c r="AB33">
        <f>'Defensive Workspace'!U34</f>
        <v>25</v>
      </c>
      <c r="AC33">
        <f t="shared" si="21"/>
        <v>11</v>
      </c>
      <c r="AD33">
        <f t="shared" si="22"/>
        <v>1.65</v>
      </c>
      <c r="AF33" s="2">
        <f t="shared" si="23"/>
        <v>8.6583333333333332</v>
      </c>
    </row>
    <row r="34" spans="2:32" x14ac:dyDescent="0.3">
      <c r="B34" t="str">
        <f>'OPTA Data'!J33</f>
        <v>S. Carrasco</v>
      </c>
      <c r="C34">
        <f>'Attacking Workspace'!B35</f>
        <v>23</v>
      </c>
      <c r="D34">
        <f t="shared" si="9"/>
        <v>13</v>
      </c>
      <c r="E34" s="2">
        <f t="shared" si="10"/>
        <v>0.7583333333333333</v>
      </c>
      <c r="G34">
        <f>'Attacking Workspace'!F35</f>
        <v>24</v>
      </c>
      <c r="H34">
        <f t="shared" si="11"/>
        <v>12</v>
      </c>
      <c r="I34" s="2">
        <f t="shared" si="12"/>
        <v>2.8</v>
      </c>
      <c r="K34">
        <f>'Attacking Workspace'!R35</f>
        <v>20</v>
      </c>
      <c r="L34">
        <f t="shared" si="13"/>
        <v>16</v>
      </c>
      <c r="M34" s="2">
        <f t="shared" si="14"/>
        <v>0.93333333333333324</v>
      </c>
      <c r="O34">
        <f>'Attacking Workspace'!AA35</f>
        <v>11</v>
      </c>
      <c r="P34">
        <f t="shared" si="15"/>
        <v>25</v>
      </c>
      <c r="Q34">
        <f t="shared" si="16"/>
        <v>1.25</v>
      </c>
      <c r="T34">
        <f>'Defensive Workspace'!B35</f>
        <v>6</v>
      </c>
      <c r="U34">
        <f t="shared" si="17"/>
        <v>30</v>
      </c>
      <c r="V34" s="2">
        <f t="shared" si="18"/>
        <v>5.25</v>
      </c>
      <c r="X34">
        <f>'Defensive Workspace'!K35</f>
        <v>31</v>
      </c>
      <c r="Y34">
        <f t="shared" si="19"/>
        <v>5</v>
      </c>
      <c r="Z34" s="2">
        <f t="shared" si="20"/>
        <v>0.875</v>
      </c>
      <c r="AB34">
        <f>'Defensive Workspace'!U35</f>
        <v>30</v>
      </c>
      <c r="AC34">
        <f t="shared" si="21"/>
        <v>6</v>
      </c>
      <c r="AD34">
        <f t="shared" si="22"/>
        <v>0.89999999999999991</v>
      </c>
      <c r="AF34" s="2">
        <f t="shared" si="23"/>
        <v>12.766666666666666</v>
      </c>
    </row>
    <row r="35" spans="2:32" x14ac:dyDescent="0.3">
      <c r="B35" t="str">
        <f>'OPTA Data'!J34</f>
        <v>S. Piette</v>
      </c>
      <c r="C35">
        <f>'Attacking Workspace'!B36</f>
        <v>20</v>
      </c>
      <c r="D35">
        <f t="shared" si="9"/>
        <v>16</v>
      </c>
      <c r="E35" s="2">
        <f t="shared" si="10"/>
        <v>0.93333333333333324</v>
      </c>
      <c r="G35">
        <f>'Attacking Workspace'!F36</f>
        <v>21</v>
      </c>
      <c r="H35">
        <f t="shared" si="11"/>
        <v>15</v>
      </c>
      <c r="I35" s="2">
        <f t="shared" si="12"/>
        <v>3.4999999999999996</v>
      </c>
      <c r="K35">
        <f>'Attacking Workspace'!R36</f>
        <v>35</v>
      </c>
      <c r="L35">
        <f t="shared" si="13"/>
        <v>1</v>
      </c>
      <c r="M35" s="2">
        <f t="shared" si="14"/>
        <v>5.8333333333333327E-2</v>
      </c>
      <c r="O35">
        <f>'Attacking Workspace'!AA36</f>
        <v>29</v>
      </c>
      <c r="P35">
        <f t="shared" si="15"/>
        <v>7</v>
      </c>
      <c r="Q35">
        <f t="shared" si="16"/>
        <v>0.35000000000000003</v>
      </c>
      <c r="T35">
        <f>'Defensive Workspace'!B36</f>
        <v>11</v>
      </c>
      <c r="U35">
        <f t="shared" si="17"/>
        <v>25</v>
      </c>
      <c r="V35" s="2">
        <f t="shared" si="18"/>
        <v>4.375</v>
      </c>
      <c r="X35">
        <f>'Defensive Workspace'!K36</f>
        <v>5</v>
      </c>
      <c r="Y35">
        <f t="shared" si="19"/>
        <v>31</v>
      </c>
      <c r="Z35" s="2">
        <f t="shared" si="20"/>
        <v>5.4249999999999998</v>
      </c>
      <c r="AB35">
        <f>'Defensive Workspace'!U36</f>
        <v>18</v>
      </c>
      <c r="AC35">
        <f t="shared" si="21"/>
        <v>18</v>
      </c>
      <c r="AD35">
        <f t="shared" si="22"/>
        <v>2.6999999999999997</v>
      </c>
      <c r="AF35" s="2">
        <f t="shared" si="23"/>
        <v>17.341666666666665</v>
      </c>
    </row>
    <row r="36" spans="2:32" x14ac:dyDescent="0.3">
      <c r="B36" t="str">
        <f>'OPTA Data'!J35</f>
        <v>S. Sunday</v>
      </c>
      <c r="C36">
        <f>'Attacking Workspace'!B37</f>
        <v>14</v>
      </c>
      <c r="D36">
        <f t="shared" si="9"/>
        <v>22</v>
      </c>
      <c r="E36" s="2">
        <f t="shared" si="10"/>
        <v>1.2833333333333332</v>
      </c>
      <c r="G36">
        <f>'Attacking Workspace'!F37</f>
        <v>18</v>
      </c>
      <c r="H36">
        <f t="shared" si="11"/>
        <v>18</v>
      </c>
      <c r="I36" s="2">
        <f t="shared" si="12"/>
        <v>4.1999999999999993</v>
      </c>
      <c r="K36">
        <f>'Attacking Workspace'!R37</f>
        <v>37</v>
      </c>
      <c r="L36">
        <f t="shared" si="13"/>
        <v>-1</v>
      </c>
      <c r="M36" s="2">
        <f t="shared" si="14"/>
        <v>-5.8333333333333327E-2</v>
      </c>
      <c r="O36">
        <f>'Attacking Workspace'!AA37</f>
        <v>26</v>
      </c>
      <c r="P36">
        <f t="shared" si="15"/>
        <v>10</v>
      </c>
      <c r="Q36">
        <f t="shared" si="16"/>
        <v>0.5</v>
      </c>
      <c r="T36">
        <f>'Defensive Workspace'!B37</f>
        <v>31</v>
      </c>
      <c r="U36">
        <f t="shared" si="17"/>
        <v>5</v>
      </c>
      <c r="V36" s="2">
        <f t="shared" si="18"/>
        <v>0.875</v>
      </c>
      <c r="X36">
        <f>'Defensive Workspace'!K37</f>
        <v>24</v>
      </c>
      <c r="Y36">
        <f t="shared" si="19"/>
        <v>12</v>
      </c>
      <c r="Z36" s="2">
        <f t="shared" si="20"/>
        <v>2.0999999999999996</v>
      </c>
      <c r="AB36">
        <f>'Defensive Workspace'!U37</f>
        <v>33</v>
      </c>
      <c r="AC36">
        <f t="shared" si="21"/>
        <v>3</v>
      </c>
      <c r="AD36">
        <f t="shared" si="22"/>
        <v>0.44999999999999996</v>
      </c>
      <c r="AF36" s="2">
        <f t="shared" si="23"/>
        <v>9.35</v>
      </c>
    </row>
    <row r="37" spans="2:32" x14ac:dyDescent="0.3">
      <c r="B37" t="str">
        <f>'OPTA Data'!J36</f>
        <v>W. Johnson</v>
      </c>
      <c r="C37">
        <f>'Attacking Workspace'!B38</f>
        <v>33</v>
      </c>
      <c r="D37">
        <f t="shared" si="9"/>
        <v>3</v>
      </c>
      <c r="E37" s="2">
        <f t="shared" si="10"/>
        <v>0.17499999999999999</v>
      </c>
      <c r="G37">
        <f>'Attacking Workspace'!F38</f>
        <v>35</v>
      </c>
      <c r="H37">
        <f t="shared" si="11"/>
        <v>1</v>
      </c>
      <c r="I37" s="2">
        <f t="shared" si="12"/>
        <v>0.23333333333333331</v>
      </c>
      <c r="K37">
        <f>'Attacking Workspace'!R38</f>
        <v>25</v>
      </c>
      <c r="L37">
        <f t="shared" si="13"/>
        <v>11</v>
      </c>
      <c r="M37" s="2">
        <f t="shared" si="14"/>
        <v>0.64166666666666661</v>
      </c>
      <c r="O37">
        <f>'Attacking Workspace'!AA38</f>
        <v>33</v>
      </c>
      <c r="P37">
        <f t="shared" si="15"/>
        <v>3</v>
      </c>
      <c r="Q37">
        <f t="shared" si="16"/>
        <v>0.15000000000000002</v>
      </c>
      <c r="T37">
        <f>'Defensive Workspace'!B38</f>
        <v>7</v>
      </c>
      <c r="U37">
        <f t="shared" si="17"/>
        <v>29</v>
      </c>
      <c r="V37" s="2">
        <f t="shared" si="18"/>
        <v>5.0749999999999993</v>
      </c>
      <c r="X37">
        <f>'Defensive Workspace'!K38</f>
        <v>3</v>
      </c>
      <c r="Y37">
        <f t="shared" si="19"/>
        <v>33</v>
      </c>
      <c r="Z37" s="2">
        <f t="shared" si="20"/>
        <v>5.7749999999999995</v>
      </c>
      <c r="AB37">
        <f>'Defensive Workspace'!U38</f>
        <v>36</v>
      </c>
      <c r="AC37">
        <f t="shared" si="21"/>
        <v>0</v>
      </c>
      <c r="AD37">
        <f t="shared" si="22"/>
        <v>0</v>
      </c>
      <c r="AF37" s="2">
        <f t="shared" si="23"/>
        <v>12.049999999999999</v>
      </c>
    </row>
    <row r="38" spans="2:32" x14ac:dyDescent="0.3">
      <c r="B38" t="str">
        <f>'OPTA Data'!J37</f>
        <v>W. Trapp</v>
      </c>
      <c r="C38">
        <f>'Attacking Workspace'!B39</f>
        <v>9</v>
      </c>
      <c r="D38">
        <f t="shared" si="9"/>
        <v>27</v>
      </c>
      <c r="E38" s="2">
        <f t="shared" si="10"/>
        <v>1.5749999999999997</v>
      </c>
      <c r="G38">
        <f>'Attacking Workspace'!F39</f>
        <v>5</v>
      </c>
      <c r="H38">
        <f t="shared" si="11"/>
        <v>31</v>
      </c>
      <c r="I38" s="2">
        <f t="shared" si="12"/>
        <v>7.2333333333333325</v>
      </c>
      <c r="K38">
        <f>'Attacking Workspace'!R39</f>
        <v>26</v>
      </c>
      <c r="L38">
        <f t="shared" si="13"/>
        <v>10</v>
      </c>
      <c r="M38" s="2">
        <f t="shared" si="14"/>
        <v>0.58333333333333326</v>
      </c>
      <c r="O38">
        <f>'Attacking Workspace'!AA39</f>
        <v>27</v>
      </c>
      <c r="P38">
        <f t="shared" si="15"/>
        <v>9</v>
      </c>
      <c r="Q38">
        <f t="shared" si="16"/>
        <v>0.45</v>
      </c>
      <c r="T38">
        <f>'Defensive Workspace'!B39</f>
        <v>25</v>
      </c>
      <c r="U38">
        <f t="shared" si="17"/>
        <v>11</v>
      </c>
      <c r="V38" s="2">
        <f t="shared" si="18"/>
        <v>1.9249999999999998</v>
      </c>
      <c r="X38">
        <f>'Defensive Workspace'!K39</f>
        <v>22</v>
      </c>
      <c r="Y38">
        <f t="shared" si="19"/>
        <v>14</v>
      </c>
      <c r="Z38" s="2">
        <f t="shared" si="20"/>
        <v>2.4499999999999997</v>
      </c>
      <c r="AB38">
        <f>'Defensive Workspace'!U39</f>
        <v>2</v>
      </c>
      <c r="AC38">
        <f t="shared" si="21"/>
        <v>34</v>
      </c>
      <c r="AD38">
        <f t="shared" si="22"/>
        <v>5.0999999999999996</v>
      </c>
      <c r="AF38" s="2">
        <f t="shared" si="23"/>
        <v>19.316666666666663</v>
      </c>
    </row>
    <row r="39" spans="2:32" x14ac:dyDescent="0.3">
      <c r="B39" t="str">
        <f>'OPTA Data'!J38</f>
        <v>W. Zahibo</v>
      </c>
      <c r="C39">
        <f>'Attacking Workspace'!B40</f>
        <v>27</v>
      </c>
      <c r="D39">
        <f t="shared" si="9"/>
        <v>9</v>
      </c>
      <c r="E39" s="2">
        <f t="shared" si="10"/>
        <v>0.52499999999999991</v>
      </c>
      <c r="G39">
        <f>'Attacking Workspace'!F40</f>
        <v>27</v>
      </c>
      <c r="H39">
        <f t="shared" si="11"/>
        <v>9</v>
      </c>
      <c r="I39" s="2">
        <f t="shared" si="12"/>
        <v>2.0999999999999996</v>
      </c>
      <c r="K39">
        <f>'Attacking Workspace'!R40</f>
        <v>11</v>
      </c>
      <c r="L39">
        <f t="shared" si="13"/>
        <v>25</v>
      </c>
      <c r="M39" s="2">
        <f t="shared" si="14"/>
        <v>1.4583333333333333</v>
      </c>
      <c r="O39">
        <f>'Attacking Workspace'!AA40</f>
        <v>10</v>
      </c>
      <c r="P39">
        <f t="shared" si="15"/>
        <v>26</v>
      </c>
      <c r="Q39">
        <f t="shared" si="16"/>
        <v>1.3</v>
      </c>
      <c r="T39">
        <f>'Defensive Workspace'!B40</f>
        <v>26</v>
      </c>
      <c r="U39">
        <f t="shared" si="17"/>
        <v>10</v>
      </c>
      <c r="V39" s="2">
        <f t="shared" si="18"/>
        <v>1.75</v>
      </c>
      <c r="X39">
        <f>'Defensive Workspace'!K40</f>
        <v>26</v>
      </c>
      <c r="Y39">
        <f t="shared" si="19"/>
        <v>10</v>
      </c>
      <c r="Z39" s="2">
        <f t="shared" si="20"/>
        <v>1.75</v>
      </c>
      <c r="AB39">
        <f>'Defensive Workspace'!U40</f>
        <v>21</v>
      </c>
      <c r="AC39">
        <f t="shared" si="21"/>
        <v>15</v>
      </c>
      <c r="AD39">
        <f t="shared" si="22"/>
        <v>2.25</v>
      </c>
      <c r="AF39" s="2">
        <f t="shared" si="23"/>
        <v>11.133333333333333</v>
      </c>
    </row>
    <row r="40" spans="2:32" x14ac:dyDescent="0.3">
      <c r="B40" t="str">
        <f>'OPTA Data'!J39</f>
        <v>Y. YotÃºn</v>
      </c>
      <c r="C40">
        <f>'Attacking Workspace'!B41</f>
        <v>4</v>
      </c>
      <c r="D40">
        <f t="shared" si="9"/>
        <v>32</v>
      </c>
      <c r="E40" s="2">
        <f t="shared" si="10"/>
        <v>1.8666666666666665</v>
      </c>
      <c r="G40">
        <f>'Attacking Workspace'!F41</f>
        <v>6</v>
      </c>
      <c r="H40">
        <f t="shared" si="11"/>
        <v>30</v>
      </c>
      <c r="I40" s="2">
        <f t="shared" si="12"/>
        <v>6.9999999999999991</v>
      </c>
      <c r="K40">
        <f>'Attacking Workspace'!R41</f>
        <v>1</v>
      </c>
      <c r="L40">
        <f t="shared" si="13"/>
        <v>35</v>
      </c>
      <c r="M40" s="2">
        <f t="shared" si="14"/>
        <v>2.0416666666666665</v>
      </c>
      <c r="O40">
        <f>'Attacking Workspace'!AA41</f>
        <v>8</v>
      </c>
      <c r="P40">
        <f t="shared" si="15"/>
        <v>28</v>
      </c>
      <c r="Q40">
        <f t="shared" si="16"/>
        <v>1.4000000000000001</v>
      </c>
      <c r="T40">
        <f>'Defensive Workspace'!B41</f>
        <v>36</v>
      </c>
      <c r="U40">
        <f t="shared" si="17"/>
        <v>0</v>
      </c>
      <c r="V40" s="2">
        <f t="shared" si="18"/>
        <v>0</v>
      </c>
      <c r="X40">
        <f>'Defensive Workspace'!K41</f>
        <v>8</v>
      </c>
      <c r="Y40">
        <f t="shared" si="19"/>
        <v>28</v>
      </c>
      <c r="Z40" s="2">
        <f t="shared" si="20"/>
        <v>4.8999999999999995</v>
      </c>
      <c r="AB40">
        <f>'Defensive Workspace'!U41</f>
        <v>20</v>
      </c>
      <c r="AC40">
        <f t="shared" si="21"/>
        <v>16</v>
      </c>
      <c r="AD40">
        <f t="shared" si="22"/>
        <v>2.4</v>
      </c>
      <c r="AF40" s="2">
        <f t="shared" si="23"/>
        <v>19.608333333333331</v>
      </c>
    </row>
    <row r="41" spans="2:32" x14ac:dyDescent="0.3">
      <c r="E41" s="2"/>
      <c r="I41" s="2"/>
      <c r="M41" s="2"/>
      <c r="V41" s="2"/>
      <c r="Z41" s="2"/>
      <c r="AF4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Explanation</vt:lpstr>
      <vt:lpstr>Definitons</vt:lpstr>
      <vt:lpstr>Weightings</vt:lpstr>
      <vt:lpstr>Overall Rankings Page</vt:lpstr>
      <vt:lpstr>Attacking Rankings</vt:lpstr>
      <vt:lpstr>Defensive Rankings</vt:lpstr>
      <vt:lpstr>Attacking Workspace</vt:lpstr>
      <vt:lpstr>Defensive Workspace</vt:lpstr>
      <vt:lpstr>Points Calc</vt:lpstr>
      <vt:lpstr>OPTA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d2 nag</dc:creator>
  <cp:lastModifiedBy>d2 nag</cp:lastModifiedBy>
  <dcterms:created xsi:type="dcterms:W3CDTF">2018-09-05T16:18:06Z</dcterms:created>
  <dcterms:modified xsi:type="dcterms:W3CDTF">2019-10-22T20:16:51Z</dcterms:modified>
</cp:coreProperties>
</file>