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dity\Desktop\New folder\Reports from Event Data\"/>
    </mc:Choice>
  </mc:AlternateContent>
  <xr:revisionPtr revIDLastSave="0" documentId="8_{724941EE-7EF5-407C-AB59-9DE27D637050}" xr6:coauthVersionLast="45" xr6:coauthVersionMax="45" xr10:uidLastSave="{00000000-0000-0000-0000-000000000000}"/>
  <bookViews>
    <workbookView xWindow="-108" yWindow="-108" windowWidth="23256" windowHeight="13176" tabRatio="898" activeTab="1" xr2:uid="{ECDCA65F-1D65-47A3-AA64-4DED1ADB6EC3}"/>
  </bookViews>
  <sheets>
    <sheet name="Explanation" sheetId="9" r:id="rId1"/>
    <sheet name="Definitions " sheetId="11" r:id="rId2"/>
    <sheet name="Weightings" sheetId="8" r:id="rId3"/>
    <sheet name="Overall Rankings Page" sheetId="7" r:id="rId4"/>
    <sheet name="Attacking Rankings Page" sheetId="5" r:id="rId5"/>
    <sheet name="Defensive Rankings Page" sheetId="6" r:id="rId6"/>
    <sheet name="Attacking Workspace" sheetId="2" r:id="rId7"/>
    <sheet name="Defensive Workspace" sheetId="3" r:id="rId8"/>
    <sheet name="Points Calc" sheetId="4" r:id="rId9"/>
    <sheet name="OPTA Data" sheetId="1"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5" l="1"/>
  <c r="C8" i="5"/>
  <c r="C19" i="5"/>
  <c r="C20" i="5"/>
  <c r="C21" i="5"/>
  <c r="C11" i="5"/>
  <c r="C10" i="5"/>
  <c r="C7" i="5"/>
  <c r="C9" i="5"/>
  <c r="C14" i="5"/>
  <c r="C17" i="5"/>
  <c r="C18" i="5"/>
  <c r="C6" i="5"/>
  <c r="C16" i="5"/>
  <c r="C5" i="5"/>
  <c r="C12" i="5"/>
  <c r="C13" i="5"/>
  <c r="W20" i="3" l="1"/>
  <c r="W18" i="3"/>
  <c r="W16" i="3"/>
  <c r="W14" i="3"/>
  <c r="W12" i="3"/>
  <c r="W10" i="3"/>
  <c r="W8" i="3"/>
  <c r="W6" i="3"/>
  <c r="W4" i="3"/>
  <c r="A20" i="4"/>
  <c r="A19" i="4"/>
  <c r="A18" i="4"/>
  <c r="A17" i="4"/>
  <c r="A16" i="4"/>
  <c r="A15" i="4"/>
  <c r="A14" i="4"/>
  <c r="A13" i="4"/>
  <c r="A12" i="4"/>
  <c r="A11" i="4"/>
  <c r="A10" i="4"/>
  <c r="A9" i="4"/>
  <c r="A8" i="4"/>
  <c r="A7" i="4"/>
  <c r="A6" i="4"/>
  <c r="A5" i="4"/>
  <c r="A4" i="4"/>
  <c r="Z3" i="2"/>
  <c r="AA3" i="2"/>
  <c r="AB3" i="2"/>
  <c r="AC3" i="2"/>
  <c r="AD3" i="2"/>
  <c r="Y3" i="2"/>
  <c r="R3" i="2"/>
  <c r="S3" i="2"/>
  <c r="T3" i="2"/>
  <c r="U3" i="2"/>
  <c r="Q3" i="2"/>
  <c r="J3" i="2"/>
  <c r="K3" i="2"/>
  <c r="L3" i="2"/>
  <c r="M3" i="2"/>
  <c r="N3" i="2"/>
  <c r="I3" i="2"/>
  <c r="D3" i="2"/>
  <c r="E3" i="2"/>
  <c r="F3" i="2"/>
  <c r="C3" i="2"/>
  <c r="A5" i="2"/>
  <c r="A6" i="2"/>
  <c r="A7" i="2"/>
  <c r="A8" i="2"/>
  <c r="A9" i="2"/>
  <c r="A10" i="2"/>
  <c r="A11" i="2"/>
  <c r="A12" i="2"/>
  <c r="A13" i="2"/>
  <c r="A14" i="2"/>
  <c r="A15" i="2"/>
  <c r="A16" i="2"/>
  <c r="A17" i="2"/>
  <c r="A18" i="2"/>
  <c r="A19" i="2"/>
  <c r="A20" i="2"/>
  <c r="A4" i="2"/>
  <c r="X20" i="3"/>
  <c r="V20" i="3"/>
  <c r="U20" i="3"/>
  <c r="T20" i="3"/>
  <c r="Q20" i="3"/>
  <c r="P20" i="3"/>
  <c r="O20" i="3"/>
  <c r="N20" i="3"/>
  <c r="M20" i="3"/>
  <c r="L20" i="3"/>
  <c r="I20" i="3"/>
  <c r="H20" i="3"/>
  <c r="G20" i="3"/>
  <c r="F20" i="3"/>
  <c r="E20" i="3"/>
  <c r="D20" i="3"/>
  <c r="C20" i="3"/>
  <c r="A20" i="3"/>
  <c r="X19" i="3"/>
  <c r="W19" i="3"/>
  <c r="V19" i="3"/>
  <c r="U19" i="3"/>
  <c r="T19" i="3"/>
  <c r="Q19" i="3"/>
  <c r="P19" i="3"/>
  <c r="O19" i="3"/>
  <c r="N19" i="3"/>
  <c r="M19" i="3"/>
  <c r="L19" i="3"/>
  <c r="I19" i="3"/>
  <c r="H19" i="3"/>
  <c r="G19" i="3"/>
  <c r="F19" i="3"/>
  <c r="E19" i="3"/>
  <c r="D19" i="3"/>
  <c r="C19" i="3"/>
  <c r="A19" i="3"/>
  <c r="X18" i="3"/>
  <c r="V18" i="3"/>
  <c r="U18" i="3"/>
  <c r="T18" i="3"/>
  <c r="Q18" i="3"/>
  <c r="P18" i="3"/>
  <c r="O18" i="3"/>
  <c r="N18" i="3"/>
  <c r="M18" i="3"/>
  <c r="L18" i="3"/>
  <c r="I18" i="3"/>
  <c r="H18" i="3"/>
  <c r="G18" i="3"/>
  <c r="F18" i="3"/>
  <c r="E18" i="3"/>
  <c r="D18" i="3"/>
  <c r="C18" i="3"/>
  <c r="A18" i="3"/>
  <c r="X17" i="3"/>
  <c r="W17" i="3"/>
  <c r="V17" i="3"/>
  <c r="U17" i="3"/>
  <c r="T17" i="3"/>
  <c r="Q17" i="3"/>
  <c r="P17" i="3"/>
  <c r="O17" i="3"/>
  <c r="N17" i="3"/>
  <c r="M17" i="3"/>
  <c r="L17" i="3"/>
  <c r="I17" i="3"/>
  <c r="H17" i="3"/>
  <c r="G17" i="3"/>
  <c r="F17" i="3"/>
  <c r="E17" i="3"/>
  <c r="D17" i="3"/>
  <c r="C17" i="3"/>
  <c r="A17" i="3"/>
  <c r="X16" i="3"/>
  <c r="V16" i="3"/>
  <c r="U16" i="3"/>
  <c r="T16" i="3"/>
  <c r="Q16" i="3"/>
  <c r="P16" i="3"/>
  <c r="O16" i="3"/>
  <c r="N16" i="3"/>
  <c r="M16" i="3"/>
  <c r="L16" i="3"/>
  <c r="I16" i="3"/>
  <c r="H16" i="3"/>
  <c r="G16" i="3"/>
  <c r="F16" i="3"/>
  <c r="E16" i="3"/>
  <c r="D16" i="3"/>
  <c r="C16" i="3"/>
  <c r="A16" i="3"/>
  <c r="X15" i="3"/>
  <c r="W15" i="3"/>
  <c r="V15" i="3"/>
  <c r="U15" i="3"/>
  <c r="T15" i="3"/>
  <c r="Q15" i="3"/>
  <c r="P15" i="3"/>
  <c r="O15" i="3"/>
  <c r="N15" i="3"/>
  <c r="M15" i="3"/>
  <c r="L15" i="3"/>
  <c r="I15" i="3"/>
  <c r="H15" i="3"/>
  <c r="G15" i="3"/>
  <c r="F15" i="3"/>
  <c r="E15" i="3"/>
  <c r="D15" i="3"/>
  <c r="C15" i="3"/>
  <c r="A15" i="3"/>
  <c r="X14" i="3"/>
  <c r="V14" i="3"/>
  <c r="U14" i="3"/>
  <c r="T14" i="3"/>
  <c r="Q14" i="3"/>
  <c r="P14" i="3"/>
  <c r="O14" i="3"/>
  <c r="N14" i="3"/>
  <c r="M14" i="3"/>
  <c r="L14" i="3"/>
  <c r="I14" i="3"/>
  <c r="H14" i="3"/>
  <c r="G14" i="3"/>
  <c r="F14" i="3"/>
  <c r="E14" i="3"/>
  <c r="D14" i="3"/>
  <c r="C14" i="3"/>
  <c r="A14" i="3"/>
  <c r="X13" i="3"/>
  <c r="W13" i="3"/>
  <c r="V13" i="3"/>
  <c r="U13" i="3"/>
  <c r="T13" i="3"/>
  <c r="Q13" i="3"/>
  <c r="P13" i="3"/>
  <c r="O13" i="3"/>
  <c r="N13" i="3"/>
  <c r="M13" i="3"/>
  <c r="L13" i="3"/>
  <c r="I13" i="3"/>
  <c r="H13" i="3"/>
  <c r="G13" i="3"/>
  <c r="F13" i="3"/>
  <c r="E13" i="3"/>
  <c r="D13" i="3"/>
  <c r="C13" i="3"/>
  <c r="A13" i="3"/>
  <c r="X12" i="3"/>
  <c r="V12" i="3"/>
  <c r="U12" i="3"/>
  <c r="T12" i="3"/>
  <c r="Q12" i="3"/>
  <c r="P12" i="3"/>
  <c r="O12" i="3"/>
  <c r="N12" i="3"/>
  <c r="M12" i="3"/>
  <c r="L12" i="3"/>
  <c r="I12" i="3"/>
  <c r="H12" i="3"/>
  <c r="G12" i="3"/>
  <c r="F12" i="3"/>
  <c r="E12" i="3"/>
  <c r="D12" i="3"/>
  <c r="C12" i="3"/>
  <c r="A12" i="3"/>
  <c r="X11" i="3"/>
  <c r="W11" i="3"/>
  <c r="V11" i="3"/>
  <c r="U11" i="3"/>
  <c r="T11" i="3"/>
  <c r="Q11" i="3"/>
  <c r="P11" i="3"/>
  <c r="O11" i="3"/>
  <c r="N11" i="3"/>
  <c r="M11" i="3"/>
  <c r="L11" i="3"/>
  <c r="I11" i="3"/>
  <c r="H11" i="3"/>
  <c r="G11" i="3"/>
  <c r="F11" i="3"/>
  <c r="E11" i="3"/>
  <c r="D11" i="3"/>
  <c r="C11" i="3"/>
  <c r="A11" i="3"/>
  <c r="X10" i="3"/>
  <c r="V10" i="3"/>
  <c r="U10" i="3"/>
  <c r="T10" i="3"/>
  <c r="Q10" i="3"/>
  <c r="P10" i="3"/>
  <c r="O10" i="3"/>
  <c r="N10" i="3"/>
  <c r="M10" i="3"/>
  <c r="L10" i="3"/>
  <c r="I10" i="3"/>
  <c r="H10" i="3"/>
  <c r="G10" i="3"/>
  <c r="F10" i="3"/>
  <c r="E10" i="3"/>
  <c r="D10" i="3"/>
  <c r="C10" i="3"/>
  <c r="A10" i="3"/>
  <c r="X9" i="3"/>
  <c r="W9" i="3"/>
  <c r="V9" i="3"/>
  <c r="U9" i="3"/>
  <c r="T9" i="3"/>
  <c r="Q9" i="3"/>
  <c r="P9" i="3"/>
  <c r="O9" i="3"/>
  <c r="N9" i="3"/>
  <c r="M9" i="3"/>
  <c r="L9" i="3"/>
  <c r="I9" i="3"/>
  <c r="H9" i="3"/>
  <c r="G9" i="3"/>
  <c r="F9" i="3"/>
  <c r="E9" i="3"/>
  <c r="D9" i="3"/>
  <c r="C9" i="3"/>
  <c r="A9" i="3"/>
  <c r="X8" i="3"/>
  <c r="V8" i="3"/>
  <c r="U8" i="3"/>
  <c r="T8" i="3"/>
  <c r="Q8" i="3"/>
  <c r="P8" i="3"/>
  <c r="O8" i="3"/>
  <c r="N8" i="3"/>
  <c r="M8" i="3"/>
  <c r="L8" i="3"/>
  <c r="I8" i="3"/>
  <c r="H8" i="3"/>
  <c r="G8" i="3"/>
  <c r="F8" i="3"/>
  <c r="E8" i="3"/>
  <c r="D8" i="3"/>
  <c r="C8" i="3"/>
  <c r="A8" i="3"/>
  <c r="X7" i="3"/>
  <c r="W7" i="3"/>
  <c r="V7" i="3"/>
  <c r="U7" i="3"/>
  <c r="T7" i="3"/>
  <c r="Q7" i="3"/>
  <c r="P7" i="3"/>
  <c r="O7" i="3"/>
  <c r="N7" i="3"/>
  <c r="M7" i="3"/>
  <c r="L7" i="3"/>
  <c r="I7" i="3"/>
  <c r="H7" i="3"/>
  <c r="G7" i="3"/>
  <c r="F7" i="3"/>
  <c r="E7" i="3"/>
  <c r="D7" i="3"/>
  <c r="C7" i="3"/>
  <c r="A7" i="3"/>
  <c r="X6" i="3"/>
  <c r="V6" i="3"/>
  <c r="U6" i="3"/>
  <c r="T6" i="3"/>
  <c r="Q6" i="3"/>
  <c r="P6" i="3"/>
  <c r="O6" i="3"/>
  <c r="N6" i="3"/>
  <c r="M6" i="3"/>
  <c r="L6" i="3"/>
  <c r="I6" i="3"/>
  <c r="H6" i="3"/>
  <c r="G6" i="3"/>
  <c r="F6" i="3"/>
  <c r="E6" i="3"/>
  <c r="D6" i="3"/>
  <c r="C6" i="3"/>
  <c r="A6" i="3"/>
  <c r="X5" i="3"/>
  <c r="W5" i="3"/>
  <c r="V5" i="3"/>
  <c r="U5" i="3"/>
  <c r="T5" i="3"/>
  <c r="Q5" i="3"/>
  <c r="P5" i="3"/>
  <c r="O5" i="3"/>
  <c r="N5" i="3"/>
  <c r="M5" i="3"/>
  <c r="L5" i="3"/>
  <c r="I5" i="3"/>
  <c r="H5" i="3"/>
  <c r="G5" i="3"/>
  <c r="F5" i="3"/>
  <c r="E5" i="3"/>
  <c r="D5" i="3"/>
  <c r="C5" i="3"/>
  <c r="A5" i="3"/>
  <c r="X4" i="3"/>
  <c r="V4" i="3"/>
  <c r="U4" i="3"/>
  <c r="T4" i="3"/>
  <c r="Q4" i="3"/>
  <c r="P4" i="3"/>
  <c r="O4" i="3"/>
  <c r="N4" i="3"/>
  <c r="M4" i="3"/>
  <c r="L4" i="3"/>
  <c r="I4" i="3"/>
  <c r="H4" i="3"/>
  <c r="G4" i="3"/>
  <c r="F4" i="3"/>
  <c r="E4" i="3"/>
  <c r="D4" i="3"/>
  <c r="C4" i="3"/>
  <c r="A4" i="3"/>
  <c r="U3" i="3"/>
  <c r="V3" i="3"/>
  <c r="W3" i="3"/>
  <c r="X3" i="3"/>
  <c r="T3" i="3"/>
  <c r="M3" i="3"/>
  <c r="N3" i="3"/>
  <c r="O3" i="3"/>
  <c r="P3" i="3"/>
  <c r="Q3" i="3"/>
  <c r="L3" i="3"/>
  <c r="I3" i="3"/>
  <c r="D3" i="3"/>
  <c r="E3" i="3"/>
  <c r="F3" i="3"/>
  <c r="G3" i="3"/>
  <c r="H3" i="3"/>
  <c r="C3" i="3"/>
  <c r="AD20" i="2"/>
  <c r="AC20" i="2"/>
  <c r="AB20" i="2"/>
  <c r="AA20" i="2"/>
  <c r="Z20" i="2"/>
  <c r="Y20" i="2"/>
  <c r="U20" i="2"/>
  <c r="T20" i="2"/>
  <c r="S20" i="2"/>
  <c r="R20" i="2"/>
  <c r="Q20" i="2"/>
  <c r="N20" i="2"/>
  <c r="M20" i="2"/>
  <c r="L20" i="2"/>
  <c r="K20" i="2"/>
  <c r="J20" i="2"/>
  <c r="I20" i="2"/>
  <c r="F20" i="2"/>
  <c r="E20" i="2"/>
  <c r="D20" i="2"/>
  <c r="C20" i="2"/>
  <c r="AD19" i="2"/>
  <c r="AC19" i="2"/>
  <c r="AB19" i="2"/>
  <c r="AA19" i="2"/>
  <c r="Z19" i="2"/>
  <c r="Y19" i="2"/>
  <c r="U19" i="2"/>
  <c r="T19" i="2"/>
  <c r="S19" i="2"/>
  <c r="R19" i="2"/>
  <c r="Q19" i="2"/>
  <c r="N19" i="2"/>
  <c r="M19" i="2"/>
  <c r="L19" i="2"/>
  <c r="K19" i="2"/>
  <c r="J19" i="2"/>
  <c r="I19" i="2"/>
  <c r="F19" i="2"/>
  <c r="E19" i="2"/>
  <c r="D19" i="2"/>
  <c r="C19" i="2"/>
  <c r="AD18" i="2"/>
  <c r="AC18" i="2"/>
  <c r="AB18" i="2"/>
  <c r="AA18" i="2"/>
  <c r="Z18" i="2"/>
  <c r="Y18" i="2"/>
  <c r="U18" i="2"/>
  <c r="T18" i="2"/>
  <c r="S18" i="2"/>
  <c r="R18" i="2"/>
  <c r="Q18" i="2"/>
  <c r="N18" i="2"/>
  <c r="M18" i="2"/>
  <c r="L18" i="2"/>
  <c r="K18" i="2"/>
  <c r="J18" i="2"/>
  <c r="I18" i="2"/>
  <c r="F18" i="2"/>
  <c r="E18" i="2"/>
  <c r="D18" i="2"/>
  <c r="C18" i="2"/>
  <c r="AD17" i="2"/>
  <c r="AC17" i="2"/>
  <c r="AB17" i="2"/>
  <c r="AA17" i="2"/>
  <c r="Z17" i="2"/>
  <c r="Y17" i="2"/>
  <c r="U17" i="2"/>
  <c r="T17" i="2"/>
  <c r="S17" i="2"/>
  <c r="R17" i="2"/>
  <c r="Q17" i="2"/>
  <c r="N17" i="2"/>
  <c r="M17" i="2"/>
  <c r="L17" i="2"/>
  <c r="K17" i="2"/>
  <c r="J17" i="2"/>
  <c r="I17" i="2"/>
  <c r="F17" i="2"/>
  <c r="E17" i="2"/>
  <c r="D17" i="2"/>
  <c r="C17" i="2"/>
  <c r="AD16" i="2"/>
  <c r="AC16" i="2"/>
  <c r="AB16" i="2"/>
  <c r="AA16" i="2"/>
  <c r="Z16" i="2"/>
  <c r="Y16" i="2"/>
  <c r="U16" i="2"/>
  <c r="T16" i="2"/>
  <c r="S16" i="2"/>
  <c r="R16" i="2"/>
  <c r="Q16" i="2"/>
  <c r="N16" i="2"/>
  <c r="M16" i="2"/>
  <c r="L16" i="2"/>
  <c r="K16" i="2"/>
  <c r="J16" i="2"/>
  <c r="I16" i="2"/>
  <c r="F16" i="2"/>
  <c r="E16" i="2"/>
  <c r="D16" i="2"/>
  <c r="C16" i="2"/>
  <c r="AD15" i="2"/>
  <c r="AC15" i="2"/>
  <c r="AB15" i="2"/>
  <c r="AA15" i="2"/>
  <c r="Z15" i="2"/>
  <c r="Y15" i="2"/>
  <c r="U15" i="2"/>
  <c r="T15" i="2"/>
  <c r="S15" i="2"/>
  <c r="R15" i="2"/>
  <c r="Q15" i="2"/>
  <c r="N15" i="2"/>
  <c r="M15" i="2"/>
  <c r="L15" i="2"/>
  <c r="K15" i="2"/>
  <c r="J15" i="2"/>
  <c r="I15" i="2"/>
  <c r="F15" i="2"/>
  <c r="E15" i="2"/>
  <c r="D15" i="2"/>
  <c r="C15" i="2"/>
  <c r="AD14" i="2"/>
  <c r="AC14" i="2"/>
  <c r="AB14" i="2"/>
  <c r="AA14" i="2"/>
  <c r="Z14" i="2"/>
  <c r="Y14" i="2"/>
  <c r="U14" i="2"/>
  <c r="T14" i="2"/>
  <c r="S14" i="2"/>
  <c r="R14" i="2"/>
  <c r="Q14" i="2"/>
  <c r="N14" i="2"/>
  <c r="M14" i="2"/>
  <c r="L14" i="2"/>
  <c r="K14" i="2"/>
  <c r="J14" i="2"/>
  <c r="I14" i="2"/>
  <c r="F14" i="2"/>
  <c r="E14" i="2"/>
  <c r="D14" i="2"/>
  <c r="C14" i="2"/>
  <c r="AD13" i="2"/>
  <c r="AC13" i="2"/>
  <c r="AB13" i="2"/>
  <c r="AA13" i="2"/>
  <c r="Z13" i="2"/>
  <c r="Y13" i="2"/>
  <c r="U13" i="2"/>
  <c r="T13" i="2"/>
  <c r="S13" i="2"/>
  <c r="R13" i="2"/>
  <c r="Q13" i="2"/>
  <c r="N13" i="2"/>
  <c r="M13" i="2"/>
  <c r="L13" i="2"/>
  <c r="K13" i="2"/>
  <c r="J13" i="2"/>
  <c r="I13" i="2"/>
  <c r="F13" i="2"/>
  <c r="E13" i="2"/>
  <c r="D13" i="2"/>
  <c r="C13" i="2"/>
  <c r="AD12" i="2"/>
  <c r="AC12" i="2"/>
  <c r="AB12" i="2"/>
  <c r="AA12" i="2"/>
  <c r="Z12" i="2"/>
  <c r="Y12" i="2"/>
  <c r="U12" i="2"/>
  <c r="T12" i="2"/>
  <c r="S12" i="2"/>
  <c r="R12" i="2"/>
  <c r="Q12" i="2"/>
  <c r="N12" i="2"/>
  <c r="M12" i="2"/>
  <c r="L12" i="2"/>
  <c r="K12" i="2"/>
  <c r="J12" i="2"/>
  <c r="I12" i="2"/>
  <c r="F12" i="2"/>
  <c r="E12" i="2"/>
  <c r="D12" i="2"/>
  <c r="C12" i="2"/>
  <c r="AD11" i="2"/>
  <c r="AC11" i="2"/>
  <c r="AB11" i="2"/>
  <c r="AA11" i="2"/>
  <c r="Z11" i="2"/>
  <c r="Y11" i="2"/>
  <c r="U11" i="2"/>
  <c r="T11" i="2"/>
  <c r="S11" i="2"/>
  <c r="R11" i="2"/>
  <c r="Q11" i="2"/>
  <c r="N11" i="2"/>
  <c r="M11" i="2"/>
  <c r="L11" i="2"/>
  <c r="K11" i="2"/>
  <c r="J11" i="2"/>
  <c r="I11" i="2"/>
  <c r="F11" i="2"/>
  <c r="E11" i="2"/>
  <c r="D11" i="2"/>
  <c r="C11" i="2"/>
  <c r="AD10" i="2"/>
  <c r="AC10" i="2"/>
  <c r="AB10" i="2"/>
  <c r="AA10" i="2"/>
  <c r="Z10" i="2"/>
  <c r="Y10" i="2"/>
  <c r="U10" i="2"/>
  <c r="T10" i="2"/>
  <c r="S10" i="2"/>
  <c r="R10" i="2"/>
  <c r="Q10" i="2"/>
  <c r="N10" i="2"/>
  <c r="M10" i="2"/>
  <c r="L10" i="2"/>
  <c r="K10" i="2"/>
  <c r="J10" i="2"/>
  <c r="I10" i="2"/>
  <c r="F10" i="2"/>
  <c r="E10" i="2"/>
  <c r="D10" i="2"/>
  <c r="C10" i="2"/>
  <c r="AD9" i="2"/>
  <c r="AC9" i="2"/>
  <c r="AB9" i="2"/>
  <c r="AA9" i="2"/>
  <c r="Z9" i="2"/>
  <c r="Y9" i="2"/>
  <c r="U9" i="2"/>
  <c r="T9" i="2"/>
  <c r="S9" i="2"/>
  <c r="R9" i="2"/>
  <c r="Q9" i="2"/>
  <c r="N9" i="2"/>
  <c r="M9" i="2"/>
  <c r="L9" i="2"/>
  <c r="K9" i="2"/>
  <c r="J9" i="2"/>
  <c r="I9" i="2"/>
  <c r="F9" i="2"/>
  <c r="E9" i="2"/>
  <c r="D9" i="2"/>
  <c r="C9" i="2"/>
  <c r="AD8" i="2"/>
  <c r="AC8" i="2"/>
  <c r="AB8" i="2"/>
  <c r="AA8" i="2"/>
  <c r="Z8" i="2"/>
  <c r="Y8" i="2"/>
  <c r="U8" i="2"/>
  <c r="T8" i="2"/>
  <c r="S8" i="2"/>
  <c r="R8" i="2"/>
  <c r="Q8" i="2"/>
  <c r="N8" i="2"/>
  <c r="M8" i="2"/>
  <c r="L8" i="2"/>
  <c r="K8" i="2"/>
  <c r="J8" i="2"/>
  <c r="I8" i="2"/>
  <c r="F8" i="2"/>
  <c r="E8" i="2"/>
  <c r="D8" i="2"/>
  <c r="C8" i="2"/>
  <c r="AD7" i="2"/>
  <c r="AC7" i="2"/>
  <c r="AB7" i="2"/>
  <c r="AA7" i="2"/>
  <c r="Z7" i="2"/>
  <c r="Y7" i="2"/>
  <c r="U7" i="2"/>
  <c r="T7" i="2"/>
  <c r="S7" i="2"/>
  <c r="R7" i="2"/>
  <c r="Q7" i="2"/>
  <c r="N7" i="2"/>
  <c r="M7" i="2"/>
  <c r="L7" i="2"/>
  <c r="K7" i="2"/>
  <c r="J7" i="2"/>
  <c r="I7" i="2"/>
  <c r="F7" i="2"/>
  <c r="E7" i="2"/>
  <c r="D7" i="2"/>
  <c r="C7" i="2"/>
  <c r="AD6" i="2"/>
  <c r="AC6" i="2"/>
  <c r="AB6" i="2"/>
  <c r="AA6" i="2"/>
  <c r="Z6" i="2"/>
  <c r="Y6" i="2"/>
  <c r="U6" i="2"/>
  <c r="T6" i="2"/>
  <c r="S6" i="2"/>
  <c r="R6" i="2"/>
  <c r="Q6" i="2"/>
  <c r="N6" i="2"/>
  <c r="M6" i="2"/>
  <c r="L6" i="2"/>
  <c r="K6" i="2"/>
  <c r="J6" i="2"/>
  <c r="I6" i="2"/>
  <c r="F6" i="2"/>
  <c r="E6" i="2"/>
  <c r="D6" i="2"/>
  <c r="C6" i="2"/>
  <c r="AD5" i="2"/>
  <c r="AC5" i="2"/>
  <c r="AB5" i="2"/>
  <c r="AA5" i="2"/>
  <c r="Z5" i="2"/>
  <c r="Y5" i="2"/>
  <c r="U5" i="2"/>
  <c r="T5" i="2"/>
  <c r="S5" i="2"/>
  <c r="R5" i="2"/>
  <c r="Q5" i="2"/>
  <c r="N5" i="2"/>
  <c r="M5" i="2"/>
  <c r="L5" i="2"/>
  <c r="K5" i="2"/>
  <c r="J5" i="2"/>
  <c r="I5" i="2"/>
  <c r="F5" i="2"/>
  <c r="E5" i="2"/>
  <c r="D5" i="2"/>
  <c r="C5" i="2"/>
  <c r="AD4" i="2"/>
  <c r="AC4" i="2"/>
  <c r="AB4" i="2"/>
  <c r="AA4" i="2"/>
  <c r="Z4" i="2"/>
  <c r="Y4" i="2"/>
  <c r="U4" i="2"/>
  <c r="T4" i="2"/>
  <c r="S4" i="2"/>
  <c r="R4" i="2"/>
  <c r="Q4" i="2"/>
  <c r="N4" i="2"/>
  <c r="M4" i="2"/>
  <c r="L4" i="2"/>
  <c r="K4" i="2"/>
  <c r="J4" i="2"/>
  <c r="I4" i="2"/>
  <c r="F4" i="2"/>
  <c r="E4" i="2"/>
  <c r="D4" i="2"/>
  <c r="C4" i="2"/>
  <c r="AG12" i="5"/>
  <c r="AF12" i="5"/>
  <c r="AE12" i="5"/>
  <c r="AD12" i="5"/>
  <c r="AC12" i="5"/>
  <c r="AB12" i="5"/>
  <c r="AA12" i="5"/>
  <c r="AG6" i="5"/>
  <c r="AF6" i="5"/>
  <c r="AE6" i="5"/>
  <c r="AD6" i="5"/>
  <c r="AC6" i="5"/>
  <c r="AB6" i="5"/>
  <c r="AA6" i="5"/>
  <c r="AG17" i="5"/>
  <c r="AF17" i="5"/>
  <c r="AE17" i="5"/>
  <c r="AD17" i="5"/>
  <c r="AC17" i="5"/>
  <c r="AB17" i="5"/>
  <c r="AA17" i="5"/>
  <c r="AG19" i="5"/>
  <c r="AF19" i="5"/>
  <c r="AE19" i="5"/>
  <c r="AD19" i="5"/>
  <c r="AC19" i="5"/>
  <c r="AB19" i="5"/>
  <c r="AA19" i="5"/>
  <c r="AG15" i="5"/>
  <c r="AF15" i="5"/>
  <c r="AE15" i="5"/>
  <c r="AD15" i="5"/>
  <c r="AC15" i="5"/>
  <c r="AB15" i="5"/>
  <c r="AA15" i="5"/>
  <c r="AG7" i="5"/>
  <c r="AF7" i="5"/>
  <c r="AE7" i="5"/>
  <c r="AD7" i="5"/>
  <c r="AC7" i="5"/>
  <c r="AB7" i="5"/>
  <c r="AA7" i="5"/>
  <c r="AG9" i="5"/>
  <c r="AF9" i="5"/>
  <c r="AE9" i="5"/>
  <c r="AD9" i="5"/>
  <c r="AC9" i="5"/>
  <c r="AB9" i="5"/>
  <c r="AA9" i="5"/>
  <c r="AG8" i="5"/>
  <c r="AF8" i="5"/>
  <c r="AE8" i="5"/>
  <c r="AD8" i="5"/>
  <c r="AC8" i="5"/>
  <c r="AB8" i="5"/>
  <c r="AA8" i="5"/>
  <c r="AG18" i="5"/>
  <c r="AF18" i="5"/>
  <c r="AE18" i="5"/>
  <c r="AD18" i="5"/>
  <c r="AC18" i="5"/>
  <c r="AB18" i="5"/>
  <c r="AA18" i="5"/>
  <c r="AG13" i="5"/>
  <c r="AF13" i="5"/>
  <c r="AE13" i="5"/>
  <c r="AD13" i="5"/>
  <c r="AC13" i="5"/>
  <c r="AB13" i="5"/>
  <c r="AA13" i="5"/>
  <c r="AG10" i="5"/>
  <c r="AF10" i="5"/>
  <c r="AE10" i="5"/>
  <c r="AD10" i="5"/>
  <c r="AC10" i="5"/>
  <c r="AB10" i="5"/>
  <c r="AA10" i="5"/>
  <c r="AG14" i="5"/>
  <c r="AF14" i="5"/>
  <c r="AE14" i="5"/>
  <c r="AD14" i="5"/>
  <c r="AC14" i="5"/>
  <c r="AB14" i="5"/>
  <c r="AA14" i="5"/>
  <c r="AG5" i="5"/>
  <c r="AF5" i="5"/>
  <c r="AE5" i="5"/>
  <c r="AD5" i="5"/>
  <c r="AC5" i="5"/>
  <c r="AB5" i="5"/>
  <c r="AA5" i="5"/>
  <c r="AG16" i="5"/>
  <c r="AF16" i="5"/>
  <c r="AE16" i="5"/>
  <c r="AD16" i="5"/>
  <c r="AC16" i="5"/>
  <c r="AB16" i="5"/>
  <c r="AA16" i="5"/>
  <c r="AG11" i="5"/>
  <c r="AF11" i="5"/>
  <c r="AE11" i="5"/>
  <c r="AD11" i="5"/>
  <c r="AC11" i="5"/>
  <c r="AB11" i="5"/>
  <c r="AA11" i="5"/>
  <c r="AG21" i="5"/>
  <c r="AF21" i="5"/>
  <c r="AE21" i="5"/>
  <c r="AD21" i="5"/>
  <c r="AC21" i="5"/>
  <c r="AB21" i="5"/>
  <c r="AA21" i="5"/>
  <c r="AG20" i="5"/>
  <c r="AF20" i="5"/>
  <c r="AE20" i="5"/>
  <c r="AD20" i="5"/>
  <c r="AC20" i="5"/>
  <c r="AB20" i="5"/>
  <c r="AA20" i="5"/>
  <c r="X6" i="5"/>
  <c r="W6" i="5"/>
  <c r="V6" i="5"/>
  <c r="U6" i="5"/>
  <c r="T6" i="5"/>
  <c r="S6" i="5"/>
  <c r="P6" i="5"/>
  <c r="O6" i="5"/>
  <c r="N6" i="5"/>
  <c r="M6" i="5"/>
  <c r="L6" i="5"/>
  <c r="K6" i="5"/>
  <c r="J6" i="5"/>
  <c r="G18" i="5"/>
  <c r="F18" i="5"/>
  <c r="E18" i="5"/>
  <c r="D18" i="5"/>
  <c r="P19" i="5"/>
  <c r="O19" i="5"/>
  <c r="N19" i="5"/>
  <c r="M19" i="5"/>
  <c r="L19" i="5"/>
  <c r="K19" i="5"/>
  <c r="J19" i="5"/>
  <c r="G16" i="5"/>
  <c r="F16" i="5"/>
  <c r="E16" i="5"/>
  <c r="D16" i="5"/>
  <c r="X12" i="5"/>
  <c r="W12" i="5"/>
  <c r="V12" i="5"/>
  <c r="U12" i="5"/>
  <c r="T12" i="5"/>
  <c r="S12" i="5"/>
  <c r="X20" i="5"/>
  <c r="W20" i="5"/>
  <c r="V20" i="5"/>
  <c r="U20" i="5"/>
  <c r="T20" i="5"/>
  <c r="S20" i="5"/>
  <c r="P10" i="5"/>
  <c r="O10" i="5"/>
  <c r="N10" i="5"/>
  <c r="M10" i="5"/>
  <c r="L10" i="5"/>
  <c r="K10" i="5"/>
  <c r="J10" i="5"/>
  <c r="G15" i="5"/>
  <c r="F15" i="5"/>
  <c r="E15" i="5"/>
  <c r="D15" i="5"/>
  <c r="X18" i="5"/>
  <c r="W18" i="5"/>
  <c r="V18" i="5"/>
  <c r="U18" i="5"/>
  <c r="T18" i="5"/>
  <c r="S18" i="5"/>
  <c r="X14" i="5"/>
  <c r="W14" i="5"/>
  <c r="V14" i="5"/>
  <c r="U14" i="5"/>
  <c r="T14" i="5"/>
  <c r="S14" i="5"/>
  <c r="P7" i="5"/>
  <c r="O7" i="5"/>
  <c r="N7" i="5"/>
  <c r="M7" i="5"/>
  <c r="L7" i="5"/>
  <c r="K7" i="5"/>
  <c r="J7" i="5"/>
  <c r="G5" i="5"/>
  <c r="F5" i="5"/>
  <c r="E5" i="5"/>
  <c r="D5" i="5"/>
  <c r="X5" i="5"/>
  <c r="W5" i="5"/>
  <c r="V5" i="5"/>
  <c r="U5" i="5"/>
  <c r="T5" i="5"/>
  <c r="S5" i="5"/>
  <c r="P13" i="5"/>
  <c r="O13" i="5"/>
  <c r="N13" i="5"/>
  <c r="M13" i="5"/>
  <c r="L13" i="5"/>
  <c r="K13" i="5"/>
  <c r="J13" i="5"/>
  <c r="G6" i="5"/>
  <c r="F6" i="5"/>
  <c r="E6" i="5"/>
  <c r="D6" i="5"/>
  <c r="X8" i="5"/>
  <c r="W8" i="5"/>
  <c r="V8" i="5"/>
  <c r="U8" i="5"/>
  <c r="T8" i="5"/>
  <c r="S8" i="5"/>
  <c r="P8" i="5"/>
  <c r="O8" i="5"/>
  <c r="N8" i="5"/>
  <c r="M8" i="5"/>
  <c r="L8" i="5"/>
  <c r="K8" i="5"/>
  <c r="J8" i="5"/>
  <c r="G10" i="5"/>
  <c r="F10" i="5"/>
  <c r="E10" i="5"/>
  <c r="D10" i="5"/>
  <c r="P14" i="5"/>
  <c r="O14" i="5"/>
  <c r="N14" i="5"/>
  <c r="M14" i="5"/>
  <c r="L14" i="5"/>
  <c r="K14" i="5"/>
  <c r="J14" i="5"/>
  <c r="G14" i="5"/>
  <c r="F14" i="5"/>
  <c r="E14" i="5"/>
  <c r="D14" i="5"/>
  <c r="X9" i="5"/>
  <c r="W9" i="5"/>
  <c r="V9" i="5"/>
  <c r="U9" i="5"/>
  <c r="T9" i="5"/>
  <c r="S9" i="5"/>
  <c r="P5" i="5"/>
  <c r="O5" i="5"/>
  <c r="N5" i="5"/>
  <c r="M5" i="5"/>
  <c r="L5" i="5"/>
  <c r="K5" i="5"/>
  <c r="J5" i="5"/>
  <c r="G8" i="5"/>
  <c r="F8" i="5"/>
  <c r="E8" i="5"/>
  <c r="D8" i="5"/>
  <c r="X19" i="5"/>
  <c r="W19" i="5"/>
  <c r="V19" i="5"/>
  <c r="U19" i="5"/>
  <c r="T19" i="5"/>
  <c r="S19" i="5"/>
  <c r="P12" i="5"/>
  <c r="O12" i="5"/>
  <c r="N12" i="5"/>
  <c r="M12" i="5"/>
  <c r="L12" i="5"/>
  <c r="K12" i="5"/>
  <c r="J12" i="5"/>
  <c r="G21" i="5"/>
  <c r="F21" i="5"/>
  <c r="E21" i="5"/>
  <c r="D21" i="5"/>
  <c r="X7" i="5"/>
  <c r="W7" i="5"/>
  <c r="V7" i="5"/>
  <c r="U7" i="5"/>
  <c r="T7" i="5"/>
  <c r="S7" i="5"/>
  <c r="P21" i="5"/>
  <c r="O21" i="5"/>
  <c r="N21" i="5"/>
  <c r="M21" i="5"/>
  <c r="L21" i="5"/>
  <c r="K21" i="5"/>
  <c r="J21" i="5"/>
  <c r="G9" i="5"/>
  <c r="F9" i="5"/>
  <c r="E9" i="5"/>
  <c r="D9" i="5"/>
  <c r="X10" i="5"/>
  <c r="W10" i="5"/>
  <c r="V10" i="5"/>
  <c r="U10" i="5"/>
  <c r="T10" i="5"/>
  <c r="S10" i="5"/>
  <c r="P17" i="5"/>
  <c r="O17" i="5"/>
  <c r="N17" i="5"/>
  <c r="M17" i="5"/>
  <c r="L17" i="5"/>
  <c r="K17" i="5"/>
  <c r="J17" i="5"/>
  <c r="G7" i="5"/>
  <c r="F7" i="5"/>
  <c r="E7" i="5"/>
  <c r="D7" i="5"/>
  <c r="X17" i="5"/>
  <c r="W17" i="5"/>
  <c r="V17" i="5"/>
  <c r="U17" i="5"/>
  <c r="T17" i="5"/>
  <c r="S17" i="5"/>
  <c r="P15" i="5"/>
  <c r="O15" i="5"/>
  <c r="N15" i="5"/>
  <c r="M15" i="5"/>
  <c r="L15" i="5"/>
  <c r="K15" i="5"/>
  <c r="J15" i="5"/>
  <c r="G20" i="5"/>
  <c r="F20" i="5"/>
  <c r="E20" i="5"/>
  <c r="D20" i="5"/>
  <c r="X11" i="5"/>
  <c r="W11" i="5"/>
  <c r="V11" i="5"/>
  <c r="U11" i="5"/>
  <c r="T11" i="5"/>
  <c r="S11" i="5"/>
  <c r="X16" i="5"/>
  <c r="W16" i="5"/>
  <c r="V16" i="5"/>
  <c r="U16" i="5"/>
  <c r="T16" i="5"/>
  <c r="S16" i="5"/>
  <c r="P20" i="5"/>
  <c r="O20" i="5"/>
  <c r="N20" i="5"/>
  <c r="M20" i="5"/>
  <c r="L20" i="5"/>
  <c r="K20" i="5"/>
  <c r="J20" i="5"/>
  <c r="G11" i="5"/>
  <c r="F11" i="5"/>
  <c r="E11" i="5"/>
  <c r="D11" i="5"/>
  <c r="X15" i="5"/>
  <c r="W15" i="5"/>
  <c r="V15" i="5"/>
  <c r="U15" i="5"/>
  <c r="T15" i="5"/>
  <c r="S15" i="5"/>
  <c r="P11" i="5"/>
  <c r="O11" i="5"/>
  <c r="N11" i="5"/>
  <c r="M11" i="5"/>
  <c r="L11" i="5"/>
  <c r="K11" i="5"/>
  <c r="J11" i="5"/>
  <c r="G12" i="5"/>
  <c r="F12" i="5"/>
  <c r="E12" i="5"/>
  <c r="D12" i="5"/>
  <c r="X21" i="5"/>
  <c r="W21" i="5"/>
  <c r="V21" i="5"/>
  <c r="U21" i="5"/>
  <c r="T21" i="5"/>
  <c r="S21" i="5"/>
  <c r="G19" i="5"/>
  <c r="F19" i="5"/>
  <c r="E19" i="5"/>
  <c r="D19" i="5"/>
  <c r="X13" i="5"/>
  <c r="W13" i="5"/>
  <c r="V13" i="5"/>
  <c r="U13" i="5"/>
  <c r="T13" i="5"/>
  <c r="S13" i="5"/>
  <c r="P16" i="5"/>
  <c r="O16" i="5"/>
  <c r="N16" i="5"/>
  <c r="M16" i="5"/>
  <c r="L16" i="5"/>
  <c r="K16" i="5"/>
  <c r="J16" i="5"/>
  <c r="P9" i="5"/>
  <c r="O9" i="5"/>
  <c r="N9" i="5"/>
  <c r="M9" i="5"/>
  <c r="L9" i="5"/>
  <c r="K9" i="5"/>
  <c r="J9" i="5"/>
  <c r="G13" i="5"/>
  <c r="F13" i="5"/>
  <c r="E13" i="5"/>
  <c r="D13" i="5"/>
  <c r="P18" i="5"/>
  <c r="O18" i="5"/>
  <c r="N18" i="5"/>
  <c r="M18" i="5"/>
  <c r="L18" i="5"/>
  <c r="K18" i="5"/>
  <c r="J18" i="5"/>
  <c r="G17" i="5"/>
  <c r="F17" i="5"/>
  <c r="E17" i="5"/>
  <c r="D17" i="5"/>
  <c r="AA17" i="6"/>
  <c r="Z17" i="6"/>
  <c r="Y17" i="6"/>
  <c r="X17" i="6"/>
  <c r="W17" i="6"/>
  <c r="V17" i="6"/>
  <c r="AA13" i="6"/>
  <c r="Z13" i="6"/>
  <c r="Y13" i="6"/>
  <c r="X13" i="6"/>
  <c r="W13" i="6"/>
  <c r="V13" i="6"/>
  <c r="AA19" i="6"/>
  <c r="Z19" i="6"/>
  <c r="Y19" i="6"/>
  <c r="X19" i="6"/>
  <c r="W19" i="6"/>
  <c r="V19" i="6"/>
  <c r="AA12" i="6"/>
  <c r="Z12" i="6"/>
  <c r="Y12" i="6"/>
  <c r="X12" i="6"/>
  <c r="W12" i="6"/>
  <c r="V12" i="6"/>
  <c r="AA11" i="6"/>
  <c r="Z11" i="6"/>
  <c r="Y11" i="6"/>
  <c r="X11" i="6"/>
  <c r="W11" i="6"/>
  <c r="V11" i="6"/>
  <c r="AA14" i="6"/>
  <c r="Z14" i="6"/>
  <c r="Y14" i="6"/>
  <c r="X14" i="6"/>
  <c r="W14" i="6"/>
  <c r="V14" i="6"/>
  <c r="AA15" i="6"/>
  <c r="Z15" i="6"/>
  <c r="Y15" i="6"/>
  <c r="X15" i="6"/>
  <c r="W15" i="6"/>
  <c r="V15" i="6"/>
  <c r="AA5" i="6"/>
  <c r="Z5" i="6"/>
  <c r="Y5" i="6"/>
  <c r="X5" i="6"/>
  <c r="W5" i="6"/>
  <c r="V5" i="6"/>
  <c r="AA10" i="6"/>
  <c r="Z10" i="6"/>
  <c r="Y10" i="6"/>
  <c r="X10" i="6"/>
  <c r="W10" i="6"/>
  <c r="V10" i="6"/>
  <c r="AA20" i="6"/>
  <c r="Z20" i="6"/>
  <c r="Y20" i="6"/>
  <c r="X20" i="6"/>
  <c r="W20" i="6"/>
  <c r="V20" i="6"/>
  <c r="AA16" i="6"/>
  <c r="Z16" i="6"/>
  <c r="Y16" i="6"/>
  <c r="X16" i="6"/>
  <c r="W16" i="6"/>
  <c r="V16" i="6"/>
  <c r="AA7" i="6"/>
  <c r="Z7" i="6"/>
  <c r="Y7" i="6"/>
  <c r="X7" i="6"/>
  <c r="W7" i="6"/>
  <c r="V7" i="6"/>
  <c r="AA18" i="6"/>
  <c r="Z18" i="6"/>
  <c r="Y18" i="6"/>
  <c r="X18" i="6"/>
  <c r="W18" i="6"/>
  <c r="V18" i="6"/>
  <c r="AA9" i="6"/>
  <c r="Z9" i="6"/>
  <c r="Y9" i="6"/>
  <c r="X9" i="6"/>
  <c r="W9" i="6"/>
  <c r="V9" i="6"/>
  <c r="AA8" i="6"/>
  <c r="Z8" i="6"/>
  <c r="Y8" i="6"/>
  <c r="X8" i="6"/>
  <c r="W8" i="6"/>
  <c r="V8" i="6"/>
  <c r="AA21" i="6"/>
  <c r="Z21" i="6"/>
  <c r="Y21" i="6"/>
  <c r="X21" i="6"/>
  <c r="W21" i="6"/>
  <c r="V21" i="6"/>
  <c r="AA6" i="6"/>
  <c r="Z6" i="6"/>
  <c r="Y6" i="6"/>
  <c r="X6" i="6"/>
  <c r="W6" i="6"/>
  <c r="V6" i="6"/>
  <c r="S17" i="6"/>
  <c r="R17" i="6"/>
  <c r="Q17" i="6"/>
  <c r="P17" i="6"/>
  <c r="O17" i="6"/>
  <c r="N17" i="6"/>
  <c r="M17" i="6"/>
  <c r="J18" i="6"/>
  <c r="I18" i="6"/>
  <c r="H18" i="6"/>
  <c r="G18" i="6"/>
  <c r="F18" i="6"/>
  <c r="E18" i="6"/>
  <c r="D18" i="6"/>
  <c r="C18" i="6"/>
  <c r="S21" i="6"/>
  <c r="R21" i="6"/>
  <c r="Q21" i="6"/>
  <c r="P21" i="6"/>
  <c r="O21" i="6"/>
  <c r="N21" i="6"/>
  <c r="M21" i="6"/>
  <c r="J14" i="6"/>
  <c r="I14" i="6"/>
  <c r="H14" i="6"/>
  <c r="G14" i="6"/>
  <c r="F14" i="6"/>
  <c r="E14" i="6"/>
  <c r="D14" i="6"/>
  <c r="C14" i="6"/>
  <c r="S5" i="6"/>
  <c r="R5" i="6"/>
  <c r="Q5" i="6"/>
  <c r="P5" i="6"/>
  <c r="O5" i="6"/>
  <c r="N5" i="6"/>
  <c r="M5" i="6"/>
  <c r="J9" i="6"/>
  <c r="I9" i="6"/>
  <c r="H9" i="6"/>
  <c r="G9" i="6"/>
  <c r="F9" i="6"/>
  <c r="E9" i="6"/>
  <c r="D9" i="6"/>
  <c r="C9" i="6"/>
  <c r="S9" i="6"/>
  <c r="R9" i="6"/>
  <c r="Q9" i="6"/>
  <c r="P9" i="6"/>
  <c r="O9" i="6"/>
  <c r="N9" i="6"/>
  <c r="M9" i="6"/>
  <c r="S11" i="6"/>
  <c r="R11" i="6"/>
  <c r="Q11" i="6"/>
  <c r="P11" i="6"/>
  <c r="O11" i="6"/>
  <c r="N11" i="6"/>
  <c r="M11" i="6"/>
  <c r="S20" i="6"/>
  <c r="R20" i="6"/>
  <c r="Q20" i="6"/>
  <c r="P20" i="6"/>
  <c r="O20" i="6"/>
  <c r="N20" i="6"/>
  <c r="M20" i="6"/>
  <c r="J15" i="6"/>
  <c r="I15" i="6"/>
  <c r="H15" i="6"/>
  <c r="G15" i="6"/>
  <c r="F15" i="6"/>
  <c r="E15" i="6"/>
  <c r="D15" i="6"/>
  <c r="C15" i="6"/>
  <c r="S15" i="6"/>
  <c r="R15" i="6"/>
  <c r="Q15" i="6"/>
  <c r="P15" i="6"/>
  <c r="O15" i="6"/>
  <c r="N15" i="6"/>
  <c r="M15" i="6"/>
  <c r="J17" i="6"/>
  <c r="I17" i="6"/>
  <c r="H17" i="6"/>
  <c r="G17" i="6"/>
  <c r="F17" i="6"/>
  <c r="E17" i="6"/>
  <c r="D17" i="6"/>
  <c r="C17" i="6"/>
  <c r="S16" i="6"/>
  <c r="R16" i="6"/>
  <c r="Q16" i="6"/>
  <c r="P16" i="6"/>
  <c r="O16" i="6"/>
  <c r="N16" i="6"/>
  <c r="M16" i="6"/>
  <c r="J6" i="6"/>
  <c r="I6" i="6"/>
  <c r="H6" i="6"/>
  <c r="G6" i="6"/>
  <c r="F6" i="6"/>
  <c r="E6" i="6"/>
  <c r="D6" i="6"/>
  <c r="C6" i="6"/>
  <c r="J19" i="6"/>
  <c r="I19" i="6"/>
  <c r="H19" i="6"/>
  <c r="G19" i="6"/>
  <c r="F19" i="6"/>
  <c r="E19" i="6"/>
  <c r="D19" i="6"/>
  <c r="C19" i="6"/>
  <c r="S18" i="6"/>
  <c r="R18" i="6"/>
  <c r="Q18" i="6"/>
  <c r="P18" i="6"/>
  <c r="O18" i="6"/>
  <c r="N18" i="6"/>
  <c r="M18" i="6"/>
  <c r="J8" i="6"/>
  <c r="I8" i="6"/>
  <c r="H8" i="6"/>
  <c r="G8" i="6"/>
  <c r="F8" i="6"/>
  <c r="E8" i="6"/>
  <c r="D8" i="6"/>
  <c r="C8" i="6"/>
  <c r="S7" i="6"/>
  <c r="R7" i="6"/>
  <c r="Q7" i="6"/>
  <c r="P7" i="6"/>
  <c r="O7" i="6"/>
  <c r="N7" i="6"/>
  <c r="M7" i="6"/>
  <c r="J21" i="6"/>
  <c r="I21" i="6"/>
  <c r="H21" i="6"/>
  <c r="G21" i="6"/>
  <c r="F21" i="6"/>
  <c r="E21" i="6"/>
  <c r="D21" i="6"/>
  <c r="C21" i="6"/>
  <c r="S14" i="6"/>
  <c r="R14" i="6"/>
  <c r="Q14" i="6"/>
  <c r="P14" i="6"/>
  <c r="O14" i="6"/>
  <c r="N14" i="6"/>
  <c r="M14" i="6"/>
  <c r="J7" i="6"/>
  <c r="I7" i="6"/>
  <c r="H7" i="6"/>
  <c r="G7" i="6"/>
  <c r="F7" i="6"/>
  <c r="E7" i="6"/>
  <c r="D7" i="6"/>
  <c r="C7" i="6"/>
  <c r="J16" i="6"/>
  <c r="I16" i="6"/>
  <c r="H16" i="6"/>
  <c r="G16" i="6"/>
  <c r="F16" i="6"/>
  <c r="E16" i="6"/>
  <c r="D16" i="6"/>
  <c r="C16" i="6"/>
  <c r="S13" i="6"/>
  <c r="R13" i="6"/>
  <c r="Q13" i="6"/>
  <c r="P13" i="6"/>
  <c r="O13" i="6"/>
  <c r="N13" i="6"/>
  <c r="M13" i="6"/>
  <c r="J13" i="6"/>
  <c r="I13" i="6"/>
  <c r="H13" i="6"/>
  <c r="G13" i="6"/>
  <c r="F13" i="6"/>
  <c r="E13" i="6"/>
  <c r="D13" i="6"/>
  <c r="C13" i="6"/>
  <c r="J12" i="6"/>
  <c r="I12" i="6"/>
  <c r="H12" i="6"/>
  <c r="G12" i="6"/>
  <c r="F12" i="6"/>
  <c r="E12" i="6"/>
  <c r="D12" i="6"/>
  <c r="C12" i="6"/>
  <c r="S12" i="6"/>
  <c r="R12" i="6"/>
  <c r="Q12" i="6"/>
  <c r="P12" i="6"/>
  <c r="O12" i="6"/>
  <c r="N12" i="6"/>
  <c r="M12" i="6"/>
  <c r="J10" i="6"/>
  <c r="I10" i="6"/>
  <c r="H10" i="6"/>
  <c r="G10" i="6"/>
  <c r="F10" i="6"/>
  <c r="E10" i="6"/>
  <c r="D10" i="6"/>
  <c r="C10" i="6"/>
  <c r="S6" i="6"/>
  <c r="R6" i="6"/>
  <c r="Q6" i="6"/>
  <c r="P6" i="6"/>
  <c r="O6" i="6"/>
  <c r="N6" i="6"/>
  <c r="M6" i="6"/>
  <c r="S19" i="6"/>
  <c r="R19" i="6"/>
  <c r="Q19" i="6"/>
  <c r="P19" i="6"/>
  <c r="O19" i="6"/>
  <c r="N19" i="6"/>
  <c r="M19" i="6"/>
  <c r="J20" i="6"/>
  <c r="I20" i="6"/>
  <c r="H20" i="6"/>
  <c r="G20" i="6"/>
  <c r="F20" i="6"/>
  <c r="E20" i="6"/>
  <c r="D20" i="6"/>
  <c r="C20" i="6"/>
  <c r="S8" i="6"/>
  <c r="R8" i="6"/>
  <c r="Q8" i="6"/>
  <c r="P8" i="6"/>
  <c r="O8" i="6"/>
  <c r="N8" i="6"/>
  <c r="M8" i="6"/>
  <c r="J11" i="6"/>
  <c r="I11" i="6"/>
  <c r="H11" i="6"/>
  <c r="G11" i="6"/>
  <c r="F11" i="6"/>
  <c r="E11" i="6"/>
  <c r="D11" i="6"/>
  <c r="C11" i="6"/>
  <c r="J5" i="6"/>
  <c r="I5" i="6"/>
  <c r="H5" i="6"/>
  <c r="G5" i="6"/>
  <c r="F5" i="6"/>
  <c r="E5" i="6"/>
  <c r="D5" i="6"/>
  <c r="C5" i="6"/>
  <c r="S10" i="6"/>
  <c r="R10" i="6"/>
  <c r="Q10" i="6"/>
  <c r="P10" i="6"/>
  <c r="O10" i="6"/>
  <c r="N10" i="6"/>
  <c r="M10" i="6"/>
  <c r="P4" i="2" l="1"/>
  <c r="J4" i="4" s="1"/>
  <c r="K4" i="4" s="1"/>
  <c r="X4" i="2"/>
  <c r="N4" i="4" s="1"/>
  <c r="O4" i="4" s="1"/>
  <c r="B5" i="2"/>
  <c r="B5" i="4" s="1"/>
  <c r="C5" i="4" s="1"/>
  <c r="H5" i="2"/>
  <c r="F5" i="4" s="1"/>
  <c r="G5" i="4" s="1"/>
  <c r="S4" i="3"/>
  <c r="AB4" i="4" s="1"/>
  <c r="B5" i="3"/>
  <c r="S5" i="4" s="1"/>
  <c r="K5" i="3"/>
  <c r="W5" i="4" s="1"/>
  <c r="S6" i="3"/>
  <c r="AB6" i="4" s="1"/>
  <c r="K7" i="3"/>
  <c r="W7" i="4" s="1"/>
  <c r="S8" i="3"/>
  <c r="AB8" i="4" s="1"/>
  <c r="K9" i="3"/>
  <c r="W9" i="4" s="1"/>
  <c r="S10" i="3"/>
  <c r="AB10" i="4" s="1"/>
  <c r="K11" i="3"/>
  <c r="W11" i="4" s="1"/>
  <c r="S12" i="3"/>
  <c r="AB12" i="4" s="1"/>
  <c r="K13" i="3"/>
  <c r="W13" i="4" s="1"/>
  <c r="S14" i="3"/>
  <c r="AB14" i="4" s="1"/>
  <c r="K15" i="3"/>
  <c r="W15" i="4" s="1"/>
  <c r="S16" i="3"/>
  <c r="AB16" i="4" s="1"/>
  <c r="K17" i="3"/>
  <c r="W17" i="4" s="1"/>
  <c r="S18" i="3"/>
  <c r="AB18" i="4" s="1"/>
  <c r="K19" i="3"/>
  <c r="W19" i="4" s="1"/>
  <c r="S20" i="3"/>
  <c r="AB20" i="4" s="1"/>
  <c r="P6" i="2"/>
  <c r="J6" i="4" s="1"/>
  <c r="K6" i="4" s="1"/>
  <c r="X6" i="2"/>
  <c r="N6" i="4" s="1"/>
  <c r="B7" i="2"/>
  <c r="B7" i="4" s="1"/>
  <c r="C7" i="4" s="1"/>
  <c r="H7" i="2"/>
  <c r="F7" i="4" s="1"/>
  <c r="G7" i="4" s="1"/>
  <c r="P8" i="2"/>
  <c r="J8" i="4" s="1"/>
  <c r="K8" i="4" s="1"/>
  <c r="X8" i="2"/>
  <c r="N8" i="4" s="1"/>
  <c r="B9" i="2"/>
  <c r="B9" i="4" s="1"/>
  <c r="C9" i="4" s="1"/>
  <c r="H9" i="2"/>
  <c r="F9" i="4" s="1"/>
  <c r="G9" i="4" s="1"/>
  <c r="P10" i="2"/>
  <c r="J10" i="4" s="1"/>
  <c r="K10" i="4" s="1"/>
  <c r="X10" i="2"/>
  <c r="N10" i="4" s="1"/>
  <c r="B11" i="2"/>
  <c r="B11" i="4" s="1"/>
  <c r="C11" i="4" s="1"/>
  <c r="H11" i="2"/>
  <c r="F11" i="4" s="1"/>
  <c r="G11" i="4" s="1"/>
  <c r="P12" i="2"/>
  <c r="J12" i="4" s="1"/>
  <c r="K12" i="4" s="1"/>
  <c r="X12" i="2"/>
  <c r="N12" i="4" s="1"/>
  <c r="B13" i="2"/>
  <c r="B13" i="4" s="1"/>
  <c r="C13" i="4" s="1"/>
  <c r="H13" i="2"/>
  <c r="F13" i="4" s="1"/>
  <c r="G13" i="4" s="1"/>
  <c r="P14" i="2"/>
  <c r="J14" i="4" s="1"/>
  <c r="K14" i="4" s="1"/>
  <c r="X14" i="2"/>
  <c r="N14" i="4" s="1"/>
  <c r="B15" i="2"/>
  <c r="B15" i="4" s="1"/>
  <c r="C15" i="4" s="1"/>
  <c r="H15" i="2"/>
  <c r="F15" i="4" s="1"/>
  <c r="G15" i="4" s="1"/>
  <c r="P16" i="2"/>
  <c r="J16" i="4" s="1"/>
  <c r="K16" i="4" s="1"/>
  <c r="X16" i="2"/>
  <c r="N16" i="4" s="1"/>
  <c r="B17" i="2"/>
  <c r="B17" i="4" s="1"/>
  <c r="C17" i="4" s="1"/>
  <c r="H17" i="2"/>
  <c r="F17" i="4" s="1"/>
  <c r="G17" i="4" s="1"/>
  <c r="P18" i="2"/>
  <c r="J18" i="4" s="1"/>
  <c r="K18" i="4" s="1"/>
  <c r="X18" i="2"/>
  <c r="N18" i="4" s="1"/>
  <c r="B19" i="2"/>
  <c r="B19" i="4" s="1"/>
  <c r="C19" i="4" s="1"/>
  <c r="H19" i="2"/>
  <c r="F19" i="4" s="1"/>
  <c r="G19" i="4" s="1"/>
  <c r="P20" i="2"/>
  <c r="J20" i="4" s="1"/>
  <c r="K20" i="4" s="1"/>
  <c r="X20" i="2"/>
  <c r="N20" i="4" s="1"/>
  <c r="B7" i="3"/>
  <c r="S7" i="4" s="1"/>
  <c r="B9" i="3"/>
  <c r="S9" i="4" s="1"/>
  <c r="B11" i="3"/>
  <c r="S11" i="4" s="1"/>
  <c r="B13" i="3"/>
  <c r="S13" i="4" s="1"/>
  <c r="B15" i="3"/>
  <c r="S15" i="4" s="1"/>
  <c r="B17" i="3"/>
  <c r="S17" i="4" s="1"/>
  <c r="B19" i="3"/>
  <c r="S19" i="4" s="1"/>
  <c r="B4" i="3"/>
  <c r="S4" i="4" s="1"/>
  <c r="B8" i="3"/>
  <c r="S8" i="4" s="1"/>
  <c r="B12" i="3"/>
  <c r="S12" i="4" s="1"/>
  <c r="B16" i="3"/>
  <c r="S16" i="4" s="1"/>
  <c r="B20" i="3"/>
  <c r="S20" i="4" s="1"/>
  <c r="K4" i="3"/>
  <c r="W4" i="4" s="1"/>
  <c r="S5" i="3"/>
  <c r="AB5" i="4" s="1"/>
  <c r="K6" i="3"/>
  <c r="W6" i="4" s="1"/>
  <c r="S7" i="3"/>
  <c r="AB7" i="4" s="1"/>
  <c r="K8" i="3"/>
  <c r="W8" i="4" s="1"/>
  <c r="S9" i="3"/>
  <c r="AB9" i="4" s="1"/>
  <c r="K10" i="3"/>
  <c r="W10" i="4" s="1"/>
  <c r="S11" i="3"/>
  <c r="AB11" i="4" s="1"/>
  <c r="K12" i="3"/>
  <c r="W12" i="4" s="1"/>
  <c r="S13" i="3"/>
  <c r="AB13" i="4" s="1"/>
  <c r="K14" i="3"/>
  <c r="W14" i="4" s="1"/>
  <c r="S15" i="3"/>
  <c r="AB15" i="4" s="1"/>
  <c r="K16" i="3"/>
  <c r="W16" i="4" s="1"/>
  <c r="S17" i="3"/>
  <c r="AB17" i="4" s="1"/>
  <c r="K18" i="3"/>
  <c r="W18" i="4" s="1"/>
  <c r="S19" i="3"/>
  <c r="AB19" i="4" s="1"/>
  <c r="K20" i="3"/>
  <c r="W20" i="4" s="1"/>
  <c r="B6" i="3"/>
  <c r="S6" i="4" s="1"/>
  <c r="B10" i="3"/>
  <c r="S10" i="4" s="1"/>
  <c r="B14" i="3"/>
  <c r="S14" i="4" s="1"/>
  <c r="B18" i="3"/>
  <c r="S18" i="4" s="1"/>
  <c r="B4" i="2"/>
  <c r="B4" i="4" s="1"/>
  <c r="C4" i="4" s="1"/>
  <c r="H4" i="2"/>
  <c r="F4" i="4" s="1"/>
  <c r="G4" i="4" s="1"/>
  <c r="P5" i="2"/>
  <c r="J5" i="4" s="1"/>
  <c r="K5" i="4" s="1"/>
  <c r="X5" i="2"/>
  <c r="N5" i="4" s="1"/>
  <c r="B6" i="2"/>
  <c r="B6" i="4" s="1"/>
  <c r="C6" i="4" s="1"/>
  <c r="H6" i="2"/>
  <c r="F6" i="4" s="1"/>
  <c r="G6" i="4" s="1"/>
  <c r="P7" i="2"/>
  <c r="J7" i="4" s="1"/>
  <c r="K7" i="4" s="1"/>
  <c r="X7" i="2"/>
  <c r="N7" i="4" s="1"/>
  <c r="B8" i="2"/>
  <c r="B8" i="4" s="1"/>
  <c r="C8" i="4" s="1"/>
  <c r="H8" i="2"/>
  <c r="F8" i="4" s="1"/>
  <c r="G8" i="4" s="1"/>
  <c r="P9" i="2"/>
  <c r="J9" i="4" s="1"/>
  <c r="K9" i="4" s="1"/>
  <c r="X9" i="2"/>
  <c r="N9" i="4" s="1"/>
  <c r="B10" i="2"/>
  <c r="B10" i="4" s="1"/>
  <c r="C10" i="4" s="1"/>
  <c r="H10" i="2"/>
  <c r="F10" i="4" s="1"/>
  <c r="G10" i="4" s="1"/>
  <c r="P11" i="2"/>
  <c r="J11" i="4" s="1"/>
  <c r="K11" i="4" s="1"/>
  <c r="X11" i="2"/>
  <c r="N11" i="4" s="1"/>
  <c r="B12" i="2"/>
  <c r="B12" i="4" s="1"/>
  <c r="C12" i="4" s="1"/>
  <c r="H12" i="2"/>
  <c r="F12" i="4" s="1"/>
  <c r="G12" i="4" s="1"/>
  <c r="P13" i="2"/>
  <c r="J13" i="4" s="1"/>
  <c r="K13" i="4" s="1"/>
  <c r="X13" i="2"/>
  <c r="N13" i="4" s="1"/>
  <c r="B14" i="2"/>
  <c r="B14" i="4" s="1"/>
  <c r="C14" i="4" s="1"/>
  <c r="H14" i="2"/>
  <c r="F14" i="4" s="1"/>
  <c r="G14" i="4" s="1"/>
  <c r="P15" i="2"/>
  <c r="J15" i="4" s="1"/>
  <c r="K15" i="4" s="1"/>
  <c r="X15" i="2"/>
  <c r="N15" i="4" s="1"/>
  <c r="B16" i="2"/>
  <c r="B16" i="4" s="1"/>
  <c r="C16" i="4" s="1"/>
  <c r="H16" i="2"/>
  <c r="F16" i="4" s="1"/>
  <c r="G16" i="4" s="1"/>
  <c r="P17" i="2"/>
  <c r="J17" i="4" s="1"/>
  <c r="K17" i="4" s="1"/>
  <c r="X17" i="2"/>
  <c r="N17" i="4" s="1"/>
  <c r="B18" i="2"/>
  <c r="B18" i="4" s="1"/>
  <c r="C18" i="4" s="1"/>
  <c r="H18" i="2"/>
  <c r="F18" i="4" s="1"/>
  <c r="G18" i="4" s="1"/>
  <c r="P19" i="2"/>
  <c r="J19" i="4" s="1"/>
  <c r="K19" i="4" s="1"/>
  <c r="X19" i="2"/>
  <c r="N19" i="4" s="1"/>
  <c r="B20" i="2"/>
  <c r="B20" i="4" s="1"/>
  <c r="C20" i="4" s="1"/>
  <c r="H20" i="2"/>
  <c r="F20" i="4" s="1"/>
  <c r="G20" i="4" s="1"/>
  <c r="E2" i="8"/>
  <c r="E3" i="8"/>
  <c r="E4" i="8"/>
  <c r="X20" i="4" l="1"/>
  <c r="Y20" i="4" s="1"/>
  <c r="X8" i="4"/>
  <c r="Y8" i="4" s="1"/>
  <c r="AC14" i="4"/>
  <c r="AD14" i="4" s="1"/>
  <c r="T10" i="4"/>
  <c r="U10" i="4" s="1"/>
  <c r="AC19" i="4"/>
  <c r="AD19" i="4" s="1"/>
  <c r="AC15" i="4"/>
  <c r="AD15" i="4" s="1"/>
  <c r="AC11" i="4"/>
  <c r="AD11" i="4" s="1"/>
  <c r="AC7" i="4"/>
  <c r="AD7" i="4" s="1"/>
  <c r="T8" i="4"/>
  <c r="U8" i="4" s="1"/>
  <c r="T13" i="4"/>
  <c r="U13" i="4" s="1"/>
  <c r="X17" i="4"/>
  <c r="Y17" i="4" s="1"/>
  <c r="X13" i="4"/>
  <c r="Y13" i="4" s="1"/>
  <c r="X9" i="4"/>
  <c r="Y9" i="4" s="1"/>
  <c r="X5" i="4"/>
  <c r="Y5" i="4" s="1"/>
  <c r="T14" i="4"/>
  <c r="U14" i="4" s="1"/>
  <c r="X16" i="4"/>
  <c r="Y16" i="4" s="1"/>
  <c r="X4" i="4"/>
  <c r="Y4" i="4" s="1"/>
  <c r="T15" i="4"/>
  <c r="U15" i="4" s="1"/>
  <c r="AC18" i="4"/>
  <c r="AD18" i="4" s="1"/>
  <c r="AC6" i="4"/>
  <c r="AD6" i="4" s="1"/>
  <c r="T6" i="4"/>
  <c r="U6" i="4" s="1"/>
  <c r="X18" i="4"/>
  <c r="Y18" i="4" s="1"/>
  <c r="X14" i="4"/>
  <c r="Y14" i="4" s="1"/>
  <c r="X10" i="4"/>
  <c r="Y10" i="4" s="1"/>
  <c r="X6" i="4"/>
  <c r="Y6" i="4" s="1"/>
  <c r="T20" i="4"/>
  <c r="U20" i="4" s="1"/>
  <c r="T4" i="4"/>
  <c r="U4" i="4" s="1"/>
  <c r="T19" i="4"/>
  <c r="U19" i="4" s="1"/>
  <c r="T11" i="4"/>
  <c r="U11" i="4" s="1"/>
  <c r="AC20" i="4"/>
  <c r="AD20" i="4" s="1"/>
  <c r="AC16" i="4"/>
  <c r="AD16" i="4" s="1"/>
  <c r="AC12" i="4"/>
  <c r="AD12" i="4" s="1"/>
  <c r="AC8" i="4"/>
  <c r="AD8" i="4" s="1"/>
  <c r="T5" i="4"/>
  <c r="U5" i="4" s="1"/>
  <c r="X12" i="4"/>
  <c r="Y12" i="4" s="1"/>
  <c r="T12" i="4"/>
  <c r="U12" i="4" s="1"/>
  <c r="T7" i="4"/>
  <c r="U7" i="4" s="1"/>
  <c r="AC10" i="4"/>
  <c r="AD10" i="4" s="1"/>
  <c r="T18" i="4"/>
  <c r="U18" i="4" s="1"/>
  <c r="AC17" i="4"/>
  <c r="AD17" i="4" s="1"/>
  <c r="AC13" i="4"/>
  <c r="AD13" i="4" s="1"/>
  <c r="AC9" i="4"/>
  <c r="AD9" i="4" s="1"/>
  <c r="AC5" i="4"/>
  <c r="AD5" i="4" s="1"/>
  <c r="T16" i="4"/>
  <c r="U16" i="4" s="1"/>
  <c r="T17" i="4"/>
  <c r="U17" i="4" s="1"/>
  <c r="T9" i="4"/>
  <c r="U9" i="4" s="1"/>
  <c r="X19" i="4"/>
  <c r="Y19" i="4" s="1"/>
  <c r="X15" i="4"/>
  <c r="Y15" i="4" s="1"/>
  <c r="X11" i="4"/>
  <c r="Y11" i="4" s="1"/>
  <c r="X7" i="4"/>
  <c r="Y7" i="4" s="1"/>
  <c r="AC4" i="4"/>
  <c r="AD4" i="4" s="1"/>
  <c r="C7" i="7"/>
  <c r="C15" i="7"/>
  <c r="C6" i="7"/>
  <c r="C10" i="7"/>
  <c r="C18" i="7"/>
  <c r="C14" i="7"/>
  <c r="C8" i="7"/>
  <c r="C16" i="7"/>
  <c r="C3" i="7"/>
  <c r="C5" i="7"/>
  <c r="C13" i="7"/>
  <c r="C4" i="7"/>
  <c r="C2" i="7"/>
  <c r="C11" i="7"/>
  <c r="C12" i="7"/>
  <c r="C17" i="7"/>
  <c r="C9" i="7"/>
  <c r="L8" i="4" l="1"/>
  <c r="L12" i="4"/>
  <c r="L16" i="4"/>
  <c r="L20" i="4"/>
  <c r="O11" i="4"/>
  <c r="P11" i="4" s="1"/>
  <c r="L6" i="4"/>
  <c r="H17" i="4"/>
  <c r="H9" i="4"/>
  <c r="D17" i="4"/>
  <c r="D13" i="4"/>
  <c r="D9" i="4"/>
  <c r="D5" i="4"/>
  <c r="O9" i="4"/>
  <c r="P9" i="4" s="1"/>
  <c r="H19" i="4"/>
  <c r="O13" i="4"/>
  <c r="P13" i="4" s="1"/>
  <c r="O5" i="4"/>
  <c r="P5" i="4" s="1"/>
  <c r="P4" i="4"/>
  <c r="L19" i="4"/>
  <c r="L15" i="4"/>
  <c r="L11" i="4"/>
  <c r="L7" i="4"/>
  <c r="H18" i="4"/>
  <c r="H14" i="4"/>
  <c r="H10" i="4"/>
  <c r="H6" i="4"/>
  <c r="H15" i="4"/>
  <c r="H4" i="4"/>
  <c r="D18" i="4"/>
  <c r="D14" i="4"/>
  <c r="D10" i="4"/>
  <c r="D6" i="4"/>
  <c r="L5" i="4"/>
  <c r="L10" i="4"/>
  <c r="L14" i="4"/>
  <c r="L18" i="4"/>
  <c r="O20" i="4"/>
  <c r="P20" i="4" s="1"/>
  <c r="O18" i="4"/>
  <c r="P18" i="4" s="1"/>
  <c r="O16" i="4"/>
  <c r="P16" i="4" s="1"/>
  <c r="O14" i="4"/>
  <c r="P14" i="4" s="1"/>
  <c r="O7" i="4"/>
  <c r="P7" i="4" s="1"/>
  <c r="L4" i="4"/>
  <c r="H13" i="4"/>
  <c r="H5" i="4"/>
  <c r="D19" i="4"/>
  <c r="D15" i="4"/>
  <c r="D11" i="4"/>
  <c r="D7" i="4"/>
  <c r="H11" i="4"/>
  <c r="O12" i="4"/>
  <c r="P12" i="4" s="1"/>
  <c r="O19" i="4"/>
  <c r="P19" i="4" s="1"/>
  <c r="O17" i="4"/>
  <c r="P17" i="4" s="1"/>
  <c r="O15" i="4"/>
  <c r="P15" i="4" s="1"/>
  <c r="O10" i="4"/>
  <c r="P10" i="4" s="1"/>
  <c r="O8" i="4"/>
  <c r="P8" i="4" s="1"/>
  <c r="O6" i="4"/>
  <c r="P6" i="4" s="1"/>
  <c r="L17" i="4"/>
  <c r="L13" i="4"/>
  <c r="L9" i="4"/>
  <c r="H20" i="4"/>
  <c r="H16" i="4"/>
  <c r="H12" i="4"/>
  <c r="H8" i="4"/>
  <c r="H7" i="4"/>
  <c r="D20" i="4"/>
  <c r="D16" i="4"/>
  <c r="D12" i="4"/>
  <c r="D8" i="4"/>
  <c r="D4" i="4"/>
  <c r="AG6" i="4" l="1"/>
  <c r="D6" i="7" s="1"/>
  <c r="AG17" i="4"/>
  <c r="D2" i="7" s="1"/>
  <c r="AG14" i="4"/>
  <c r="D14" i="7" s="1"/>
  <c r="AG18" i="4"/>
  <c r="D4" i="7" s="1"/>
  <c r="AG10" i="4"/>
  <c r="D7" i="7" s="1"/>
  <c r="AG12" i="4"/>
  <c r="D9" i="7" s="1"/>
  <c r="AG4" i="4"/>
  <c r="D13" i="7" s="1"/>
  <c r="AG13" i="4"/>
  <c r="D11" i="7" s="1"/>
  <c r="AG11" i="4"/>
  <c r="D3" i="7" s="1"/>
  <c r="AG8" i="4"/>
  <c r="D17" i="7" s="1"/>
  <c r="AG15" i="4"/>
  <c r="D10" i="7" s="1"/>
  <c r="AG19" i="4"/>
  <c r="D12" i="7" s="1"/>
  <c r="AG7" i="4"/>
  <c r="D16" i="7" s="1"/>
  <c r="AG16" i="4"/>
  <c r="D18" i="7" s="1"/>
  <c r="AG20" i="4"/>
  <c r="D15" i="7" s="1"/>
  <c r="AG5" i="4"/>
  <c r="D8" i="7" s="1"/>
  <c r="AG9" i="4"/>
  <c r="D5" i="7" s="1"/>
</calcChain>
</file>

<file path=xl/sharedStrings.xml><?xml version="1.0" encoding="utf-8"?>
<sst xmlns="http://schemas.openxmlformats.org/spreadsheetml/2006/main" count="407" uniqueCount="246">
  <si>
    <t>Rank</t>
  </si>
  <si>
    <t>GM</t>
  </si>
  <si>
    <t>Min</t>
  </si>
  <si>
    <t>Age</t>
  </si>
  <si>
    <t>Position</t>
  </si>
  <si>
    <t>player</t>
  </si>
  <si>
    <t>team</t>
  </si>
  <si>
    <t>Touches</t>
  </si>
  <si>
    <t>TchsA3</t>
  </si>
  <si>
    <t>AvePosition</t>
  </si>
  <si>
    <t>TouchIndex</t>
  </si>
  <si>
    <t>PsAtt</t>
  </si>
  <si>
    <t>Pass%</t>
  </si>
  <si>
    <t>%PassFwd</t>
  </si>
  <si>
    <t>PsCmpSoP</t>
  </si>
  <si>
    <t>SopPassComp%</t>
  </si>
  <si>
    <t>PassIndexOB</t>
  </si>
  <si>
    <t>PsIntoPen</t>
  </si>
  <si>
    <t>PsCmpInBox</t>
  </si>
  <si>
    <t>PullBk</t>
  </si>
  <si>
    <t>1v1</t>
  </si>
  <si>
    <t>1v1%</t>
  </si>
  <si>
    <t>Suc1v1</t>
  </si>
  <si>
    <t>Disposs</t>
  </si>
  <si>
    <t>TakeonIndex</t>
  </si>
  <si>
    <t>SOG</t>
  </si>
  <si>
    <t>Goal</t>
  </si>
  <si>
    <t>Ast</t>
  </si>
  <si>
    <t>CreationIndexOB</t>
  </si>
  <si>
    <t>Tckl</t>
  </si>
  <si>
    <t>Int</t>
  </si>
  <si>
    <t>ShtBlk</t>
  </si>
  <si>
    <t>BlkdPs</t>
  </si>
  <si>
    <t>CrossBlkd</t>
  </si>
  <si>
    <t>ChlngeLost</t>
  </si>
  <si>
    <t>TotDisruption</t>
  </si>
  <si>
    <t>Recovery</t>
  </si>
  <si>
    <t>AerialWon</t>
  </si>
  <si>
    <t>Aerials</t>
  </si>
  <si>
    <t>DuelsW</t>
  </si>
  <si>
    <t>BallWinning</t>
  </si>
  <si>
    <t>Opp Thru Ball Comp</t>
  </si>
  <si>
    <t>OppSOG</t>
  </si>
  <si>
    <t>GA</t>
  </si>
  <si>
    <t>OffDrawn</t>
  </si>
  <si>
    <t>New England</t>
  </si>
  <si>
    <t>Houston Dynamo</t>
  </si>
  <si>
    <t>Portland Timbers</t>
  </si>
  <si>
    <t>New York City</t>
  </si>
  <si>
    <t>Real Salt Lake</t>
  </si>
  <si>
    <t>Montreal Impact</t>
  </si>
  <si>
    <t>Sporting KC</t>
  </si>
  <si>
    <t>Columbus Crew</t>
  </si>
  <si>
    <t>Seattle Sounders</t>
  </si>
  <si>
    <t>Vancouver Whitecaps</t>
  </si>
  <si>
    <t>Philadelphia Union</t>
  </si>
  <si>
    <t>New York RB</t>
  </si>
  <si>
    <t>SJ Earthquakes</t>
  </si>
  <si>
    <t>DC United</t>
  </si>
  <si>
    <t>Orlando City</t>
  </si>
  <si>
    <t>Los Angeles FC</t>
  </si>
  <si>
    <t>Player</t>
  </si>
  <si>
    <t>Attacking</t>
  </si>
  <si>
    <t>On Ball:</t>
  </si>
  <si>
    <t>PassIndex</t>
  </si>
  <si>
    <t>Creation</t>
  </si>
  <si>
    <t>Creation:</t>
  </si>
  <si>
    <t>PsCmpInBoxNotChance</t>
  </si>
  <si>
    <t>Creation Index</t>
  </si>
  <si>
    <t>Defending</t>
  </si>
  <si>
    <t>Individual:</t>
  </si>
  <si>
    <t>Disruption</t>
  </si>
  <si>
    <t>Ball Winning</t>
  </si>
  <si>
    <t>Team:</t>
  </si>
  <si>
    <t>TeamDefendingIndex</t>
  </si>
  <si>
    <t>Team Defense Index</t>
  </si>
  <si>
    <t>Points</t>
  </si>
  <si>
    <t>Attacking:</t>
  </si>
  <si>
    <t>Adj Points</t>
  </si>
  <si>
    <t>Defense</t>
  </si>
  <si>
    <t>DisruptionIndex</t>
  </si>
  <si>
    <t>TeamDefIndex</t>
  </si>
  <si>
    <t>Total</t>
  </si>
  <si>
    <t>Overall</t>
  </si>
  <si>
    <t>Duels</t>
  </si>
  <si>
    <t>Left Back</t>
  </si>
  <si>
    <t>A. Cole</t>
  </si>
  <si>
    <t>LA Galaxy</t>
  </si>
  <si>
    <t>B. Sweat</t>
  </si>
  <si>
    <t>D. Acosta</t>
  </si>
  <si>
    <t>D. Beasley</t>
  </si>
  <si>
    <t>D. Lovitz</t>
  </si>
  <si>
    <t>Gabriel Somi</t>
  </si>
  <si>
    <t>J. Harvey</t>
  </si>
  <si>
    <t>J. Mora</t>
  </si>
  <si>
    <t>K. Lawrence</t>
  </si>
  <si>
    <t>M. de Jong</t>
  </si>
  <si>
    <t>M. Valenzuela</t>
  </si>
  <si>
    <t>Mohammed Mounir</t>
  </si>
  <si>
    <t>N. Tolo</t>
  </si>
  <si>
    <t>R. Gaddis</t>
  </si>
  <si>
    <t>S. Salinas</t>
  </si>
  <si>
    <t>S. Sinovic</t>
  </si>
  <si>
    <t>Z. Valentin</t>
  </si>
  <si>
    <t>OppGoal</t>
  </si>
  <si>
    <t>Physical</t>
  </si>
  <si>
    <t>Team Defense</t>
  </si>
  <si>
    <t>Take On Index</t>
  </si>
  <si>
    <t>Team Defending</t>
  </si>
  <si>
    <t>Total Disruption</t>
  </si>
  <si>
    <t>Pass Index</t>
  </si>
  <si>
    <t>Individual Defending</t>
  </si>
  <si>
    <t>Touch Index</t>
  </si>
  <si>
    <t>Overall Weighting (%)</t>
  </si>
  <si>
    <t>Defensive Subcategory</t>
  </si>
  <si>
    <t>Overall Weighting(%)</t>
  </si>
  <si>
    <t>Attacking Subcategory</t>
  </si>
  <si>
    <t>Weighting</t>
  </si>
  <si>
    <t>Category</t>
  </si>
  <si>
    <t>Pure Data Download from OPTA</t>
  </si>
  <si>
    <t>OPTA Data</t>
  </si>
  <si>
    <t>Contains the definitions and calculations for each subcategory or index.</t>
  </si>
  <si>
    <t>Definitions</t>
  </si>
  <si>
    <t>Do not interact with or alter this page</t>
  </si>
  <si>
    <t>The page where all the points and weightings are calculated to come up with the overall point total for each player</t>
  </si>
  <si>
    <t>Points Calc</t>
  </si>
  <si>
    <t>Contains the rankings and stat tables for each Defensive index. These tables are left in alphabetical order as it is linked to the calculations page.</t>
  </si>
  <si>
    <t>Defensive WorkSpace</t>
  </si>
  <si>
    <t>Contains the rankings and stat tables for each attacking index. These tables are left in alphabetical order as it is linked to the calculations page.</t>
  </si>
  <si>
    <t>Attacking Workspace</t>
  </si>
  <si>
    <t>Contains all the Defensive subcategories or indeces and the stats that go into them. You can interact with the tables to see how the players rank in each index and each stat that goes into them.</t>
  </si>
  <si>
    <t>Defensive Rankings Page</t>
  </si>
  <si>
    <t>Contains all the offensive subcategories or indeces and the stats that go into them. You can interact with the tables to see how the players rank in each index and each stat that goes into them.</t>
  </si>
  <si>
    <t>Attacking Rankings Page</t>
  </si>
  <si>
    <t>The Rankings Update by themselves, simply reorder the table to see the rankings in order</t>
  </si>
  <si>
    <t>Summary Rankings Page that weights all the sub-category rankings.</t>
  </si>
  <si>
    <t>Overall Rankings</t>
  </si>
  <si>
    <t>Sheet</t>
  </si>
  <si>
    <t>Sum of Adjusted Points for all subcategories</t>
  </si>
  <si>
    <t>Total Points</t>
  </si>
  <si>
    <t>Subcategory Weighting * Points</t>
  </si>
  <si>
    <t>Number of players + 1 - Ranking</t>
  </si>
  <si>
    <t>(Goals Allowed * .5) + (SOT * .3) + ((Completed Thru Balls - Offsides Drawn)*.2)</t>
  </si>
  <si>
    <t>Ball Winning is multiplied by 100 just to give more decimal places to distinguish between scores</t>
  </si>
  <si>
    <t>((Recoveries + Successful Tackles + Successful Interceptions + Aerials Won +Duels Won) / (Tackles Made + Interceptions + Recoveries + Aerial Duels + Duels))*100</t>
  </si>
  <si>
    <t>(Tackles + INT + ShtBlk + Blkd Pass + Cross Blkd) - (Challenges Lost x 2)</t>
  </si>
  <si>
    <t>Successful Takeons-Dispossed</t>
  </si>
  <si>
    <t>(Pass Attempts*Pass Accuracy*Forward Passing rate)+(Switch of Play Passes Complete*Switch of Play Accuracy)</t>
  </si>
  <si>
    <t>Touches*(Ave Position/100)</t>
  </si>
  <si>
    <t>BigChncCrtd</t>
  </si>
  <si>
    <t>playerId</t>
  </si>
  <si>
    <t>optaPersonId</t>
  </si>
  <si>
    <t>firstName</t>
  </si>
  <si>
    <t>lastName</t>
  </si>
  <si>
    <t>teamId</t>
  </si>
  <si>
    <t>optaTeamId</t>
  </si>
  <si>
    <t>leagueId</t>
  </si>
  <si>
    <t>league</t>
  </si>
  <si>
    <t>BgChncCrtd</t>
  </si>
  <si>
    <t>CreationOB</t>
  </si>
  <si>
    <t>TeamOffDrawn</t>
  </si>
  <si>
    <t>dycp4gktxp56sugse0wipuead</t>
  </si>
  <si>
    <t>Ashley</t>
  </si>
  <si>
    <t>Cole</t>
  </si>
  <si>
    <t>6qr5y32dthc4dqycckwmfj1si</t>
  </si>
  <si>
    <t>287tckirbfj9nb8ar2k9r60vn</t>
  </si>
  <si>
    <t>MLS (USA)</t>
  </si>
  <si>
    <t>29zyafx618w7tvp34n53pzwwb</t>
  </si>
  <si>
    <t>bsam14hhfnimjei73c7e8n45x</t>
  </si>
  <si>
    <t>Ben</t>
  </si>
  <si>
    <t>Sweat</t>
  </si>
  <si>
    <t>1bksy4rix8pm8rjve81uqo8ut</t>
  </si>
  <si>
    <t>c6e7kqqrkt389ysrth6yy6puy</t>
  </si>
  <si>
    <t>ac9ebvt008vz5mivsqkroaw2d</t>
  </si>
  <si>
    <t>Danilo</t>
  </si>
  <si>
    <t>Acosta</t>
  </si>
  <si>
    <t>1knx6w8nx8sd81peciwtes3x1</t>
  </si>
  <si>
    <t>DaMarcus</t>
  </si>
  <si>
    <t>Beasley</t>
  </si>
  <si>
    <t>69m5c06m9up1j8vf8ulnb80xu</t>
  </si>
  <si>
    <t>4kflkbicl4vmd7vftq4hdgyqd</t>
  </si>
  <si>
    <t>Daniel</t>
  </si>
  <si>
    <t>Lovitz</t>
  </si>
  <si>
    <t>oisd4xgg4qxt18c7tikdejbe</t>
  </si>
  <si>
    <t>69ci5sem229b60nr7tffivzrp</t>
  </si>
  <si>
    <t>Gabriel</t>
  </si>
  <si>
    <t>Somi</t>
  </si>
  <si>
    <t>3ko4vrn7aouqpdr21sv4ipcvj</t>
  </si>
  <si>
    <t>8bcbp6dqxvu3vmwm4fuxnrmc5</t>
  </si>
  <si>
    <t>Jordan</t>
  </si>
  <si>
    <t>Harvey</t>
  </si>
  <si>
    <t>3olfhpj6emfhceudd95ytb9gy</t>
  </si>
  <si>
    <t>bzrkd4tflwk4mcuohced0htqt</t>
  </si>
  <si>
    <t>Joseph MartÃ­n</t>
  </si>
  <si>
    <t>Mora CortÃ©z</t>
  </si>
  <si>
    <t>5qw82lpi6fio4fbljihlyyulb</t>
  </si>
  <si>
    <t>ctcf8m5r0uqvzgtr0qkfbnc9h</t>
  </si>
  <si>
    <t>Kemar</t>
  </si>
  <si>
    <t>Lawrence</t>
  </si>
  <si>
    <t>7k329us81r2yiw9pakgo5tp6e</t>
  </si>
  <si>
    <t>ckozved8umsj42boq3tte1byt</t>
  </si>
  <si>
    <t>Marcel</t>
  </si>
  <si>
    <t>de Jong</t>
  </si>
  <si>
    <t>cdmq2tqfwo5td2ztv1s62bqlf</t>
  </si>
  <si>
    <t>yb7c70u86g7i6whymdws8t0p</t>
  </si>
  <si>
    <t>Milton Nahuel</t>
  </si>
  <si>
    <t>Valenzuela</t>
  </si>
  <si>
    <t>chjb0xe5vlaaguop3q2nbalni</t>
  </si>
  <si>
    <t>1a2903ylmdc3vmdps0u619lh</t>
  </si>
  <si>
    <t>Abdussalam</t>
  </si>
  <si>
    <t>eaqreat4kxwvah0bvwg1wtoq5</t>
  </si>
  <si>
    <t>4ctqowp9o7mwhajsc4gucql0p</t>
  </si>
  <si>
    <t>Nouhou</t>
  </si>
  <si>
    <t>Tolo</t>
  </si>
  <si>
    <t>3st9rj62b3qnni6uolw0lwaqn</t>
  </si>
  <si>
    <t>9gvhifwtxm19v78bjp8wr2c45</t>
  </si>
  <si>
    <t>Ray</t>
  </si>
  <si>
    <t>Gaddis</t>
  </si>
  <si>
    <t>aq0m4zmew7kkplbi7fa0pv45c</t>
  </si>
  <si>
    <t>c6u3bwt5105ytpm0mi468va39</t>
  </si>
  <si>
    <t>Shea</t>
  </si>
  <si>
    <t>Salinas</t>
  </si>
  <si>
    <t>a2jg79bf9ab1vj6iok2r328cc</t>
  </si>
  <si>
    <t>25keye19z4kbub4pn55w5rnit</t>
  </si>
  <si>
    <t>Seth</t>
  </si>
  <si>
    <t>Sinovic</t>
  </si>
  <si>
    <t>7tjrziff3z2fl88t52j3rk3bp</t>
  </si>
  <si>
    <t>Zarek</t>
  </si>
  <si>
    <t>Valentin</t>
  </si>
  <si>
    <t>77o8sorlijzpr0t4s7231zzxp</t>
  </si>
  <si>
    <t>Cum Points</t>
  </si>
  <si>
    <t>Goals + Shots On Goal + Big Chances Created + Assists + Passes into the box that are not big chances created or assists</t>
  </si>
  <si>
    <t>All Calculations are for Minutes played only at Outside Back and Wing Back; all calculations are PER 90</t>
  </si>
  <si>
    <t>Individual Attacking (40%)</t>
  </si>
  <si>
    <t>Weight</t>
  </si>
  <si>
    <t>Formula</t>
  </si>
  <si>
    <t>Individual Defending (40%)</t>
  </si>
  <si>
    <t>Team Defense (10%)</t>
  </si>
  <si>
    <t>Physical (10%)</t>
  </si>
  <si>
    <t>Qualitative - TBD, should be discussed with Garrison</t>
  </si>
  <si>
    <t>POINTS CALCULATION AND RANKINGS METHODOLOGY</t>
  </si>
  <si>
    <t>Rankings Page - Individual and Team Defending</t>
  </si>
  <si>
    <t>OppTBComp</t>
  </si>
  <si>
    <t>TeamDefIndx</t>
  </si>
  <si>
    <t>Rankings Page - Individual Attacking</t>
  </si>
  <si>
    <t>Players listed have played at least 810 minutes and 10 games at the position listed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</si>
</sst>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rgb="FFFF0000"/>
      <name val="Calibri"/>
      <family val="2"/>
      <scheme val="minor"/>
    </font>
    <font>
      <b/>
      <sz val="11"/>
      <name val="Calibri"/>
      <family val="2"/>
      <scheme val="minor"/>
    </font>
    <font>
      <b/>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bgColor theme="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10" fontId="0" fillId="0" borderId="0" xfId="0" applyNumberFormat="1"/>
    <xf numFmtId="0" fontId="0" fillId="33" borderId="10" xfId="0" applyFont="1" applyFill="1" applyBorder="1"/>
    <xf numFmtId="0" fontId="0" fillId="0" borderId="0" xfId="0" applyFill="1"/>
    <xf numFmtId="0" fontId="0" fillId="0" borderId="11" xfId="0" applyFont="1" applyBorder="1"/>
    <xf numFmtId="9" fontId="0" fillId="0" borderId="0" xfId="0" applyNumberFormat="1"/>
    <xf numFmtId="0" fontId="18" fillId="0" borderId="0" xfId="0" applyFont="1"/>
    <xf numFmtId="0" fontId="19" fillId="0" borderId="0" xfId="0" applyFont="1"/>
    <xf numFmtId="0" fontId="0" fillId="0" borderId="10" xfId="0" applyFont="1" applyBorder="1"/>
    <xf numFmtId="0" fontId="0" fillId="34" borderId="15" xfId="0" applyFont="1" applyFill="1" applyBorder="1"/>
    <xf numFmtId="0" fontId="0" fillId="0" borderId="14" xfId="0" applyFont="1" applyFill="1" applyBorder="1"/>
    <xf numFmtId="0" fontId="0" fillId="0" borderId="11" xfId="0" applyFont="1" applyFill="1" applyBorder="1"/>
    <xf numFmtId="0" fontId="0" fillId="0" borderId="12" xfId="0" applyFont="1" applyFill="1" applyBorder="1"/>
    <xf numFmtId="0" fontId="20" fillId="0" borderId="14" xfId="0" applyFont="1" applyFill="1" applyBorder="1"/>
    <xf numFmtId="0" fontId="20" fillId="0" borderId="13" xfId="0" applyFont="1" applyFill="1" applyBorder="1"/>
    <xf numFmtId="0" fontId="18" fillId="0" borderId="0" xfId="0" applyFont="1" applyFill="1"/>
    <xf numFmtId="0" fontId="0" fillId="0" borderId="13" xfId="0" applyFont="1" applyFill="1" applyBorder="1"/>
    <xf numFmtId="0" fontId="0" fillId="0" borderId="10" xfId="0" applyFont="1" applyFill="1" applyBorder="1"/>
    <xf numFmtId="10" fontId="0" fillId="0" borderId="14" xfId="0" applyNumberFormat="1" applyFont="1" applyFill="1" applyBorder="1"/>
    <xf numFmtId="2"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16" fillId="34" borderId="21" xfId="0" applyFont="1" applyFill="1" applyBorder="1"/>
    <xf numFmtId="0" fontId="0" fillId="34" borderId="22" xfId="0" applyFill="1" applyBorder="1"/>
    <xf numFmtId="0" fontId="16" fillId="0" borderId="22" xfId="0" applyFont="1" applyBorder="1"/>
    <xf numFmtId="10" fontId="0" fillId="0" borderId="0" xfId="0" applyNumberFormat="1" applyBorder="1"/>
    <xf numFmtId="0" fontId="16" fillId="34" borderId="22" xfId="0" applyFont="1" applyFill="1" applyBorder="1"/>
    <xf numFmtId="9" fontId="0" fillId="0" borderId="0" xfId="0" applyNumberFormat="1" applyBorder="1"/>
    <xf numFmtId="0" fontId="0" fillId="0" borderId="0" xfId="0" quotePrefix="1" applyBorder="1"/>
    <xf numFmtId="9" fontId="0" fillId="0" borderId="0" xfId="0" applyNumberFormat="1" applyFont="1" applyBorder="1"/>
    <xf numFmtId="0" fontId="16" fillId="34" borderId="19" xfId="0" applyFont="1" applyFill="1" applyBorder="1"/>
    <xf numFmtId="0" fontId="16" fillId="34" borderId="0" xfId="0" applyFont="1" applyFill="1" applyBorder="1"/>
    <xf numFmtId="9" fontId="16" fillId="0" borderId="0" xfId="0" applyNumberFormat="1" applyFont="1" applyBorder="1"/>
    <xf numFmtId="0" fontId="16" fillId="0" borderId="0" xfId="0" applyFont="1" applyFill="1" applyBorder="1"/>
    <xf numFmtId="0" fontId="16" fillId="34" borderId="23" xfId="0" applyFont="1" applyFill="1" applyBorder="1"/>
    <xf numFmtId="0" fontId="16" fillId="34" borderId="24" xfId="0" applyFont="1" applyFill="1" applyBorder="1"/>
    <xf numFmtId="0" fontId="0" fillId="0" borderId="21" xfId="0" applyBorder="1"/>
    <xf numFmtId="0" fontId="0" fillId="0" borderId="22" xfId="0" applyBorder="1"/>
    <xf numFmtId="0" fontId="0" fillId="0" borderId="25" xfId="0" applyBorder="1"/>
    <xf numFmtId="0" fontId="0" fillId="0" borderId="0" xfId="0" applyAlignment="1">
      <alignment horizontal="center"/>
    </xf>
    <xf numFmtId="0" fontId="21" fillId="0" borderId="0" xfId="0" applyFont="1"/>
    <xf numFmtId="0" fontId="0" fillId="33" borderId="14" xfId="0" applyFont="1" applyFill="1" applyBorder="1"/>
    <xf numFmtId="0" fontId="0" fillId="0" borderId="14" xfId="0" applyFont="1" applyBorder="1"/>
    <xf numFmtId="0" fontId="0" fillId="34" borderId="14" xfId="0" applyFont="1" applyFill="1" applyBorder="1"/>
    <xf numFmtId="0" fontId="13" fillId="35" borderId="0" xfId="0" applyFont="1" applyFill="1" applyBorder="1"/>
    <xf numFmtId="10" fontId="0" fillId="33" borderId="14" xfId="0" applyNumberFormat="1" applyFont="1" applyFill="1" applyBorder="1"/>
    <xf numFmtId="10" fontId="0" fillId="0" borderId="14" xfId="0" applyNumberFormat="1" applyFont="1" applyBorder="1"/>
    <xf numFmtId="2" fontId="0" fillId="34" borderId="14"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FF0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FF0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46EC690-D04B-4CC9-A863-091780C7A219}" name="Table8" displayName="Table8" ref="C1:D18" totalsRowShown="0" headerRowDxfId="70" tableBorderDxfId="69">
  <autoFilter ref="C1:D18" xr:uid="{416715B9-6A7B-4F69-8453-0DC2F575DE66}"/>
  <sortState xmlns:xlrd2="http://schemas.microsoft.com/office/spreadsheetml/2017/richdata2" ref="C2:D18">
    <sortCondition descending="1" ref="D1:D18"/>
  </sortState>
  <tableColumns count="2">
    <tableColumn id="1" xr3:uid="{84874F6F-BAAC-47E3-9B86-10228983015D}" name="Player" dataDxfId="68"/>
    <tableColumn id="2" xr3:uid="{39F89F91-998C-473F-B699-F200E537C551}" name="Points" dataDxfId="6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967EB5-3382-4151-9297-74105E2FDBC0}" name="Table4" displayName="Table4" ref="C4:G21" totalsRowShown="0" headerRowDxfId="66" dataDxfId="65" tableBorderDxfId="64">
  <autoFilter ref="C4:G21" xr:uid="{C3866E5C-0C5A-4B89-9B25-622FB44B47EF}"/>
  <sortState xmlns:xlrd2="http://schemas.microsoft.com/office/spreadsheetml/2017/richdata2" ref="C5:G21">
    <sortCondition descending="1" ref="G4:G21"/>
  </sortState>
  <tableColumns count="5">
    <tableColumn id="1" xr3:uid="{E2C150F1-87B9-4FAE-BC2C-70EAD5B0A6EB}" name="Player" dataDxfId="63"/>
    <tableColumn id="2" xr3:uid="{FCBCBE6A-DE22-4CC1-8106-5E568D8911A9}" name="Touches" dataDxfId="62"/>
    <tableColumn id="3" xr3:uid="{9AD996E8-7F0B-4F9A-A6C7-FC889FFC93B3}" name="TchsA3" dataDxfId="61"/>
    <tableColumn id="4" xr3:uid="{C78516DD-2B99-440B-BAA9-4422B0668DFA}" name="AvePosition" dataDxfId="60"/>
    <tableColumn id="5" xr3:uid="{A1754A73-229C-4ABF-BF0A-5F4BC8DA6BFD}" name="TouchIndex" dataDxfId="5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C5496C-8E0A-4E63-9462-59BA388D5CB4}" name="Table5" displayName="Table5" ref="J4:P21" totalsRowShown="0" headerRowDxfId="58" dataDxfId="57" tableBorderDxfId="56">
  <autoFilter ref="J4:P21" xr:uid="{49DFAC8D-A0D1-4F4D-9859-96ACE88F60A8}"/>
  <sortState xmlns:xlrd2="http://schemas.microsoft.com/office/spreadsheetml/2017/richdata2" ref="J5:P21">
    <sortCondition descending="1" ref="P4:P21"/>
  </sortState>
  <tableColumns count="7">
    <tableColumn id="1" xr3:uid="{7994FBEE-C27F-4760-B212-9A90190E9220}" name="Player" dataDxfId="55"/>
    <tableColumn id="2" xr3:uid="{D6E2939D-B99C-496A-8B91-B76539336487}" name="PsAtt" dataDxfId="54"/>
    <tableColumn id="3" xr3:uid="{39943A87-256A-4BCE-8915-67C42D7AF7E8}" name="Pass%" dataDxfId="53"/>
    <tableColumn id="4" xr3:uid="{13CE7742-DAAC-485B-B0B3-8224747D5606}" name="%PassFwd" dataDxfId="52"/>
    <tableColumn id="5" xr3:uid="{CE1AFB40-909B-4E70-A455-317135793277}" name="PsCmpSoP" dataDxfId="51"/>
    <tableColumn id="6" xr3:uid="{D81BF2A8-0241-486B-9C36-89188D183090}" name="SopPassComp%" dataDxfId="50"/>
    <tableColumn id="7" xr3:uid="{F5DE5FBB-2446-4B32-A0B1-EB5E62BCA22C}" name="PassIndexOB" dataDxfId="4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2E5218-9029-46B7-BE69-65BF2B82CE74}" name="Table6" displayName="Table6" ref="S4:X21" totalsRowShown="0" headerRowDxfId="48" dataDxfId="47" tableBorderDxfId="46">
  <autoFilter ref="S4:X21" xr:uid="{D3F75FC1-0DB6-44EA-887A-9B83455BCA7D}"/>
  <sortState xmlns:xlrd2="http://schemas.microsoft.com/office/spreadsheetml/2017/richdata2" ref="S5:X21">
    <sortCondition descending="1" ref="X4:X21"/>
  </sortState>
  <tableColumns count="6">
    <tableColumn id="1" xr3:uid="{7469FDEE-84DF-41E0-8620-1A55222F1CBD}" name="Player" dataDxfId="45"/>
    <tableColumn id="2" xr3:uid="{EE6012F0-232C-4580-A6A0-FE6AF204FEAE}" name="1v1" dataDxfId="44"/>
    <tableColumn id="3" xr3:uid="{1457E8E1-3367-44CC-B37F-F048FB1B309B}" name="1v1%" dataDxfId="43"/>
    <tableColumn id="4" xr3:uid="{207D5F61-1FEF-41FF-9914-63EC3F8ACE7C}" name="Suc1v1" dataDxfId="42"/>
    <tableColumn id="5" xr3:uid="{33BEC7D5-2836-45CE-8884-CAD0E356B653}" name="Disposs" dataDxfId="41"/>
    <tableColumn id="6" xr3:uid="{13BE5D28-408F-4C8D-AA23-3BC0278157F4}" name="TakeonIndex" dataDxfId="4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C93E12F-2C89-48CF-BD26-1CF3E84549A1}" name="Table7" displayName="Table7" ref="AA4:AG21" totalsRowShown="0" headerRowDxfId="39" dataDxfId="38" tableBorderDxfId="37">
  <autoFilter ref="AA4:AG21" xr:uid="{CE13CC7B-E50D-4EA1-8DAC-4346C4056512}"/>
  <sortState xmlns:xlrd2="http://schemas.microsoft.com/office/spreadsheetml/2017/richdata2" ref="AA5:AG21">
    <sortCondition descending="1" ref="AG4:AG21"/>
  </sortState>
  <tableColumns count="7">
    <tableColumn id="1" xr3:uid="{7E6FDFB0-DEE4-46E0-9F1E-88687A0D8913}" name="Player" dataDxfId="36">
      <calculatedColumnFormula>'OPTA Data'!J2</calculatedColumnFormula>
    </tableColumn>
    <tableColumn id="2" xr3:uid="{7AE133DA-67E9-46B9-AC75-ACED9E8A18BB}" name="PsCmpInBoxNotChance" dataDxfId="35">
      <calculatedColumnFormula>'OPTA Data'!AH2</calculatedColumnFormula>
    </tableColumn>
    <tableColumn id="3" xr3:uid="{A57D99B8-7E59-4DB3-9C03-CFB0A6C0DF92}" name="SOG" dataDxfId="34">
      <calculatedColumnFormula>'OPTA Data'!AI2</calculatedColumnFormula>
    </tableColumn>
    <tableColumn id="4" xr3:uid="{AF4F6F7C-1BD9-4AB7-B975-858846E1C430}" name="Goal" dataDxfId="33">
      <calculatedColumnFormula>'OPTA Data'!AJ2</calculatedColumnFormula>
    </tableColumn>
    <tableColumn id="5" xr3:uid="{60D065AE-E6CD-46E4-A723-332A00326661}" name="BigChncCrtd" dataDxfId="32">
      <calculatedColumnFormula>'OPTA Data'!AK2</calculatedColumnFormula>
    </tableColumn>
    <tableColumn id="6" xr3:uid="{75793177-08C3-4B03-962B-79214AFAD31D}" name="Ast" dataDxfId="31">
      <calculatedColumnFormula>'OPTA Data'!AL2</calculatedColumnFormula>
    </tableColumn>
    <tableColumn id="7" xr3:uid="{12F9ED45-0197-4173-B43B-A2BD34BF892B}" name="CreationIndexOB" dataDxfId="30">
      <calculatedColumnFormula>'OPTA Data'!AM2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D59730-19BB-48A0-BA6D-9D9F4B770997}" name="Table1" displayName="Table1" ref="C4:J21" totalsRowShown="0" headerRowDxfId="29" dataDxfId="28" tableBorderDxfId="27">
  <autoFilter ref="C4:J21" xr:uid="{D02452EA-7766-48EC-BD4B-F772526B0FF2}"/>
  <sortState xmlns:xlrd2="http://schemas.microsoft.com/office/spreadsheetml/2017/richdata2" ref="C5:J21">
    <sortCondition descending="1" ref="J4:J21"/>
  </sortState>
  <tableColumns count="8">
    <tableColumn id="1" xr3:uid="{BCD091D6-949E-4FF1-ABCA-D0FD5D2B7C96}" name="Player" dataDxfId="26"/>
    <tableColumn id="2" xr3:uid="{A90563D6-C252-46E8-AC70-D56ACF587120}" name="Tckl" dataDxfId="25"/>
    <tableColumn id="3" xr3:uid="{6FC407C9-9C30-446A-84AF-B25C6F7381C0}" name="Int" dataDxfId="24"/>
    <tableColumn id="4" xr3:uid="{98A174D3-FFA1-4153-83A8-579758653263}" name="ShtBlk" dataDxfId="23"/>
    <tableColumn id="5" xr3:uid="{4243CFBA-2AA7-4A08-97EB-9DB1AD4E238D}" name="BlkdPs" dataDxfId="22"/>
    <tableColumn id="6" xr3:uid="{F6DAE587-D5D6-4BE4-88C6-459A7DB23655}" name="CrossBlkd" dataDxfId="21"/>
    <tableColumn id="7" xr3:uid="{6FE95AF7-33D1-47CC-B364-6AE21B0B8D2D}" name="ChlngeLost" dataDxfId="20"/>
    <tableColumn id="8" xr3:uid="{8A42BA57-BC4E-4B81-B1F4-BAA402D01E16}" name="TotDisruption" dataDxfId="1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607963-B428-44E6-AFE1-A450776F401C}" name="Table2" displayName="Table2" ref="M4:S21" totalsRowShown="0" headerRowDxfId="18" dataDxfId="17" tableBorderDxfId="16">
  <autoFilter ref="M4:S21" xr:uid="{A311A927-AB3A-4618-A11D-3A7E5160CF62}"/>
  <sortState xmlns:xlrd2="http://schemas.microsoft.com/office/spreadsheetml/2017/richdata2" ref="M5:S21">
    <sortCondition descending="1" ref="S4:S21"/>
  </sortState>
  <tableColumns count="7">
    <tableColumn id="1" xr3:uid="{DC1BB1A1-7DEC-4741-958F-95B0B1BFC87D}" name="Player" dataDxfId="15"/>
    <tableColumn id="2" xr3:uid="{59E8FB6A-5B6D-4E9B-A90B-032E742D6BF2}" name="Recovery" dataDxfId="14"/>
    <tableColumn id="3" xr3:uid="{FFF219AB-6C90-4D62-AA17-DE2515B03DF4}" name="AerialWon" dataDxfId="13"/>
    <tableColumn id="4" xr3:uid="{C9114EDA-2CFD-45DA-8726-275CFD46BCBF}" name="Aerials" dataDxfId="12"/>
    <tableColumn id="5" xr3:uid="{92E2476F-9029-4665-8A3C-E74399160E8A}" name="DuelsW" dataDxfId="11"/>
    <tableColumn id="6" xr3:uid="{8078F057-012A-4AEA-A7F9-EC25C636D9CA}" name="Duels" dataDxfId="10"/>
    <tableColumn id="7" xr3:uid="{57DA31CB-3125-454F-A415-A5857B974633}" name="BallWinning" dataDxfId="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05BB4C-16EE-4DC5-9C27-2B3A698C84DA}" name="Table3" displayName="Table3" ref="V4:AA21" totalsRowShown="0" headerRowDxfId="8" dataDxfId="7" tableBorderDxfId="6">
  <autoFilter ref="V4:AA21" xr:uid="{94709F3D-0BA1-407E-9B8D-D4C97C2BED52}"/>
  <sortState xmlns:xlrd2="http://schemas.microsoft.com/office/spreadsheetml/2017/richdata2" ref="V5:AA21">
    <sortCondition ref="AA4:AA21"/>
  </sortState>
  <tableColumns count="6">
    <tableColumn id="1" xr3:uid="{3CF05EF5-6042-472B-812D-CDBA790370FD}" name="Player" dataDxfId="5"/>
    <tableColumn id="2" xr3:uid="{B606DD12-2E7B-4F78-95A4-BBF06C22A35C}" name="OppTBComp" dataDxfId="4"/>
    <tableColumn id="3" xr3:uid="{76326B74-EA4F-46B6-AFB8-A3726BB9859C}" name="OppSOG" dataDxfId="3"/>
    <tableColumn id="4" xr3:uid="{459CCAF8-DB57-4F5E-9AB7-F2793AB8D0CA}" name="GA" dataDxfId="2"/>
    <tableColumn id="5" xr3:uid="{70ABA52C-576A-49CB-8D6C-9CA6A06785F6}" name="OffDrawn" dataDxfId="1"/>
    <tableColumn id="6" xr3:uid="{0D67AB4D-03D6-4642-BCAD-9411C8CB9113}" name="TeamDefIndx"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B5EA9-EFB1-44D6-90A5-4D7AF593028E}">
  <dimension ref="A1:B13"/>
  <sheetViews>
    <sheetView workbookViewId="0"/>
  </sheetViews>
  <sheetFormatPr defaultRowHeight="14.4" x14ac:dyDescent="0.3"/>
  <cols>
    <col min="1" max="1" width="23.5546875" customWidth="1"/>
  </cols>
  <sheetData>
    <row r="1" spans="1:2" x14ac:dyDescent="0.3">
      <c r="A1" t="s">
        <v>137</v>
      </c>
    </row>
    <row r="2" spans="1:2" x14ac:dyDescent="0.3">
      <c r="A2" t="s">
        <v>136</v>
      </c>
      <c r="B2" t="s">
        <v>135</v>
      </c>
    </row>
    <row r="3" spans="1:2" x14ac:dyDescent="0.3">
      <c r="B3" t="s">
        <v>134</v>
      </c>
    </row>
    <row r="4" spans="1:2" x14ac:dyDescent="0.3">
      <c r="A4" t="s">
        <v>133</v>
      </c>
      <c r="B4" t="s">
        <v>132</v>
      </c>
    </row>
    <row r="5" spans="1:2" x14ac:dyDescent="0.3">
      <c r="A5" t="s">
        <v>131</v>
      </c>
      <c r="B5" t="s">
        <v>130</v>
      </c>
    </row>
    <row r="6" spans="1:2" x14ac:dyDescent="0.3">
      <c r="A6" t="s">
        <v>129</v>
      </c>
      <c r="B6" t="s">
        <v>128</v>
      </c>
    </row>
    <row r="7" spans="1:2" x14ac:dyDescent="0.3">
      <c r="B7" s="7" t="s">
        <v>123</v>
      </c>
    </row>
    <row r="8" spans="1:2" x14ac:dyDescent="0.3">
      <c r="A8" t="s">
        <v>127</v>
      </c>
      <c r="B8" t="s">
        <v>126</v>
      </c>
    </row>
    <row r="9" spans="1:2" x14ac:dyDescent="0.3">
      <c r="B9" s="7" t="s">
        <v>123</v>
      </c>
    </row>
    <row r="10" spans="1:2" x14ac:dyDescent="0.3">
      <c r="A10" t="s">
        <v>125</v>
      </c>
      <c r="B10" t="s">
        <v>124</v>
      </c>
    </row>
    <row r="11" spans="1:2" x14ac:dyDescent="0.3">
      <c r="B11" s="7" t="s">
        <v>123</v>
      </c>
    </row>
    <row r="12" spans="1:2" x14ac:dyDescent="0.3">
      <c r="A12" t="s">
        <v>122</v>
      </c>
      <c r="B12" s="6" t="s">
        <v>121</v>
      </c>
    </row>
    <row r="13" spans="1:2" x14ac:dyDescent="0.3">
      <c r="A13" t="s">
        <v>120</v>
      </c>
      <c r="B13" t="s">
        <v>119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8"/>
  <sheetViews>
    <sheetView zoomScale="75" zoomScaleNormal="75" workbookViewId="0">
      <selection activeCell="B41" sqref="B41"/>
    </sheetView>
  </sheetViews>
  <sheetFormatPr defaultRowHeight="14.4" x14ac:dyDescent="0.3"/>
  <sheetData>
    <row r="1" spans="1:57" x14ac:dyDescent="0.3">
      <c r="A1" t="s">
        <v>0</v>
      </c>
      <c r="B1" t="s">
        <v>1</v>
      </c>
      <c r="C1" t="s">
        <v>150</v>
      </c>
      <c r="D1" t="s">
        <v>151</v>
      </c>
      <c r="E1" t="s">
        <v>2</v>
      </c>
      <c r="F1" t="s">
        <v>3</v>
      </c>
      <c r="G1" t="s">
        <v>4</v>
      </c>
      <c r="H1" t="s">
        <v>152</v>
      </c>
      <c r="I1" t="s">
        <v>153</v>
      </c>
      <c r="J1" t="s">
        <v>5</v>
      </c>
      <c r="K1" t="s">
        <v>6</v>
      </c>
      <c r="L1" t="s">
        <v>154</v>
      </c>
      <c r="M1" t="s">
        <v>155</v>
      </c>
      <c r="N1" t="s">
        <v>156</v>
      </c>
      <c r="O1" t="s">
        <v>157</v>
      </c>
      <c r="P1" t="s">
        <v>7</v>
      </c>
      <c r="Q1" t="s">
        <v>8</v>
      </c>
      <c r="R1" t="s">
        <v>9</v>
      </c>
      <c r="S1" t="s">
        <v>10</v>
      </c>
      <c r="T1" t="s">
        <v>11</v>
      </c>
      <c r="U1" t="s">
        <v>12</v>
      </c>
      <c r="V1" t="s">
        <v>13</v>
      </c>
      <c r="W1" t="s">
        <v>14</v>
      </c>
      <c r="X1" t="s">
        <v>15</v>
      </c>
      <c r="Y1" t="s">
        <v>16</v>
      </c>
      <c r="Z1" t="s">
        <v>17</v>
      </c>
      <c r="AA1" t="s">
        <v>18</v>
      </c>
      <c r="AB1" t="s">
        <v>19</v>
      </c>
      <c r="AC1" t="s">
        <v>20</v>
      </c>
      <c r="AD1" t="s">
        <v>21</v>
      </c>
      <c r="AE1" t="s">
        <v>22</v>
      </c>
      <c r="AF1" t="s">
        <v>23</v>
      </c>
      <c r="AG1" t="s">
        <v>24</v>
      </c>
      <c r="AH1" t="s">
        <v>67</v>
      </c>
      <c r="AI1" t="s">
        <v>25</v>
      </c>
      <c r="AJ1" t="s">
        <v>26</v>
      </c>
      <c r="AK1" t="s">
        <v>158</v>
      </c>
      <c r="AL1" t="s">
        <v>27</v>
      </c>
      <c r="AM1" t="s">
        <v>159</v>
      </c>
      <c r="AN1" t="s">
        <v>29</v>
      </c>
      <c r="AO1" t="s">
        <v>30</v>
      </c>
      <c r="AP1" t="s">
        <v>31</v>
      </c>
      <c r="AQ1" t="s">
        <v>32</v>
      </c>
      <c r="AR1" t="s">
        <v>33</v>
      </c>
      <c r="AS1" t="s">
        <v>34</v>
      </c>
      <c r="AT1" t="s">
        <v>35</v>
      </c>
      <c r="AU1" t="s">
        <v>36</v>
      </c>
      <c r="AV1" t="s">
        <v>37</v>
      </c>
      <c r="AW1" t="s">
        <v>38</v>
      </c>
      <c r="AX1" t="s">
        <v>39</v>
      </c>
      <c r="AY1" t="s">
        <v>84</v>
      </c>
      <c r="AZ1" t="s">
        <v>40</v>
      </c>
      <c r="BA1" t="s">
        <v>41</v>
      </c>
      <c r="BB1" t="s">
        <v>42</v>
      </c>
      <c r="BC1" t="s">
        <v>104</v>
      </c>
      <c r="BD1" t="s">
        <v>160</v>
      </c>
      <c r="BE1" t="s">
        <v>74</v>
      </c>
    </row>
    <row r="2" spans="1:57" x14ac:dyDescent="0.3">
      <c r="A2">
        <v>1</v>
      </c>
      <c r="B2">
        <v>25</v>
      </c>
      <c r="C2" t="s">
        <v>180</v>
      </c>
      <c r="D2">
        <v>177928</v>
      </c>
      <c r="E2">
        <v>2169</v>
      </c>
      <c r="F2">
        <v>27</v>
      </c>
      <c r="G2" t="s">
        <v>85</v>
      </c>
      <c r="H2" t="s">
        <v>181</v>
      </c>
      <c r="I2" t="s">
        <v>182</v>
      </c>
      <c r="J2" t="s">
        <v>91</v>
      </c>
      <c r="K2" t="s">
        <v>50</v>
      </c>
      <c r="L2" t="s">
        <v>183</v>
      </c>
      <c r="M2">
        <v>1616</v>
      </c>
      <c r="N2" t="s">
        <v>165</v>
      </c>
      <c r="O2" t="s">
        <v>166</v>
      </c>
      <c r="P2">
        <v>62.78</v>
      </c>
      <c r="Q2">
        <v>14.52</v>
      </c>
      <c r="R2">
        <v>45.2</v>
      </c>
      <c r="S2">
        <v>28.38</v>
      </c>
      <c r="T2">
        <v>39.75</v>
      </c>
      <c r="U2" s="1">
        <v>0.751</v>
      </c>
      <c r="V2" s="1">
        <v>0.435</v>
      </c>
      <c r="W2">
        <v>0.17</v>
      </c>
      <c r="X2" s="1">
        <v>0.8</v>
      </c>
      <c r="Y2">
        <v>13.12</v>
      </c>
      <c r="Z2">
        <v>4.1100000000000003</v>
      </c>
      <c r="AA2">
        <v>1.1599999999999999</v>
      </c>
      <c r="AB2">
        <v>0.08</v>
      </c>
      <c r="AC2">
        <v>2.3199999999999998</v>
      </c>
      <c r="AD2" s="1">
        <v>0.55400000000000005</v>
      </c>
      <c r="AE2">
        <v>1.29</v>
      </c>
      <c r="AF2">
        <v>0.87</v>
      </c>
      <c r="AG2">
        <v>0.41</v>
      </c>
      <c r="AH2">
        <v>0.54</v>
      </c>
      <c r="AI2">
        <v>0.04</v>
      </c>
      <c r="AJ2">
        <v>0.04</v>
      </c>
      <c r="AK2">
        <v>0.25</v>
      </c>
      <c r="AL2">
        <v>0.21</v>
      </c>
      <c r="AM2">
        <v>1.58</v>
      </c>
      <c r="AN2">
        <v>1.99</v>
      </c>
      <c r="AO2">
        <v>1.99</v>
      </c>
      <c r="AP2">
        <v>0.17</v>
      </c>
      <c r="AQ2">
        <v>0.46</v>
      </c>
      <c r="AR2">
        <v>0.28999999999999998</v>
      </c>
      <c r="AS2">
        <v>1.08</v>
      </c>
      <c r="AT2">
        <v>3.32</v>
      </c>
      <c r="AU2">
        <v>4.7699999999999996</v>
      </c>
      <c r="AV2">
        <v>1.62</v>
      </c>
      <c r="AW2">
        <v>2.66</v>
      </c>
      <c r="AX2">
        <v>5.48</v>
      </c>
      <c r="AY2">
        <v>10.119999999999999</v>
      </c>
      <c r="AZ2">
        <v>64.16</v>
      </c>
      <c r="BA2">
        <v>0.44</v>
      </c>
      <c r="BB2">
        <v>5.52</v>
      </c>
      <c r="BC2">
        <v>1.59</v>
      </c>
      <c r="BD2">
        <v>2.04</v>
      </c>
      <c r="BE2">
        <v>2.29</v>
      </c>
    </row>
    <row r="3" spans="1:57" x14ac:dyDescent="0.3">
      <c r="A3">
        <v>1</v>
      </c>
      <c r="B3">
        <v>25</v>
      </c>
      <c r="C3" t="s">
        <v>204</v>
      </c>
      <c r="D3">
        <v>222820</v>
      </c>
      <c r="E3">
        <v>2107</v>
      </c>
      <c r="F3">
        <v>20</v>
      </c>
      <c r="G3" t="s">
        <v>85</v>
      </c>
      <c r="H3" t="s">
        <v>205</v>
      </c>
      <c r="I3" t="s">
        <v>206</v>
      </c>
      <c r="J3" t="s">
        <v>97</v>
      </c>
      <c r="K3" t="s">
        <v>52</v>
      </c>
      <c r="L3" t="s">
        <v>207</v>
      </c>
      <c r="M3">
        <v>454</v>
      </c>
      <c r="N3" t="s">
        <v>165</v>
      </c>
      <c r="O3" t="s">
        <v>166</v>
      </c>
      <c r="P3">
        <v>69.33</v>
      </c>
      <c r="Q3">
        <v>20.8</v>
      </c>
      <c r="R3">
        <v>48.62</v>
      </c>
      <c r="S3">
        <v>33.71</v>
      </c>
      <c r="T3">
        <v>42.89</v>
      </c>
      <c r="U3" s="1">
        <v>0.77600000000000002</v>
      </c>
      <c r="V3" s="1">
        <v>0.38600000000000001</v>
      </c>
      <c r="W3">
        <v>0.09</v>
      </c>
      <c r="X3" s="1">
        <v>0.33300000000000002</v>
      </c>
      <c r="Y3">
        <v>12.89</v>
      </c>
      <c r="Z3">
        <v>4.57</v>
      </c>
      <c r="AA3">
        <v>1.54</v>
      </c>
      <c r="AB3">
        <v>0.09</v>
      </c>
      <c r="AC3">
        <v>1.75</v>
      </c>
      <c r="AD3" s="1">
        <v>0.24399999999999999</v>
      </c>
      <c r="AE3">
        <v>0.43</v>
      </c>
      <c r="AF3">
        <v>0.94</v>
      </c>
      <c r="AG3">
        <v>-0.51</v>
      </c>
      <c r="AH3">
        <v>0.94</v>
      </c>
      <c r="AI3">
        <v>0.17</v>
      </c>
      <c r="AJ3">
        <v>0.04</v>
      </c>
      <c r="AK3">
        <v>0.3</v>
      </c>
      <c r="AL3">
        <v>0.17</v>
      </c>
      <c r="AM3">
        <v>2.14</v>
      </c>
      <c r="AN3">
        <v>2.99</v>
      </c>
      <c r="AO3">
        <v>1.45</v>
      </c>
      <c r="AP3">
        <v>0.17</v>
      </c>
      <c r="AQ3">
        <v>1.37</v>
      </c>
      <c r="AR3">
        <v>0.43</v>
      </c>
      <c r="AS3">
        <v>0.9</v>
      </c>
      <c r="AT3">
        <v>5.08</v>
      </c>
      <c r="AU3">
        <v>4.6100000000000003</v>
      </c>
      <c r="AV3">
        <v>0.94</v>
      </c>
      <c r="AW3">
        <v>1.96</v>
      </c>
      <c r="AX3">
        <v>5.13</v>
      </c>
      <c r="AY3">
        <v>9.8699999999999992</v>
      </c>
      <c r="AZ3">
        <v>62.58</v>
      </c>
      <c r="BA3">
        <v>0.27</v>
      </c>
      <c r="BB3">
        <v>3.77</v>
      </c>
      <c r="BC3">
        <v>1.1499999999999999</v>
      </c>
      <c r="BD3">
        <v>1.1499999999999999</v>
      </c>
      <c r="BE3">
        <v>1.62</v>
      </c>
    </row>
    <row r="4" spans="1:57" x14ac:dyDescent="0.3">
      <c r="A4">
        <v>3</v>
      </c>
      <c r="B4">
        <v>23</v>
      </c>
      <c r="C4" t="s">
        <v>196</v>
      </c>
      <c r="D4">
        <v>170827</v>
      </c>
      <c r="E4">
        <v>1988</v>
      </c>
      <c r="F4">
        <v>26</v>
      </c>
      <c r="G4" t="s">
        <v>85</v>
      </c>
      <c r="H4" t="s">
        <v>197</v>
      </c>
      <c r="I4" t="s">
        <v>198</v>
      </c>
      <c r="J4" t="s">
        <v>95</v>
      </c>
      <c r="K4" t="s">
        <v>56</v>
      </c>
      <c r="L4" t="s">
        <v>199</v>
      </c>
      <c r="M4">
        <v>399</v>
      </c>
      <c r="N4" t="s">
        <v>165</v>
      </c>
      <c r="O4" t="s">
        <v>166</v>
      </c>
      <c r="P4">
        <v>55.77</v>
      </c>
      <c r="Q4">
        <v>13.81</v>
      </c>
      <c r="R4">
        <v>44.6</v>
      </c>
      <c r="S4">
        <v>24.88</v>
      </c>
      <c r="T4">
        <v>31.78</v>
      </c>
      <c r="U4" s="1">
        <v>0.72099999999999997</v>
      </c>
      <c r="V4" s="1">
        <v>0.46700000000000003</v>
      </c>
      <c r="W4">
        <v>0</v>
      </c>
      <c r="X4" s="1">
        <v>0</v>
      </c>
      <c r="Y4">
        <v>10.7</v>
      </c>
      <c r="Z4">
        <v>3.26</v>
      </c>
      <c r="AA4">
        <v>0.81</v>
      </c>
      <c r="AB4">
        <v>0.14000000000000001</v>
      </c>
      <c r="AC4">
        <v>0.86</v>
      </c>
      <c r="AD4" s="1">
        <v>0.47399999999999998</v>
      </c>
      <c r="AE4">
        <v>0.41</v>
      </c>
      <c r="AF4">
        <v>0.5</v>
      </c>
      <c r="AG4">
        <v>-0.09</v>
      </c>
      <c r="AH4">
        <v>0.45</v>
      </c>
      <c r="AI4">
        <v>0.23</v>
      </c>
      <c r="AJ4">
        <v>0.09</v>
      </c>
      <c r="AK4">
        <v>0.09</v>
      </c>
      <c r="AL4">
        <v>0.05</v>
      </c>
      <c r="AM4">
        <v>1.22</v>
      </c>
      <c r="AN4">
        <v>2.13</v>
      </c>
      <c r="AO4">
        <v>1.99</v>
      </c>
      <c r="AP4">
        <v>0.36</v>
      </c>
      <c r="AQ4">
        <v>1</v>
      </c>
      <c r="AR4">
        <v>0.27</v>
      </c>
      <c r="AS4">
        <v>0.18</v>
      </c>
      <c r="AT4">
        <v>6.7</v>
      </c>
      <c r="AU4">
        <v>5.7</v>
      </c>
      <c r="AV4">
        <v>2.13</v>
      </c>
      <c r="AW4">
        <v>3.53</v>
      </c>
      <c r="AX4">
        <v>5.07</v>
      </c>
      <c r="AY4">
        <v>7.79</v>
      </c>
      <c r="AZ4">
        <v>71.95</v>
      </c>
      <c r="BA4">
        <v>0.62</v>
      </c>
      <c r="BB4">
        <v>4.2699999999999996</v>
      </c>
      <c r="BC4">
        <v>1.04</v>
      </c>
      <c r="BD4">
        <v>3.38</v>
      </c>
      <c r="BE4">
        <v>1.52</v>
      </c>
    </row>
    <row r="5" spans="1:57" x14ac:dyDescent="0.3">
      <c r="A5">
        <v>3</v>
      </c>
      <c r="B5">
        <v>23</v>
      </c>
      <c r="C5" t="s">
        <v>215</v>
      </c>
      <c r="D5">
        <v>110974</v>
      </c>
      <c r="E5">
        <v>1848</v>
      </c>
      <c r="F5">
        <v>28</v>
      </c>
      <c r="G5" t="s">
        <v>85</v>
      </c>
      <c r="H5" t="s">
        <v>216</v>
      </c>
      <c r="I5" t="s">
        <v>217</v>
      </c>
      <c r="J5" t="s">
        <v>100</v>
      </c>
      <c r="K5" t="s">
        <v>55</v>
      </c>
      <c r="L5" t="s">
        <v>218</v>
      </c>
      <c r="M5">
        <v>5513</v>
      </c>
      <c r="N5" t="s">
        <v>165</v>
      </c>
      <c r="O5" t="s">
        <v>166</v>
      </c>
      <c r="P5">
        <v>55.62</v>
      </c>
      <c r="Q5">
        <v>9.94</v>
      </c>
      <c r="R5">
        <v>43.28</v>
      </c>
      <c r="S5">
        <v>24.07</v>
      </c>
      <c r="T5">
        <v>38.57</v>
      </c>
      <c r="U5" s="1">
        <v>0.86599999999999999</v>
      </c>
      <c r="V5" s="1">
        <v>0.32300000000000001</v>
      </c>
      <c r="W5">
        <v>0.1</v>
      </c>
      <c r="X5" s="1">
        <v>1</v>
      </c>
      <c r="Y5">
        <v>10.9</v>
      </c>
      <c r="Z5">
        <v>1.46</v>
      </c>
      <c r="AA5">
        <v>0.49</v>
      </c>
      <c r="AB5">
        <v>0.05</v>
      </c>
      <c r="AC5">
        <v>0.83</v>
      </c>
      <c r="AD5" s="1">
        <v>0.58799999999999997</v>
      </c>
      <c r="AE5">
        <v>0.49</v>
      </c>
      <c r="AF5">
        <v>0.34</v>
      </c>
      <c r="AG5">
        <v>0.15</v>
      </c>
      <c r="AH5">
        <v>0.34</v>
      </c>
      <c r="AI5">
        <v>0.24</v>
      </c>
      <c r="AJ5">
        <v>0</v>
      </c>
      <c r="AK5">
        <v>0.05</v>
      </c>
      <c r="AL5">
        <v>0.1</v>
      </c>
      <c r="AM5">
        <v>0.83</v>
      </c>
      <c r="AN5">
        <v>2.14</v>
      </c>
      <c r="AO5">
        <v>0.93</v>
      </c>
      <c r="AP5">
        <v>0.24</v>
      </c>
      <c r="AQ5">
        <v>0.68</v>
      </c>
      <c r="AR5">
        <v>0.19</v>
      </c>
      <c r="AS5">
        <v>1.02</v>
      </c>
      <c r="AT5">
        <v>3.6</v>
      </c>
      <c r="AU5">
        <v>6.38</v>
      </c>
      <c r="AV5">
        <v>0.44</v>
      </c>
      <c r="AW5">
        <v>1.22</v>
      </c>
      <c r="AX5">
        <v>3.9</v>
      </c>
      <c r="AY5">
        <v>6.57</v>
      </c>
      <c r="AZ5">
        <v>74.290000000000006</v>
      </c>
      <c r="BA5">
        <v>1.22</v>
      </c>
      <c r="BB5">
        <v>6.61</v>
      </c>
      <c r="BC5">
        <v>1.35</v>
      </c>
      <c r="BD5">
        <v>1.74</v>
      </c>
      <c r="BE5">
        <v>2.6</v>
      </c>
    </row>
    <row r="6" spans="1:57" x14ac:dyDescent="0.3">
      <c r="A6">
        <v>3</v>
      </c>
      <c r="B6">
        <v>23</v>
      </c>
      <c r="C6" t="s">
        <v>192</v>
      </c>
      <c r="D6">
        <v>205285</v>
      </c>
      <c r="E6">
        <v>1893</v>
      </c>
      <c r="F6">
        <v>25</v>
      </c>
      <c r="G6" t="s">
        <v>85</v>
      </c>
      <c r="H6" t="s">
        <v>193</v>
      </c>
      <c r="I6" t="s">
        <v>194</v>
      </c>
      <c r="J6" t="s">
        <v>94</v>
      </c>
      <c r="K6" t="s">
        <v>58</v>
      </c>
      <c r="L6" t="s">
        <v>195</v>
      </c>
      <c r="M6">
        <v>1326</v>
      </c>
      <c r="N6" t="s">
        <v>165</v>
      </c>
      <c r="O6" t="s">
        <v>166</v>
      </c>
      <c r="P6">
        <v>53.49</v>
      </c>
      <c r="Q6">
        <v>10.55</v>
      </c>
      <c r="R6">
        <v>40.86</v>
      </c>
      <c r="S6">
        <v>21.85</v>
      </c>
      <c r="T6">
        <v>29.81</v>
      </c>
      <c r="U6" s="1">
        <v>0.71599999999999997</v>
      </c>
      <c r="V6" s="1">
        <v>0.48499999999999999</v>
      </c>
      <c r="W6">
        <v>0.1</v>
      </c>
      <c r="X6" s="1">
        <v>0.66700000000000004</v>
      </c>
      <c r="Y6">
        <v>10.41</v>
      </c>
      <c r="Z6">
        <v>3</v>
      </c>
      <c r="AA6">
        <v>0.86</v>
      </c>
      <c r="AB6">
        <v>0.05</v>
      </c>
      <c r="AC6">
        <v>1.05</v>
      </c>
      <c r="AD6" s="1">
        <v>0.5</v>
      </c>
      <c r="AE6">
        <v>0.52</v>
      </c>
      <c r="AF6">
        <v>0.05</v>
      </c>
      <c r="AG6">
        <v>0.48</v>
      </c>
      <c r="AH6">
        <v>0.62</v>
      </c>
      <c r="AI6">
        <v>0</v>
      </c>
      <c r="AJ6">
        <v>0</v>
      </c>
      <c r="AK6">
        <v>0.1</v>
      </c>
      <c r="AL6">
        <v>0.1</v>
      </c>
      <c r="AM6">
        <v>1</v>
      </c>
      <c r="AN6">
        <v>2.23</v>
      </c>
      <c r="AO6">
        <v>1.71</v>
      </c>
      <c r="AP6">
        <v>0.43</v>
      </c>
      <c r="AQ6">
        <v>1</v>
      </c>
      <c r="AR6">
        <v>0.81</v>
      </c>
      <c r="AS6">
        <v>0.76</v>
      </c>
      <c r="AT6">
        <v>4.75</v>
      </c>
      <c r="AU6">
        <v>4.1399999999999997</v>
      </c>
      <c r="AV6">
        <v>1.33</v>
      </c>
      <c r="AW6">
        <v>3.09</v>
      </c>
      <c r="AX6">
        <v>5.04</v>
      </c>
      <c r="AY6">
        <v>8.61</v>
      </c>
      <c r="AZ6">
        <v>62.02</v>
      </c>
      <c r="BA6">
        <v>0.63</v>
      </c>
      <c r="BB6">
        <v>4.63</v>
      </c>
      <c r="BC6">
        <v>1.67</v>
      </c>
      <c r="BD6">
        <v>1.89</v>
      </c>
      <c r="BE6">
        <v>2.1</v>
      </c>
    </row>
    <row r="7" spans="1:57" x14ac:dyDescent="0.3">
      <c r="A7">
        <v>6</v>
      </c>
      <c r="B7">
        <v>21</v>
      </c>
      <c r="C7" t="s">
        <v>176</v>
      </c>
      <c r="D7">
        <v>12875</v>
      </c>
      <c r="E7">
        <v>1790</v>
      </c>
      <c r="F7">
        <v>36</v>
      </c>
      <c r="G7" t="s">
        <v>85</v>
      </c>
      <c r="H7" t="s">
        <v>177</v>
      </c>
      <c r="I7" t="s">
        <v>178</v>
      </c>
      <c r="J7" t="s">
        <v>90</v>
      </c>
      <c r="K7" t="s">
        <v>46</v>
      </c>
      <c r="L7" t="s">
        <v>179</v>
      </c>
      <c r="M7">
        <v>1897</v>
      </c>
      <c r="N7" t="s">
        <v>165</v>
      </c>
      <c r="O7" t="s">
        <v>166</v>
      </c>
      <c r="P7">
        <v>70.290000000000006</v>
      </c>
      <c r="Q7">
        <v>15.54</v>
      </c>
      <c r="R7">
        <v>45.9</v>
      </c>
      <c r="S7">
        <v>32.26</v>
      </c>
      <c r="T7">
        <v>48.27</v>
      </c>
      <c r="U7" s="1">
        <v>0.86399999999999999</v>
      </c>
      <c r="V7" s="1">
        <v>0.38300000000000001</v>
      </c>
      <c r="W7">
        <v>0.1</v>
      </c>
      <c r="X7" s="1">
        <v>1</v>
      </c>
      <c r="Y7">
        <v>16.079999999999998</v>
      </c>
      <c r="Z7">
        <v>2.31</v>
      </c>
      <c r="AA7">
        <v>0.85</v>
      </c>
      <c r="AB7">
        <v>0.1</v>
      </c>
      <c r="AC7">
        <v>1.46</v>
      </c>
      <c r="AD7" s="1">
        <v>0.44800000000000001</v>
      </c>
      <c r="AE7">
        <v>0.65</v>
      </c>
      <c r="AF7">
        <v>0.55000000000000004</v>
      </c>
      <c r="AG7">
        <v>0.1</v>
      </c>
      <c r="AH7">
        <v>0.6</v>
      </c>
      <c r="AI7">
        <v>0.3</v>
      </c>
      <c r="AJ7">
        <v>0</v>
      </c>
      <c r="AK7">
        <v>0.15</v>
      </c>
      <c r="AL7">
        <v>0.1</v>
      </c>
      <c r="AM7">
        <v>1.36</v>
      </c>
      <c r="AN7">
        <v>2.5099999999999998</v>
      </c>
      <c r="AO7">
        <v>1.1599999999999999</v>
      </c>
      <c r="AP7">
        <v>0.15</v>
      </c>
      <c r="AQ7">
        <v>0.55000000000000004</v>
      </c>
      <c r="AR7">
        <v>0.6</v>
      </c>
      <c r="AS7">
        <v>0.55000000000000004</v>
      </c>
      <c r="AT7">
        <v>4.42</v>
      </c>
      <c r="AU7">
        <v>5.83</v>
      </c>
      <c r="AV7">
        <v>0.5</v>
      </c>
      <c r="AW7">
        <v>0.96</v>
      </c>
      <c r="AX7">
        <v>5.23</v>
      </c>
      <c r="AY7">
        <v>7.89</v>
      </c>
      <c r="AZ7">
        <v>76.16</v>
      </c>
      <c r="BA7">
        <v>0.56000000000000005</v>
      </c>
      <c r="BB7">
        <v>3.74</v>
      </c>
      <c r="BC7">
        <v>1.59</v>
      </c>
      <c r="BD7">
        <v>2.96</v>
      </c>
      <c r="BE7">
        <v>1.68</v>
      </c>
    </row>
    <row r="8" spans="1:57" x14ac:dyDescent="0.3">
      <c r="A8">
        <v>6</v>
      </c>
      <c r="B8">
        <v>21</v>
      </c>
      <c r="C8" t="s">
        <v>211</v>
      </c>
      <c r="D8">
        <v>244410</v>
      </c>
      <c r="E8">
        <v>1527</v>
      </c>
      <c r="F8">
        <v>21</v>
      </c>
      <c r="G8" t="s">
        <v>85</v>
      </c>
      <c r="H8" t="s">
        <v>212</v>
      </c>
      <c r="I8" t="s">
        <v>213</v>
      </c>
      <c r="J8" t="s">
        <v>99</v>
      </c>
      <c r="K8" t="s">
        <v>53</v>
      </c>
      <c r="L8" t="s">
        <v>214</v>
      </c>
      <c r="M8">
        <v>3500</v>
      </c>
      <c r="N8" t="s">
        <v>165</v>
      </c>
      <c r="O8" t="s">
        <v>166</v>
      </c>
      <c r="P8">
        <v>75.319999999999993</v>
      </c>
      <c r="Q8">
        <v>17.21</v>
      </c>
      <c r="R8">
        <v>43.94</v>
      </c>
      <c r="S8">
        <v>33.1</v>
      </c>
      <c r="T8">
        <v>48.27</v>
      </c>
      <c r="U8" s="1">
        <v>0.81899999999999995</v>
      </c>
      <c r="V8" s="1">
        <v>0.30399999999999999</v>
      </c>
      <c r="W8">
        <v>0.59</v>
      </c>
      <c r="X8" s="1">
        <v>0.83299999999999996</v>
      </c>
      <c r="Y8">
        <v>12.51</v>
      </c>
      <c r="Z8">
        <v>3.18</v>
      </c>
      <c r="AA8">
        <v>0.77</v>
      </c>
      <c r="AB8">
        <v>0.06</v>
      </c>
      <c r="AC8">
        <v>1.94</v>
      </c>
      <c r="AD8" s="1">
        <v>0.57599999999999996</v>
      </c>
      <c r="AE8">
        <v>1.1200000000000001</v>
      </c>
      <c r="AF8">
        <v>0.53</v>
      </c>
      <c r="AG8">
        <v>0.59</v>
      </c>
      <c r="AH8">
        <v>0.53</v>
      </c>
      <c r="AI8">
        <v>0.18</v>
      </c>
      <c r="AJ8">
        <v>0</v>
      </c>
      <c r="AK8">
        <v>0</v>
      </c>
      <c r="AL8">
        <v>0</v>
      </c>
      <c r="AM8">
        <v>0.94</v>
      </c>
      <c r="AN8">
        <v>2.42</v>
      </c>
      <c r="AO8">
        <v>1.83</v>
      </c>
      <c r="AP8">
        <v>0.28999999999999998</v>
      </c>
      <c r="AQ8">
        <v>1.06</v>
      </c>
      <c r="AR8">
        <v>0.71</v>
      </c>
      <c r="AS8">
        <v>0.47</v>
      </c>
      <c r="AT8">
        <v>5.95</v>
      </c>
      <c r="AU8">
        <v>6.72</v>
      </c>
      <c r="AV8">
        <v>1.59</v>
      </c>
      <c r="AW8">
        <v>2.5299999999999998</v>
      </c>
      <c r="AX8">
        <v>6.25</v>
      </c>
      <c r="AY8">
        <v>9.5500000000000007</v>
      </c>
      <c r="AZ8">
        <v>70.59</v>
      </c>
      <c r="BA8">
        <v>0.74</v>
      </c>
      <c r="BB8">
        <v>5.43</v>
      </c>
      <c r="BC8">
        <v>1</v>
      </c>
      <c r="BD8">
        <v>1.39</v>
      </c>
      <c r="BE8">
        <v>2.0699999999999998</v>
      </c>
    </row>
    <row r="9" spans="1:57" x14ac:dyDescent="0.3">
      <c r="A9">
        <v>8</v>
      </c>
      <c r="B9">
        <v>20</v>
      </c>
      <c r="C9" t="s">
        <v>168</v>
      </c>
      <c r="D9">
        <v>163529</v>
      </c>
      <c r="E9">
        <v>1592</v>
      </c>
      <c r="F9">
        <v>27</v>
      </c>
      <c r="G9" t="s">
        <v>85</v>
      </c>
      <c r="H9" t="s">
        <v>169</v>
      </c>
      <c r="I9" t="s">
        <v>170</v>
      </c>
      <c r="J9" t="s">
        <v>88</v>
      </c>
      <c r="K9" t="s">
        <v>48</v>
      </c>
      <c r="L9" t="s">
        <v>171</v>
      </c>
      <c r="M9">
        <v>9668</v>
      </c>
      <c r="N9" t="s">
        <v>165</v>
      </c>
      <c r="O9" t="s">
        <v>166</v>
      </c>
      <c r="P9">
        <v>77.510000000000005</v>
      </c>
      <c r="Q9">
        <v>17.75</v>
      </c>
      <c r="R9">
        <v>45.28</v>
      </c>
      <c r="S9">
        <v>35.090000000000003</v>
      </c>
      <c r="T9">
        <v>50.94</v>
      </c>
      <c r="U9" s="1">
        <v>0.82899999999999996</v>
      </c>
      <c r="V9" s="1">
        <v>0.36699999999999999</v>
      </c>
      <c r="W9">
        <v>0.56999999999999995</v>
      </c>
      <c r="X9" s="1">
        <v>0.83299999999999996</v>
      </c>
      <c r="Y9">
        <v>15.99</v>
      </c>
      <c r="Z9">
        <v>3.9</v>
      </c>
      <c r="AA9">
        <v>1.1299999999999999</v>
      </c>
      <c r="AB9">
        <v>0.06</v>
      </c>
      <c r="AC9">
        <v>2.2599999999999998</v>
      </c>
      <c r="AD9" s="1">
        <v>0.57499999999999996</v>
      </c>
      <c r="AE9">
        <v>1.3</v>
      </c>
      <c r="AF9">
        <v>0.79</v>
      </c>
      <c r="AG9">
        <v>0.51</v>
      </c>
      <c r="AH9">
        <v>0.45</v>
      </c>
      <c r="AI9">
        <v>0.23</v>
      </c>
      <c r="AJ9">
        <v>0</v>
      </c>
      <c r="AK9">
        <v>0.28000000000000003</v>
      </c>
      <c r="AL9">
        <v>0.06</v>
      </c>
      <c r="AM9">
        <v>1.64</v>
      </c>
      <c r="AN9">
        <v>1.75</v>
      </c>
      <c r="AO9">
        <v>1.41</v>
      </c>
      <c r="AP9">
        <v>0.28000000000000003</v>
      </c>
      <c r="AQ9">
        <v>0.34</v>
      </c>
      <c r="AR9">
        <v>0.45</v>
      </c>
      <c r="AS9">
        <v>0.28000000000000003</v>
      </c>
      <c r="AT9">
        <v>4.47</v>
      </c>
      <c r="AU9">
        <v>5.6</v>
      </c>
      <c r="AV9">
        <v>2.37</v>
      </c>
      <c r="AW9">
        <v>3.39</v>
      </c>
      <c r="AX9">
        <v>5.48</v>
      </c>
      <c r="AY9">
        <v>8.8800000000000008</v>
      </c>
      <c r="AZ9">
        <v>71.510000000000005</v>
      </c>
      <c r="BA9">
        <v>0.62</v>
      </c>
      <c r="BB9">
        <v>5.48</v>
      </c>
      <c r="BC9">
        <v>1.29</v>
      </c>
      <c r="BD9">
        <v>2.76</v>
      </c>
      <c r="BE9">
        <v>2.0699999999999998</v>
      </c>
    </row>
    <row r="10" spans="1:57" x14ac:dyDescent="0.3">
      <c r="A10">
        <v>8</v>
      </c>
      <c r="B10">
        <v>20</v>
      </c>
      <c r="C10" t="s">
        <v>219</v>
      </c>
      <c r="D10">
        <v>50081</v>
      </c>
      <c r="E10">
        <v>1530</v>
      </c>
      <c r="F10">
        <v>32</v>
      </c>
      <c r="G10" t="s">
        <v>85</v>
      </c>
      <c r="H10" t="s">
        <v>220</v>
      </c>
      <c r="I10" t="s">
        <v>221</v>
      </c>
      <c r="J10" t="s">
        <v>101</v>
      </c>
      <c r="K10" t="s">
        <v>57</v>
      </c>
      <c r="L10" t="s">
        <v>222</v>
      </c>
      <c r="M10">
        <v>1131</v>
      </c>
      <c r="N10" t="s">
        <v>165</v>
      </c>
      <c r="O10" t="s">
        <v>166</v>
      </c>
      <c r="P10">
        <v>71</v>
      </c>
      <c r="Q10">
        <v>19.760000000000002</v>
      </c>
      <c r="R10">
        <v>46.88</v>
      </c>
      <c r="S10">
        <v>33.29</v>
      </c>
      <c r="T10">
        <v>47.41</v>
      </c>
      <c r="U10" s="1">
        <v>0.8</v>
      </c>
      <c r="V10" s="1">
        <v>0.40200000000000002</v>
      </c>
      <c r="W10">
        <v>0.28999999999999998</v>
      </c>
      <c r="X10" s="1">
        <v>1</v>
      </c>
      <c r="Y10">
        <v>15.55</v>
      </c>
      <c r="Z10">
        <v>4.6500000000000004</v>
      </c>
      <c r="AA10">
        <v>1.24</v>
      </c>
      <c r="AB10">
        <v>0.12</v>
      </c>
      <c r="AC10">
        <v>3.41</v>
      </c>
      <c r="AD10" s="1">
        <v>0.46600000000000003</v>
      </c>
      <c r="AE10">
        <v>1.59</v>
      </c>
      <c r="AF10">
        <v>1</v>
      </c>
      <c r="AG10">
        <v>0.59</v>
      </c>
      <c r="AH10">
        <v>0.94</v>
      </c>
      <c r="AI10">
        <v>0.06</v>
      </c>
      <c r="AJ10">
        <v>0</v>
      </c>
      <c r="AK10">
        <v>0.12</v>
      </c>
      <c r="AL10">
        <v>0.12</v>
      </c>
      <c r="AM10">
        <v>1.47</v>
      </c>
      <c r="AN10">
        <v>1.88</v>
      </c>
      <c r="AO10">
        <v>1.18</v>
      </c>
      <c r="AP10">
        <v>0.28999999999999998</v>
      </c>
      <c r="AQ10">
        <v>0.35</v>
      </c>
      <c r="AR10">
        <v>0.35</v>
      </c>
      <c r="AS10">
        <v>0.88</v>
      </c>
      <c r="AT10">
        <v>3.59</v>
      </c>
      <c r="AU10">
        <v>6.71</v>
      </c>
      <c r="AV10">
        <v>0.94</v>
      </c>
      <c r="AW10">
        <v>2</v>
      </c>
      <c r="AX10">
        <v>4.9400000000000004</v>
      </c>
      <c r="AY10">
        <v>10</v>
      </c>
      <c r="AZ10">
        <v>66.22</v>
      </c>
      <c r="BA10">
        <v>0.72</v>
      </c>
      <c r="BB10">
        <v>5.04</v>
      </c>
      <c r="BC10">
        <v>2.04</v>
      </c>
      <c r="BD10">
        <v>1.6</v>
      </c>
      <c r="BE10">
        <v>2.44</v>
      </c>
    </row>
    <row r="11" spans="1:57" x14ac:dyDescent="0.3">
      <c r="A11">
        <v>8</v>
      </c>
      <c r="B11">
        <v>20</v>
      </c>
      <c r="C11" t="s">
        <v>188</v>
      </c>
      <c r="D11">
        <v>41599</v>
      </c>
      <c r="E11">
        <v>1356</v>
      </c>
      <c r="F11">
        <v>34</v>
      </c>
      <c r="G11" t="s">
        <v>85</v>
      </c>
      <c r="H11" t="s">
        <v>189</v>
      </c>
      <c r="I11" t="s">
        <v>190</v>
      </c>
      <c r="J11" t="s">
        <v>93</v>
      </c>
      <c r="K11" t="s">
        <v>60</v>
      </c>
      <c r="L11" t="s">
        <v>172</v>
      </c>
      <c r="M11">
        <v>11690</v>
      </c>
      <c r="N11" t="s">
        <v>165</v>
      </c>
      <c r="O11" t="s">
        <v>166</v>
      </c>
      <c r="P11">
        <v>64.45</v>
      </c>
      <c r="Q11">
        <v>14.14</v>
      </c>
      <c r="R11">
        <v>45.85</v>
      </c>
      <c r="S11">
        <v>29.55</v>
      </c>
      <c r="T11">
        <v>43.47</v>
      </c>
      <c r="U11" s="1">
        <v>0.81799999999999995</v>
      </c>
      <c r="V11" s="1">
        <v>0.39800000000000002</v>
      </c>
      <c r="W11">
        <v>7.0000000000000007E-2</v>
      </c>
      <c r="X11" s="1">
        <v>1</v>
      </c>
      <c r="Y11">
        <v>14.24</v>
      </c>
      <c r="Z11">
        <v>2.65</v>
      </c>
      <c r="AA11">
        <v>0.93</v>
      </c>
      <c r="AB11">
        <v>0</v>
      </c>
      <c r="AC11">
        <v>0.33</v>
      </c>
      <c r="AD11" s="1">
        <v>0.2</v>
      </c>
      <c r="AE11">
        <v>7.0000000000000007E-2</v>
      </c>
      <c r="AF11">
        <v>0.27</v>
      </c>
      <c r="AG11">
        <v>-0.2</v>
      </c>
      <c r="AH11">
        <v>0.86</v>
      </c>
      <c r="AI11">
        <v>0</v>
      </c>
      <c r="AJ11">
        <v>0</v>
      </c>
      <c r="AK11">
        <v>7.0000000000000007E-2</v>
      </c>
      <c r="AL11">
        <v>7.0000000000000007E-2</v>
      </c>
      <c r="AM11">
        <v>1.06</v>
      </c>
      <c r="AN11">
        <v>2.52</v>
      </c>
      <c r="AO11">
        <v>2.39</v>
      </c>
      <c r="AP11">
        <v>0.53</v>
      </c>
      <c r="AQ11">
        <v>0.53</v>
      </c>
      <c r="AR11">
        <v>0.13</v>
      </c>
      <c r="AS11">
        <v>0.53</v>
      </c>
      <c r="AT11">
        <v>5.77</v>
      </c>
      <c r="AU11">
        <v>4.12</v>
      </c>
      <c r="AV11">
        <v>2.59</v>
      </c>
      <c r="AW11">
        <v>4.58</v>
      </c>
      <c r="AX11">
        <v>5.64</v>
      </c>
      <c r="AY11">
        <v>9.56</v>
      </c>
      <c r="AZ11">
        <v>63.32</v>
      </c>
      <c r="BA11">
        <v>0.86</v>
      </c>
      <c r="BB11">
        <v>6.36</v>
      </c>
      <c r="BC11">
        <v>1.27</v>
      </c>
      <c r="BD11">
        <v>2.14</v>
      </c>
      <c r="BE11">
        <v>2.42</v>
      </c>
    </row>
    <row r="12" spans="1:57" x14ac:dyDescent="0.3">
      <c r="A12">
        <v>11</v>
      </c>
      <c r="B12">
        <v>17</v>
      </c>
      <c r="C12" t="s">
        <v>161</v>
      </c>
      <c r="D12">
        <v>3785</v>
      </c>
      <c r="E12">
        <v>1459</v>
      </c>
      <c r="F12">
        <v>37</v>
      </c>
      <c r="G12" t="s">
        <v>85</v>
      </c>
      <c r="H12" t="s">
        <v>162</v>
      </c>
      <c r="I12" t="s">
        <v>163</v>
      </c>
      <c r="J12" t="s">
        <v>86</v>
      </c>
      <c r="K12" t="s">
        <v>87</v>
      </c>
      <c r="L12" t="s">
        <v>164</v>
      </c>
      <c r="M12">
        <v>1230</v>
      </c>
      <c r="N12" t="s">
        <v>165</v>
      </c>
      <c r="O12" t="s">
        <v>166</v>
      </c>
      <c r="P12">
        <v>58.91</v>
      </c>
      <c r="Q12">
        <v>11.04</v>
      </c>
      <c r="R12">
        <v>45.23</v>
      </c>
      <c r="S12">
        <v>26.65</v>
      </c>
      <c r="T12">
        <v>37.01</v>
      </c>
      <c r="U12" s="1">
        <v>0.83699999999999997</v>
      </c>
      <c r="V12" s="1">
        <v>0.39300000000000002</v>
      </c>
      <c r="W12">
        <v>0.31</v>
      </c>
      <c r="X12" s="1">
        <v>0.83299999999999996</v>
      </c>
      <c r="Y12">
        <v>12.44</v>
      </c>
      <c r="Z12">
        <v>2.5299999999999998</v>
      </c>
      <c r="AA12">
        <v>1.05</v>
      </c>
      <c r="AB12">
        <v>0.06</v>
      </c>
      <c r="AC12">
        <v>1.6</v>
      </c>
      <c r="AD12" s="1">
        <v>0.42299999999999999</v>
      </c>
      <c r="AE12">
        <v>0.68</v>
      </c>
      <c r="AF12">
        <v>0.93</v>
      </c>
      <c r="AG12">
        <v>-0.25</v>
      </c>
      <c r="AH12">
        <v>0.25</v>
      </c>
      <c r="AI12">
        <v>0.12</v>
      </c>
      <c r="AJ12">
        <v>0</v>
      </c>
      <c r="AK12">
        <v>0.37</v>
      </c>
      <c r="AL12">
        <v>0.37</v>
      </c>
      <c r="AM12">
        <v>1.6</v>
      </c>
      <c r="AN12">
        <v>1.91</v>
      </c>
      <c r="AO12">
        <v>1.79</v>
      </c>
      <c r="AP12">
        <v>0.56000000000000005</v>
      </c>
      <c r="AQ12">
        <v>0.8</v>
      </c>
      <c r="AR12">
        <v>0.12</v>
      </c>
      <c r="AS12">
        <v>0.86</v>
      </c>
      <c r="AT12">
        <v>4.5599999999999996</v>
      </c>
      <c r="AU12">
        <v>5.86</v>
      </c>
      <c r="AV12">
        <v>0.43</v>
      </c>
      <c r="AW12">
        <v>1.23</v>
      </c>
      <c r="AX12">
        <v>4.1900000000000004</v>
      </c>
      <c r="AY12">
        <v>8.64</v>
      </c>
      <c r="AZ12">
        <v>64.44</v>
      </c>
      <c r="BA12">
        <v>1.05</v>
      </c>
      <c r="BB12">
        <v>7.55</v>
      </c>
      <c r="BC12">
        <v>1.7</v>
      </c>
      <c r="BD12">
        <v>1.65</v>
      </c>
      <c r="BE12">
        <v>3.05</v>
      </c>
    </row>
    <row r="13" spans="1:57" x14ac:dyDescent="0.3">
      <c r="A13">
        <v>11</v>
      </c>
      <c r="B13">
        <v>17</v>
      </c>
      <c r="C13" t="s">
        <v>226</v>
      </c>
      <c r="D13">
        <v>95236</v>
      </c>
      <c r="E13">
        <v>1494</v>
      </c>
      <c r="F13">
        <v>27</v>
      </c>
      <c r="G13" t="s">
        <v>85</v>
      </c>
      <c r="H13" t="s">
        <v>227</v>
      </c>
      <c r="I13" t="s">
        <v>228</v>
      </c>
      <c r="J13" t="s">
        <v>103</v>
      </c>
      <c r="K13" t="s">
        <v>47</v>
      </c>
      <c r="L13" t="s">
        <v>229</v>
      </c>
      <c r="M13">
        <v>1581</v>
      </c>
      <c r="N13" t="s">
        <v>165</v>
      </c>
      <c r="O13" t="s">
        <v>166</v>
      </c>
      <c r="P13">
        <v>60.9</v>
      </c>
      <c r="Q13">
        <v>10.72</v>
      </c>
      <c r="R13">
        <v>42.2</v>
      </c>
      <c r="S13">
        <v>25.7</v>
      </c>
      <c r="T13">
        <v>41.75</v>
      </c>
      <c r="U13" s="1">
        <v>0.84399999999999997</v>
      </c>
      <c r="V13" s="1">
        <v>0.44</v>
      </c>
      <c r="W13">
        <v>0.42</v>
      </c>
      <c r="X13" s="1">
        <v>0.77800000000000002</v>
      </c>
      <c r="Y13">
        <v>15.84</v>
      </c>
      <c r="Z13">
        <v>2.41</v>
      </c>
      <c r="AA13">
        <v>0.9</v>
      </c>
      <c r="AB13">
        <v>0</v>
      </c>
      <c r="AC13">
        <v>0.84</v>
      </c>
      <c r="AD13" s="1">
        <v>0.78600000000000003</v>
      </c>
      <c r="AE13">
        <v>0.66</v>
      </c>
      <c r="AF13">
        <v>0.36</v>
      </c>
      <c r="AG13">
        <v>0.3</v>
      </c>
      <c r="AH13">
        <v>0.6</v>
      </c>
      <c r="AI13">
        <v>0</v>
      </c>
      <c r="AJ13">
        <v>0</v>
      </c>
      <c r="AK13">
        <v>0</v>
      </c>
      <c r="AL13">
        <v>0</v>
      </c>
      <c r="AM13">
        <v>0.9</v>
      </c>
      <c r="AN13">
        <v>2.0499999999999998</v>
      </c>
      <c r="AO13">
        <v>1.81</v>
      </c>
      <c r="AP13">
        <v>0.3</v>
      </c>
      <c r="AQ13">
        <v>0.84</v>
      </c>
      <c r="AR13">
        <v>0.72</v>
      </c>
      <c r="AS13">
        <v>0.36</v>
      </c>
      <c r="AT13">
        <v>5.48</v>
      </c>
      <c r="AU13">
        <v>5.6</v>
      </c>
      <c r="AV13">
        <v>1.51</v>
      </c>
      <c r="AW13">
        <v>2.29</v>
      </c>
      <c r="AX13">
        <v>4.5199999999999996</v>
      </c>
      <c r="AY13">
        <v>6.69</v>
      </c>
      <c r="AZ13">
        <v>74.84</v>
      </c>
      <c r="BA13">
        <v>1.59</v>
      </c>
      <c r="BB13">
        <v>7.53</v>
      </c>
      <c r="BC13">
        <v>1.41</v>
      </c>
      <c r="BD13">
        <v>1.76</v>
      </c>
      <c r="BE13">
        <v>2.95</v>
      </c>
    </row>
    <row r="14" spans="1:57" x14ac:dyDescent="0.3">
      <c r="A14">
        <v>11</v>
      </c>
      <c r="B14">
        <v>17</v>
      </c>
      <c r="C14" t="s">
        <v>223</v>
      </c>
      <c r="D14">
        <v>82526</v>
      </c>
      <c r="E14">
        <v>1143</v>
      </c>
      <c r="F14">
        <v>31</v>
      </c>
      <c r="G14" t="s">
        <v>85</v>
      </c>
      <c r="H14" t="s">
        <v>224</v>
      </c>
      <c r="I14" t="s">
        <v>225</v>
      </c>
      <c r="J14" t="s">
        <v>102</v>
      </c>
      <c r="K14" t="s">
        <v>51</v>
      </c>
      <c r="L14" t="s">
        <v>191</v>
      </c>
      <c r="M14">
        <v>421</v>
      </c>
      <c r="N14" t="s">
        <v>165</v>
      </c>
      <c r="O14" t="s">
        <v>166</v>
      </c>
      <c r="P14">
        <v>70.239999999999995</v>
      </c>
      <c r="Q14">
        <v>19.37</v>
      </c>
      <c r="R14">
        <v>50.84</v>
      </c>
      <c r="S14">
        <v>35.71</v>
      </c>
      <c r="T14">
        <v>50.55</v>
      </c>
      <c r="U14" s="1">
        <v>0.86599999999999999</v>
      </c>
      <c r="V14" s="1">
        <v>0.34899999999999998</v>
      </c>
      <c r="W14">
        <v>0.08</v>
      </c>
      <c r="X14" s="1">
        <v>0.33300000000000002</v>
      </c>
      <c r="Y14">
        <v>15.3</v>
      </c>
      <c r="Z14">
        <v>2.2000000000000002</v>
      </c>
      <c r="AA14">
        <v>0.79</v>
      </c>
      <c r="AB14">
        <v>0</v>
      </c>
      <c r="AC14">
        <v>0.47</v>
      </c>
      <c r="AD14" s="1">
        <v>0.16700000000000001</v>
      </c>
      <c r="AE14">
        <v>0.08</v>
      </c>
      <c r="AF14">
        <v>0.31</v>
      </c>
      <c r="AG14">
        <v>-0.24</v>
      </c>
      <c r="AH14">
        <v>0.55000000000000004</v>
      </c>
      <c r="AI14">
        <v>0</v>
      </c>
      <c r="AJ14">
        <v>0</v>
      </c>
      <c r="AK14">
        <v>0.08</v>
      </c>
      <c r="AL14">
        <v>0.16</v>
      </c>
      <c r="AM14">
        <v>0.94</v>
      </c>
      <c r="AN14">
        <v>1.5</v>
      </c>
      <c r="AO14">
        <v>0.71</v>
      </c>
      <c r="AP14">
        <v>0.24</v>
      </c>
      <c r="AQ14">
        <v>0.71</v>
      </c>
      <c r="AR14">
        <v>0.16</v>
      </c>
      <c r="AS14">
        <v>1.1000000000000001</v>
      </c>
      <c r="AT14">
        <v>1.97</v>
      </c>
      <c r="AU14">
        <v>3.15</v>
      </c>
      <c r="AV14">
        <v>1.42</v>
      </c>
      <c r="AW14">
        <v>2.76</v>
      </c>
      <c r="AX14">
        <v>3.62</v>
      </c>
      <c r="AY14">
        <v>7.4</v>
      </c>
      <c r="AZ14">
        <v>59.39</v>
      </c>
      <c r="BA14">
        <v>1.33</v>
      </c>
      <c r="BB14">
        <v>6.78</v>
      </c>
      <c r="BC14">
        <v>1</v>
      </c>
      <c r="BD14">
        <v>2.11</v>
      </c>
      <c r="BE14">
        <v>2.46</v>
      </c>
    </row>
    <row r="15" spans="1:57" x14ac:dyDescent="0.3">
      <c r="A15">
        <v>14</v>
      </c>
      <c r="B15">
        <v>16</v>
      </c>
      <c r="C15" t="s">
        <v>200</v>
      </c>
      <c r="D15">
        <v>39226</v>
      </c>
      <c r="E15">
        <v>1199</v>
      </c>
      <c r="F15">
        <v>31</v>
      </c>
      <c r="G15" t="s">
        <v>85</v>
      </c>
      <c r="H15" t="s">
        <v>201</v>
      </c>
      <c r="I15" t="s">
        <v>202</v>
      </c>
      <c r="J15" t="s">
        <v>96</v>
      </c>
      <c r="K15" t="s">
        <v>54</v>
      </c>
      <c r="L15" t="s">
        <v>203</v>
      </c>
      <c r="M15">
        <v>1708</v>
      </c>
      <c r="N15" t="s">
        <v>165</v>
      </c>
      <c r="O15" t="s">
        <v>166</v>
      </c>
      <c r="P15">
        <v>66.81</v>
      </c>
      <c r="Q15">
        <v>10.210000000000001</v>
      </c>
      <c r="R15">
        <v>40.22</v>
      </c>
      <c r="S15">
        <v>26.87</v>
      </c>
      <c r="T15">
        <v>40.380000000000003</v>
      </c>
      <c r="U15" s="1">
        <v>0.73599999999999999</v>
      </c>
      <c r="V15" s="1">
        <v>0.55200000000000005</v>
      </c>
      <c r="W15">
        <v>0.08</v>
      </c>
      <c r="X15" s="1">
        <v>0.33300000000000002</v>
      </c>
      <c r="Y15">
        <v>16.43</v>
      </c>
      <c r="Z15">
        <v>4.05</v>
      </c>
      <c r="AA15">
        <v>1.43</v>
      </c>
      <c r="AB15">
        <v>0</v>
      </c>
      <c r="AC15">
        <v>1.2</v>
      </c>
      <c r="AD15" s="1">
        <v>0.56299999999999994</v>
      </c>
      <c r="AE15">
        <v>0.68</v>
      </c>
      <c r="AF15">
        <v>0.15</v>
      </c>
      <c r="AG15">
        <v>0.53</v>
      </c>
      <c r="AH15">
        <v>0.9</v>
      </c>
      <c r="AI15">
        <v>0.23</v>
      </c>
      <c r="AJ15">
        <v>0</v>
      </c>
      <c r="AK15">
        <v>0.3</v>
      </c>
      <c r="AL15">
        <v>0.23</v>
      </c>
      <c r="AM15">
        <v>2.0299999999999998</v>
      </c>
      <c r="AN15">
        <v>3.08</v>
      </c>
      <c r="AO15">
        <v>2.63</v>
      </c>
      <c r="AP15">
        <v>0.3</v>
      </c>
      <c r="AQ15">
        <v>0.68</v>
      </c>
      <c r="AR15">
        <v>0.45</v>
      </c>
      <c r="AS15">
        <v>0.83</v>
      </c>
      <c r="AT15">
        <v>6.16</v>
      </c>
      <c r="AU15">
        <v>4.6500000000000004</v>
      </c>
      <c r="AV15">
        <v>1.5</v>
      </c>
      <c r="AW15">
        <v>3</v>
      </c>
      <c r="AX15">
        <v>6.01</v>
      </c>
      <c r="AY15">
        <v>9.76</v>
      </c>
      <c r="AZ15">
        <v>65.58</v>
      </c>
      <c r="BA15">
        <v>0.16</v>
      </c>
      <c r="BB15">
        <v>3.08</v>
      </c>
      <c r="BC15">
        <v>1.68</v>
      </c>
      <c r="BD15">
        <v>0.92</v>
      </c>
      <c r="BE15">
        <v>1.69</v>
      </c>
    </row>
    <row r="16" spans="1:57" x14ac:dyDescent="0.3">
      <c r="A16">
        <v>14</v>
      </c>
      <c r="B16">
        <v>16</v>
      </c>
      <c r="C16" t="s">
        <v>208</v>
      </c>
      <c r="D16">
        <v>110954</v>
      </c>
      <c r="E16">
        <v>1324</v>
      </c>
      <c r="F16">
        <v>26</v>
      </c>
      <c r="G16" t="s">
        <v>85</v>
      </c>
      <c r="H16" t="s">
        <v>98</v>
      </c>
      <c r="I16" t="s">
        <v>209</v>
      </c>
      <c r="J16" t="s">
        <v>98</v>
      </c>
      <c r="K16" t="s">
        <v>59</v>
      </c>
      <c r="L16" t="s">
        <v>210</v>
      </c>
      <c r="M16">
        <v>6900</v>
      </c>
      <c r="N16" t="s">
        <v>165</v>
      </c>
      <c r="O16" t="s">
        <v>166</v>
      </c>
      <c r="P16">
        <v>81.23</v>
      </c>
      <c r="Q16">
        <v>20.94</v>
      </c>
      <c r="R16">
        <v>46.05</v>
      </c>
      <c r="S16">
        <v>37.409999999999997</v>
      </c>
      <c r="T16">
        <v>45</v>
      </c>
      <c r="U16" s="1">
        <v>0.77</v>
      </c>
      <c r="V16" s="1">
        <v>0.46500000000000002</v>
      </c>
      <c r="W16">
        <v>0.27</v>
      </c>
      <c r="X16" s="1">
        <v>0.66700000000000004</v>
      </c>
      <c r="Y16">
        <v>16.309999999999999</v>
      </c>
      <c r="Z16">
        <v>3.67</v>
      </c>
      <c r="AA16">
        <v>0.68</v>
      </c>
      <c r="AB16">
        <v>7.0000000000000007E-2</v>
      </c>
      <c r="AC16">
        <v>5.71</v>
      </c>
      <c r="AD16" s="1">
        <v>0.54800000000000004</v>
      </c>
      <c r="AE16">
        <v>3.13</v>
      </c>
      <c r="AF16">
        <v>1.63</v>
      </c>
      <c r="AG16">
        <v>1.5</v>
      </c>
      <c r="AH16">
        <v>0.41</v>
      </c>
      <c r="AI16">
        <v>0.27</v>
      </c>
      <c r="AJ16">
        <v>0</v>
      </c>
      <c r="AK16">
        <v>0.14000000000000001</v>
      </c>
      <c r="AL16">
        <v>7.0000000000000007E-2</v>
      </c>
      <c r="AM16">
        <v>1.0900000000000001</v>
      </c>
      <c r="AN16">
        <v>4.76</v>
      </c>
      <c r="AO16">
        <v>3.33</v>
      </c>
      <c r="AP16">
        <v>0.54</v>
      </c>
      <c r="AQ16">
        <v>1.02</v>
      </c>
      <c r="AR16">
        <v>0.48</v>
      </c>
      <c r="AS16">
        <v>1.7</v>
      </c>
      <c r="AT16">
        <v>7.82</v>
      </c>
      <c r="AU16">
        <v>8.23</v>
      </c>
      <c r="AV16">
        <v>2.04</v>
      </c>
      <c r="AW16">
        <v>3.6</v>
      </c>
      <c r="AX16">
        <v>10.54</v>
      </c>
      <c r="AY16">
        <v>18.899999999999999</v>
      </c>
      <c r="AZ16">
        <v>66.02</v>
      </c>
      <c r="BA16">
        <v>0.91</v>
      </c>
      <c r="BB16">
        <v>5.82</v>
      </c>
      <c r="BC16">
        <v>2</v>
      </c>
      <c r="BD16">
        <v>2.0499999999999998</v>
      </c>
      <c r="BE16">
        <v>2.63</v>
      </c>
    </row>
    <row r="17" spans="1:57" x14ac:dyDescent="0.3">
      <c r="A17">
        <v>16</v>
      </c>
      <c r="B17">
        <v>13</v>
      </c>
      <c r="C17" t="s">
        <v>184</v>
      </c>
      <c r="D17">
        <v>114236</v>
      </c>
      <c r="E17">
        <v>961</v>
      </c>
      <c r="F17">
        <v>27</v>
      </c>
      <c r="G17" t="s">
        <v>85</v>
      </c>
      <c r="H17" t="s">
        <v>185</v>
      </c>
      <c r="I17" t="s">
        <v>186</v>
      </c>
      <c r="J17" t="s">
        <v>92</v>
      </c>
      <c r="K17" t="s">
        <v>45</v>
      </c>
      <c r="L17" t="s">
        <v>187</v>
      </c>
      <c r="M17">
        <v>928</v>
      </c>
      <c r="N17" t="s">
        <v>165</v>
      </c>
      <c r="O17" t="s">
        <v>166</v>
      </c>
      <c r="P17">
        <v>64.989999999999995</v>
      </c>
      <c r="Q17">
        <v>17.23</v>
      </c>
      <c r="R17">
        <v>49.13</v>
      </c>
      <c r="S17">
        <v>31.93</v>
      </c>
      <c r="T17">
        <v>35.869999999999997</v>
      </c>
      <c r="U17" s="1">
        <v>0.65300000000000002</v>
      </c>
      <c r="V17" s="1">
        <v>0.51400000000000001</v>
      </c>
      <c r="W17">
        <v>0</v>
      </c>
      <c r="X17" s="1">
        <v>0</v>
      </c>
      <c r="Y17">
        <v>12.04</v>
      </c>
      <c r="Z17">
        <v>5.99</v>
      </c>
      <c r="AA17">
        <v>1.87</v>
      </c>
      <c r="AB17">
        <v>0.28000000000000003</v>
      </c>
      <c r="AC17">
        <v>2.34</v>
      </c>
      <c r="AD17" s="1">
        <v>0.28000000000000003</v>
      </c>
      <c r="AE17">
        <v>0.66</v>
      </c>
      <c r="AF17">
        <v>0.56000000000000005</v>
      </c>
      <c r="AG17">
        <v>0.09</v>
      </c>
      <c r="AH17">
        <v>1.31</v>
      </c>
      <c r="AI17">
        <v>0.19</v>
      </c>
      <c r="AJ17">
        <v>0</v>
      </c>
      <c r="AK17">
        <v>0</v>
      </c>
      <c r="AL17">
        <v>0.19</v>
      </c>
      <c r="AM17">
        <v>2.25</v>
      </c>
      <c r="AN17">
        <v>1.78</v>
      </c>
      <c r="AO17">
        <v>1.5</v>
      </c>
      <c r="AP17">
        <v>0.28000000000000003</v>
      </c>
      <c r="AQ17">
        <v>0.84</v>
      </c>
      <c r="AR17">
        <v>0.37</v>
      </c>
      <c r="AS17">
        <v>1.4</v>
      </c>
      <c r="AT17">
        <v>2.81</v>
      </c>
      <c r="AU17">
        <v>4.87</v>
      </c>
      <c r="AV17">
        <v>0.94</v>
      </c>
      <c r="AW17">
        <v>1.59</v>
      </c>
      <c r="AX17">
        <v>3.75</v>
      </c>
      <c r="AY17">
        <v>8.34</v>
      </c>
      <c r="AZ17">
        <v>62.69</v>
      </c>
      <c r="BA17">
        <v>1.05</v>
      </c>
      <c r="BB17">
        <v>4.41</v>
      </c>
      <c r="BC17">
        <v>1.32</v>
      </c>
      <c r="BD17">
        <v>2.0499999999999998</v>
      </c>
      <c r="BE17">
        <v>1.88</v>
      </c>
    </row>
    <row r="18" spans="1:57" x14ac:dyDescent="0.3">
      <c r="A18">
        <v>17</v>
      </c>
      <c r="B18">
        <v>12</v>
      </c>
      <c r="C18" t="s">
        <v>173</v>
      </c>
      <c r="D18">
        <v>220877</v>
      </c>
      <c r="E18">
        <v>896</v>
      </c>
      <c r="F18">
        <v>20</v>
      </c>
      <c r="G18" t="s">
        <v>85</v>
      </c>
      <c r="H18" t="s">
        <v>174</v>
      </c>
      <c r="I18" t="s">
        <v>175</v>
      </c>
      <c r="J18" t="s">
        <v>89</v>
      </c>
      <c r="K18" t="s">
        <v>49</v>
      </c>
      <c r="L18" t="s">
        <v>167</v>
      </c>
      <c r="M18">
        <v>1899</v>
      </c>
      <c r="N18" t="s">
        <v>165</v>
      </c>
      <c r="O18" t="s">
        <v>166</v>
      </c>
      <c r="P18">
        <v>65.09</v>
      </c>
      <c r="Q18">
        <v>16.07</v>
      </c>
      <c r="R18">
        <v>46.57</v>
      </c>
      <c r="S18">
        <v>30.31</v>
      </c>
      <c r="T18">
        <v>41.08</v>
      </c>
      <c r="U18" s="1">
        <v>0.80700000000000005</v>
      </c>
      <c r="V18" s="1">
        <v>0.377</v>
      </c>
      <c r="W18">
        <v>0.6</v>
      </c>
      <c r="X18" s="1">
        <v>1</v>
      </c>
      <c r="Y18">
        <v>13.08</v>
      </c>
      <c r="Z18">
        <v>2.0099999999999998</v>
      </c>
      <c r="AA18">
        <v>0.6</v>
      </c>
      <c r="AB18">
        <v>0</v>
      </c>
      <c r="AC18">
        <v>2.5099999999999998</v>
      </c>
      <c r="AD18" s="1">
        <v>0.48</v>
      </c>
      <c r="AE18">
        <v>1.21</v>
      </c>
      <c r="AF18">
        <v>0.4</v>
      </c>
      <c r="AG18">
        <v>0.8</v>
      </c>
      <c r="AH18">
        <v>0.4</v>
      </c>
      <c r="AI18">
        <v>0.2</v>
      </c>
      <c r="AJ18">
        <v>0</v>
      </c>
      <c r="AK18">
        <v>0.2</v>
      </c>
      <c r="AL18">
        <v>0.2</v>
      </c>
      <c r="AM18">
        <v>1.21</v>
      </c>
      <c r="AN18">
        <v>2.71</v>
      </c>
      <c r="AO18">
        <v>1.31</v>
      </c>
      <c r="AP18">
        <v>0.1</v>
      </c>
      <c r="AQ18">
        <v>1.31</v>
      </c>
      <c r="AR18">
        <v>0.4</v>
      </c>
      <c r="AS18">
        <v>0.9</v>
      </c>
      <c r="AT18">
        <v>4.12</v>
      </c>
      <c r="AU18">
        <v>4.72</v>
      </c>
      <c r="AV18">
        <v>1.51</v>
      </c>
      <c r="AW18">
        <v>3.42</v>
      </c>
      <c r="AX18">
        <v>6.73</v>
      </c>
      <c r="AY18">
        <v>12.35</v>
      </c>
      <c r="AZ18">
        <v>63.11</v>
      </c>
      <c r="BA18">
        <v>1.5</v>
      </c>
      <c r="BB18">
        <v>6.88</v>
      </c>
      <c r="BC18">
        <v>1.38</v>
      </c>
      <c r="BD18">
        <v>2.13</v>
      </c>
      <c r="BE18">
        <v>2.69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38511-D64E-4EA9-9667-C67B747B7E96}">
  <dimension ref="B1:S24"/>
  <sheetViews>
    <sheetView tabSelected="1" zoomScale="85" zoomScaleNormal="85" workbookViewId="0">
      <selection activeCell="B3" sqref="B3"/>
    </sheetView>
  </sheetViews>
  <sheetFormatPr defaultRowHeight="14.4" x14ac:dyDescent="0.3"/>
  <cols>
    <col min="2" max="2" width="12.109375" customWidth="1"/>
    <col min="3" max="3" width="16.88671875" customWidth="1"/>
  </cols>
  <sheetData>
    <row r="1" spans="2:19" ht="15" thickBot="1" x14ac:dyDescent="0.35"/>
    <row r="2" spans="2:19" x14ac:dyDescent="0.3">
      <c r="B2" s="20" t="s">
        <v>232</v>
      </c>
      <c r="C2" s="21"/>
      <c r="D2" s="21"/>
      <c r="E2" s="21"/>
      <c r="F2" s="21"/>
      <c r="G2" s="21"/>
      <c r="H2" s="21"/>
      <c r="I2" s="21"/>
      <c r="J2" s="21"/>
      <c r="K2" s="21"/>
      <c r="L2" s="21"/>
      <c r="M2" s="21"/>
      <c r="N2" s="21"/>
      <c r="O2" s="21"/>
      <c r="P2" s="21"/>
      <c r="Q2" s="21"/>
      <c r="R2" s="21"/>
      <c r="S2" s="22"/>
    </row>
    <row r="3" spans="2:19" x14ac:dyDescent="0.3">
      <c r="B3" s="23" t="s">
        <v>245</v>
      </c>
      <c r="C3" s="24"/>
      <c r="D3" s="24"/>
      <c r="E3" s="24"/>
      <c r="F3" s="24"/>
      <c r="G3" s="24"/>
      <c r="H3" s="24"/>
      <c r="I3" s="24"/>
      <c r="J3" s="24"/>
      <c r="K3" s="24"/>
      <c r="L3" s="24"/>
      <c r="M3" s="24"/>
      <c r="N3" s="24"/>
      <c r="O3" s="24"/>
      <c r="P3" s="24"/>
      <c r="Q3" s="24"/>
      <c r="R3" s="24"/>
      <c r="S3" s="25"/>
    </row>
    <row r="4" spans="2:19" x14ac:dyDescent="0.3">
      <c r="B4" s="23"/>
      <c r="C4" s="24"/>
      <c r="D4" s="24"/>
      <c r="E4" s="24"/>
      <c r="F4" s="24"/>
      <c r="G4" s="24"/>
      <c r="H4" s="24"/>
      <c r="I4" s="24"/>
      <c r="J4" s="24"/>
      <c r="K4" s="24"/>
      <c r="L4" s="24"/>
      <c r="M4" s="24"/>
      <c r="N4" s="24"/>
      <c r="O4" s="24"/>
      <c r="P4" s="24"/>
      <c r="Q4" s="24"/>
      <c r="R4" s="24"/>
      <c r="S4" s="25"/>
    </row>
    <row r="5" spans="2:19" ht="15" thickBot="1" x14ac:dyDescent="0.35">
      <c r="B5" s="26" t="s">
        <v>233</v>
      </c>
      <c r="C5" s="27"/>
      <c r="D5" s="28" t="s">
        <v>234</v>
      </c>
      <c r="E5" s="28" t="s">
        <v>235</v>
      </c>
      <c r="F5" s="24"/>
      <c r="G5" s="24"/>
      <c r="H5" s="24"/>
      <c r="I5" s="24"/>
      <c r="J5" s="24"/>
      <c r="K5" s="24"/>
      <c r="L5" s="24"/>
      <c r="M5" s="24"/>
      <c r="N5" s="24"/>
      <c r="O5" s="24"/>
      <c r="P5" s="24"/>
      <c r="Q5" s="24"/>
      <c r="R5" s="24"/>
      <c r="S5" s="25"/>
    </row>
    <row r="6" spans="2:19" x14ac:dyDescent="0.3">
      <c r="B6" s="23"/>
      <c r="C6" s="24" t="s">
        <v>112</v>
      </c>
      <c r="D6" s="29">
        <v>6.6699999999999995E-2</v>
      </c>
      <c r="E6" s="24" t="s">
        <v>148</v>
      </c>
      <c r="F6" s="24"/>
      <c r="G6" s="24"/>
      <c r="H6" s="24"/>
      <c r="I6" s="24"/>
      <c r="J6" s="24"/>
      <c r="K6" s="24"/>
      <c r="L6" s="24"/>
      <c r="M6" s="24"/>
      <c r="N6" s="24"/>
      <c r="O6" s="24"/>
      <c r="P6" s="24"/>
      <c r="Q6" s="24"/>
      <c r="R6" s="24"/>
      <c r="S6" s="25"/>
    </row>
    <row r="7" spans="2:19" x14ac:dyDescent="0.3">
      <c r="B7" s="23"/>
      <c r="C7" s="24" t="s">
        <v>110</v>
      </c>
      <c r="D7" s="29">
        <v>6.6699999999999995E-2</v>
      </c>
      <c r="E7" s="24" t="s">
        <v>147</v>
      </c>
      <c r="F7" s="24"/>
      <c r="G7" s="24"/>
      <c r="H7" s="24"/>
      <c r="I7" s="24"/>
      <c r="J7" s="24"/>
      <c r="K7" s="24"/>
      <c r="L7" s="24"/>
      <c r="M7" s="24"/>
      <c r="N7" s="24"/>
      <c r="O7" s="24"/>
      <c r="P7" s="24"/>
      <c r="Q7" s="24"/>
      <c r="R7" s="24"/>
      <c r="S7" s="25"/>
    </row>
    <row r="8" spans="2:19" x14ac:dyDescent="0.3">
      <c r="B8" s="23"/>
      <c r="C8" s="24" t="s">
        <v>107</v>
      </c>
      <c r="D8" s="29">
        <v>6.6699999999999995E-2</v>
      </c>
      <c r="E8" s="24" t="s">
        <v>146</v>
      </c>
      <c r="F8" s="24"/>
      <c r="G8" s="24"/>
      <c r="H8" s="24"/>
      <c r="I8" s="24"/>
      <c r="J8" s="24"/>
      <c r="K8" s="24"/>
      <c r="L8" s="24"/>
      <c r="M8" s="24"/>
      <c r="N8" s="24"/>
      <c r="O8" s="24"/>
      <c r="P8" s="24"/>
      <c r="Q8" s="24"/>
      <c r="R8" s="24"/>
      <c r="S8" s="25"/>
    </row>
    <row r="9" spans="2:19" x14ac:dyDescent="0.3">
      <c r="B9" s="23"/>
      <c r="C9" s="24" t="s">
        <v>68</v>
      </c>
      <c r="D9" s="29">
        <v>0.2</v>
      </c>
      <c r="E9" s="24" t="s">
        <v>231</v>
      </c>
      <c r="F9" s="24"/>
      <c r="G9" s="24"/>
      <c r="H9" s="24"/>
      <c r="I9" s="24"/>
      <c r="J9" s="24"/>
      <c r="K9" s="24"/>
      <c r="L9" s="24"/>
      <c r="M9" s="24"/>
      <c r="N9" s="24"/>
      <c r="O9" s="24"/>
      <c r="P9" s="24"/>
      <c r="Q9" s="24"/>
      <c r="R9" s="24"/>
      <c r="S9" s="25"/>
    </row>
    <row r="10" spans="2:19" x14ac:dyDescent="0.3">
      <c r="B10" s="23"/>
      <c r="C10" s="24"/>
      <c r="D10" s="24"/>
      <c r="E10" s="24"/>
      <c r="F10" s="24"/>
      <c r="G10" s="24"/>
      <c r="H10" s="24"/>
      <c r="I10" s="24"/>
      <c r="J10" s="24"/>
      <c r="K10" s="24"/>
      <c r="L10" s="24"/>
      <c r="M10" s="24"/>
      <c r="N10" s="24"/>
      <c r="O10" s="24"/>
      <c r="P10" s="24"/>
      <c r="Q10" s="24"/>
      <c r="R10" s="24"/>
      <c r="S10" s="25"/>
    </row>
    <row r="11" spans="2:19" ht="15" thickBot="1" x14ac:dyDescent="0.35">
      <c r="B11" s="26" t="s">
        <v>236</v>
      </c>
      <c r="C11" s="30"/>
      <c r="D11" s="28" t="s">
        <v>234</v>
      </c>
      <c r="E11" s="28" t="s">
        <v>235</v>
      </c>
      <c r="F11" s="24"/>
      <c r="G11" s="24"/>
      <c r="H11" s="24"/>
      <c r="I11" s="24"/>
      <c r="J11" s="24"/>
      <c r="K11" s="24"/>
      <c r="L11" s="24"/>
      <c r="M11" s="24"/>
      <c r="N11" s="24"/>
      <c r="O11" s="24"/>
      <c r="P11" s="24"/>
      <c r="Q11" s="24"/>
      <c r="R11" s="24"/>
      <c r="S11" s="25"/>
    </row>
    <row r="12" spans="2:19" x14ac:dyDescent="0.3">
      <c r="B12" s="23"/>
      <c r="C12" s="24" t="s">
        <v>109</v>
      </c>
      <c r="D12" s="31">
        <v>0.2</v>
      </c>
      <c r="E12" s="32" t="s">
        <v>145</v>
      </c>
      <c r="F12" s="24"/>
      <c r="G12" s="24"/>
      <c r="H12" s="24"/>
      <c r="I12" s="24"/>
      <c r="J12" s="24"/>
      <c r="K12" s="24"/>
      <c r="L12" s="24"/>
      <c r="M12" s="24"/>
      <c r="N12" s="24"/>
      <c r="O12" s="24"/>
      <c r="P12" s="24"/>
      <c r="Q12" s="24"/>
      <c r="R12" s="24"/>
      <c r="S12" s="25"/>
    </row>
    <row r="13" spans="2:19" x14ac:dyDescent="0.3">
      <c r="B13" s="23"/>
      <c r="C13" s="24" t="s">
        <v>72</v>
      </c>
      <c r="D13" s="31">
        <v>0.2</v>
      </c>
      <c r="E13" s="32" t="s">
        <v>144</v>
      </c>
      <c r="F13" s="24"/>
      <c r="G13" s="24"/>
      <c r="H13" s="24"/>
      <c r="I13" s="24"/>
      <c r="J13" s="24"/>
      <c r="K13" s="24"/>
      <c r="L13" s="24"/>
      <c r="M13" s="24"/>
      <c r="N13" s="24"/>
      <c r="O13" s="24"/>
      <c r="P13" s="24"/>
      <c r="Q13" s="24"/>
      <c r="R13" s="24"/>
      <c r="S13" s="25"/>
    </row>
    <row r="14" spans="2:19" x14ac:dyDescent="0.3">
      <c r="B14" s="23"/>
      <c r="C14" s="24"/>
      <c r="D14" s="24"/>
      <c r="E14" s="24" t="s">
        <v>143</v>
      </c>
      <c r="F14" s="24"/>
      <c r="G14" s="24"/>
      <c r="H14" s="24"/>
      <c r="I14" s="24"/>
      <c r="J14" s="24"/>
      <c r="K14" s="24"/>
      <c r="L14" s="24"/>
      <c r="M14" s="24"/>
      <c r="N14" s="24"/>
      <c r="O14" s="24"/>
      <c r="P14" s="24"/>
      <c r="Q14" s="24"/>
      <c r="R14" s="24"/>
      <c r="S14" s="25"/>
    </row>
    <row r="15" spans="2:19" x14ac:dyDescent="0.3">
      <c r="B15" s="23"/>
      <c r="C15" s="24"/>
      <c r="D15" s="24"/>
      <c r="E15" s="24"/>
      <c r="F15" s="24"/>
      <c r="G15" s="24"/>
      <c r="H15" s="24"/>
      <c r="I15" s="24"/>
      <c r="J15" s="24"/>
      <c r="K15" s="24"/>
      <c r="L15" s="24"/>
      <c r="M15" s="24"/>
      <c r="N15" s="24"/>
      <c r="O15" s="24"/>
      <c r="P15" s="24"/>
      <c r="Q15" s="24"/>
      <c r="R15" s="24"/>
      <c r="S15" s="25"/>
    </row>
    <row r="16" spans="2:19" ht="15" thickBot="1" x14ac:dyDescent="0.35">
      <c r="B16" s="26" t="s">
        <v>237</v>
      </c>
      <c r="C16" s="30"/>
      <c r="D16" s="28" t="s">
        <v>234</v>
      </c>
      <c r="E16" s="28" t="s">
        <v>235</v>
      </c>
      <c r="F16" s="24"/>
      <c r="G16" s="24"/>
      <c r="H16" s="24"/>
      <c r="I16" s="24"/>
      <c r="J16" s="24"/>
      <c r="K16" s="24"/>
      <c r="L16" s="24"/>
      <c r="M16" s="24"/>
      <c r="N16" s="24"/>
      <c r="O16" s="24"/>
      <c r="P16" s="24"/>
      <c r="Q16" s="24"/>
      <c r="R16" s="24"/>
      <c r="S16" s="25"/>
    </row>
    <row r="17" spans="2:19" x14ac:dyDescent="0.3">
      <c r="B17" s="23"/>
      <c r="C17" s="24"/>
      <c r="D17" s="33">
        <v>0.1</v>
      </c>
      <c r="E17" s="24" t="s">
        <v>142</v>
      </c>
      <c r="F17" s="24"/>
      <c r="G17" s="24"/>
      <c r="H17" s="24"/>
      <c r="I17" s="24"/>
      <c r="J17" s="24"/>
      <c r="K17" s="24"/>
      <c r="L17" s="24"/>
      <c r="M17" s="24"/>
      <c r="N17" s="24"/>
      <c r="O17" s="24"/>
      <c r="P17" s="24"/>
      <c r="Q17" s="24"/>
      <c r="R17" s="24"/>
      <c r="S17" s="25"/>
    </row>
    <row r="18" spans="2:19" x14ac:dyDescent="0.3">
      <c r="B18" s="23"/>
      <c r="C18" s="24"/>
      <c r="D18" s="33"/>
      <c r="E18" s="24"/>
      <c r="F18" s="24"/>
      <c r="G18" s="24"/>
      <c r="H18" s="24"/>
      <c r="I18" s="24"/>
      <c r="J18" s="24"/>
      <c r="K18" s="24"/>
      <c r="L18" s="24"/>
      <c r="M18" s="24"/>
      <c r="N18" s="24"/>
      <c r="O18" s="24"/>
      <c r="P18" s="24"/>
      <c r="Q18" s="24"/>
      <c r="R18" s="24"/>
      <c r="S18" s="25"/>
    </row>
    <row r="19" spans="2:19" x14ac:dyDescent="0.3">
      <c r="B19" s="34" t="s">
        <v>238</v>
      </c>
      <c r="C19" s="35"/>
      <c r="D19" s="36" t="s">
        <v>234</v>
      </c>
      <c r="E19" s="37" t="s">
        <v>239</v>
      </c>
      <c r="F19" s="24"/>
      <c r="G19" s="24"/>
      <c r="H19" s="24"/>
      <c r="I19" s="24"/>
      <c r="J19" s="24"/>
      <c r="K19" s="24"/>
      <c r="L19" s="24"/>
      <c r="M19" s="24"/>
      <c r="N19" s="24"/>
      <c r="O19" s="24"/>
      <c r="P19" s="24"/>
      <c r="Q19" s="24"/>
      <c r="R19" s="24"/>
      <c r="S19" s="25"/>
    </row>
    <row r="20" spans="2:19" ht="15" thickBot="1" x14ac:dyDescent="0.35">
      <c r="B20" s="23"/>
      <c r="C20" s="24"/>
      <c r="D20" s="33"/>
      <c r="E20" s="24"/>
      <c r="F20" s="24"/>
      <c r="G20" s="24"/>
      <c r="H20" s="24"/>
      <c r="I20" s="24"/>
      <c r="J20" s="24"/>
      <c r="K20" s="24"/>
      <c r="L20" s="24"/>
      <c r="M20" s="24"/>
      <c r="N20" s="24"/>
      <c r="O20" s="24"/>
      <c r="P20" s="24"/>
      <c r="Q20" s="24"/>
      <c r="R20" s="24"/>
      <c r="S20" s="25"/>
    </row>
    <row r="21" spans="2:19" ht="15" thickBot="1" x14ac:dyDescent="0.35">
      <c r="B21" s="38" t="s">
        <v>240</v>
      </c>
      <c r="C21" s="39"/>
      <c r="D21" s="39"/>
      <c r="E21" s="39"/>
      <c r="F21" s="21"/>
      <c r="G21" s="21"/>
      <c r="H21" s="22"/>
      <c r="I21" s="24"/>
      <c r="J21" s="24"/>
      <c r="K21" s="24"/>
      <c r="L21" s="24"/>
      <c r="M21" s="24"/>
      <c r="N21" s="24"/>
      <c r="O21" s="24"/>
      <c r="P21" s="24"/>
      <c r="Q21" s="24"/>
      <c r="R21" s="24"/>
      <c r="S21" s="25"/>
    </row>
    <row r="22" spans="2:19" x14ac:dyDescent="0.3">
      <c r="B22" s="23" t="s">
        <v>76</v>
      </c>
      <c r="C22" s="24"/>
      <c r="D22" s="24"/>
      <c r="E22" s="24" t="s">
        <v>141</v>
      </c>
      <c r="F22" s="24"/>
      <c r="G22" s="24"/>
      <c r="H22" s="25"/>
      <c r="I22" s="24"/>
      <c r="J22" s="24"/>
      <c r="K22" s="24"/>
      <c r="L22" s="24"/>
      <c r="M22" s="24"/>
      <c r="N22" s="24"/>
      <c r="O22" s="24"/>
      <c r="P22" s="24"/>
      <c r="Q22" s="24"/>
      <c r="R22" s="24"/>
      <c r="S22" s="25"/>
    </row>
    <row r="23" spans="2:19" x14ac:dyDescent="0.3">
      <c r="B23" s="23" t="s">
        <v>78</v>
      </c>
      <c r="C23" s="24"/>
      <c r="D23" s="24"/>
      <c r="E23" s="24" t="s">
        <v>140</v>
      </c>
      <c r="F23" s="24"/>
      <c r="G23" s="24"/>
      <c r="H23" s="25"/>
      <c r="I23" s="24"/>
      <c r="J23" s="24"/>
      <c r="K23" s="24"/>
      <c r="L23" s="24"/>
      <c r="M23" s="24"/>
      <c r="N23" s="24"/>
      <c r="O23" s="24"/>
      <c r="P23" s="24"/>
      <c r="Q23" s="24"/>
      <c r="R23" s="24"/>
      <c r="S23" s="25"/>
    </row>
    <row r="24" spans="2:19" ht="15" thickBot="1" x14ac:dyDescent="0.35">
      <c r="B24" s="40" t="s">
        <v>139</v>
      </c>
      <c r="C24" s="41"/>
      <c r="D24" s="41"/>
      <c r="E24" s="41" t="s">
        <v>138</v>
      </c>
      <c r="F24" s="41"/>
      <c r="G24" s="41"/>
      <c r="H24" s="42"/>
      <c r="I24" s="41"/>
      <c r="J24" s="41"/>
      <c r="K24" s="41"/>
      <c r="L24" s="41"/>
      <c r="M24" s="41"/>
      <c r="N24" s="41"/>
      <c r="O24" s="41"/>
      <c r="P24" s="41"/>
      <c r="Q24" s="41"/>
      <c r="R24" s="41"/>
      <c r="S24" s="42"/>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35C53-DF5E-49A0-84F1-F12FDD0809E4}">
  <dimension ref="A1:H5"/>
  <sheetViews>
    <sheetView workbookViewId="0">
      <selection activeCell="B3" sqref="B3"/>
    </sheetView>
  </sheetViews>
  <sheetFormatPr defaultRowHeight="14.4" x14ac:dyDescent="0.3"/>
  <cols>
    <col min="1" max="1" width="20.33203125" customWidth="1"/>
    <col min="2" max="2" width="13.44140625" customWidth="1"/>
    <col min="4" max="4" width="33.5546875" customWidth="1"/>
    <col min="5" max="5" width="26.44140625" customWidth="1"/>
    <col min="7" max="7" width="31.33203125" customWidth="1"/>
    <col min="8" max="8" width="22.33203125" customWidth="1"/>
  </cols>
  <sheetData>
    <row r="1" spans="1:8" x14ac:dyDescent="0.3">
      <c r="A1" t="s">
        <v>118</v>
      </c>
      <c r="B1" t="s">
        <v>117</v>
      </c>
      <c r="D1" t="s">
        <v>116</v>
      </c>
      <c r="E1" t="s">
        <v>115</v>
      </c>
      <c r="G1" t="s">
        <v>114</v>
      </c>
      <c r="H1" t="s">
        <v>113</v>
      </c>
    </row>
    <row r="2" spans="1:8" x14ac:dyDescent="0.3">
      <c r="A2" t="s">
        <v>62</v>
      </c>
      <c r="B2" s="5">
        <v>0.4</v>
      </c>
      <c r="D2" t="s">
        <v>112</v>
      </c>
      <c r="E2" s="19">
        <f>20/3</f>
        <v>6.666666666666667</v>
      </c>
      <c r="G2" t="s">
        <v>72</v>
      </c>
      <c r="H2">
        <v>20</v>
      </c>
    </row>
    <row r="3" spans="1:8" x14ac:dyDescent="0.3">
      <c r="A3" t="s">
        <v>111</v>
      </c>
      <c r="B3" s="5">
        <v>0.4</v>
      </c>
      <c r="D3" t="s">
        <v>110</v>
      </c>
      <c r="E3" s="19">
        <f>20/3</f>
        <v>6.666666666666667</v>
      </c>
      <c r="G3" t="s">
        <v>109</v>
      </c>
      <c r="H3">
        <v>20</v>
      </c>
    </row>
    <row r="4" spans="1:8" x14ac:dyDescent="0.3">
      <c r="A4" t="s">
        <v>108</v>
      </c>
      <c r="B4" s="5">
        <v>0.1</v>
      </c>
      <c r="D4" t="s">
        <v>107</v>
      </c>
      <c r="E4" s="19">
        <f>20/3</f>
        <v>6.666666666666667</v>
      </c>
      <c r="G4" t="s">
        <v>106</v>
      </c>
      <c r="H4">
        <v>10</v>
      </c>
    </row>
    <row r="5" spans="1:8" x14ac:dyDescent="0.3">
      <c r="A5" t="s">
        <v>105</v>
      </c>
      <c r="B5" s="5">
        <v>0.1</v>
      </c>
      <c r="D5" t="s">
        <v>68</v>
      </c>
      <c r="E5" s="5">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
  <sheetViews>
    <sheetView workbookViewId="0">
      <selection activeCell="C25" sqref="C25"/>
    </sheetView>
  </sheetViews>
  <sheetFormatPr defaultRowHeight="14.4" x14ac:dyDescent="0.3"/>
  <cols>
    <col min="3" max="3" width="16.88671875" bestFit="1" customWidth="1"/>
  </cols>
  <sheetData>
    <row r="1" spans="1:4" x14ac:dyDescent="0.3">
      <c r="A1" t="s">
        <v>83</v>
      </c>
      <c r="B1" t="s">
        <v>0</v>
      </c>
      <c r="C1" s="48" t="s">
        <v>61</v>
      </c>
      <c r="D1" s="48" t="s">
        <v>76</v>
      </c>
    </row>
    <row r="2" spans="1:4" x14ac:dyDescent="0.3">
      <c r="B2">
        <v>1</v>
      </c>
      <c r="C2" s="45" t="str">
        <f>'Points Calc'!A17</f>
        <v>M. de Jong</v>
      </c>
      <c r="D2" s="51">
        <f>'Points Calc'!AG17</f>
        <v>17.700000000000003</v>
      </c>
    </row>
    <row r="3" spans="1:4" x14ac:dyDescent="0.3">
      <c r="B3">
        <v>2</v>
      </c>
      <c r="C3" s="45" t="str">
        <f>'Points Calc'!A11</f>
        <v>B. Sweat</v>
      </c>
      <c r="D3" s="51">
        <f>'Points Calc'!AG11</f>
        <v>17.033333333333335</v>
      </c>
    </row>
    <row r="4" spans="1:4" x14ac:dyDescent="0.3">
      <c r="B4">
        <v>3</v>
      </c>
      <c r="C4" s="46" t="str">
        <f>'Points Calc'!A18</f>
        <v>Mohammed Mounir</v>
      </c>
      <c r="D4" s="51">
        <f>'Points Calc'!AG18</f>
        <v>16.633333333333333</v>
      </c>
    </row>
    <row r="5" spans="1:4" x14ac:dyDescent="0.3">
      <c r="B5">
        <v>4</v>
      </c>
      <c r="C5" s="45" t="str">
        <f>'Points Calc'!A9</f>
        <v>D. Beasley</v>
      </c>
      <c r="D5" s="51">
        <f>'Points Calc'!AG9</f>
        <v>16.600000000000001</v>
      </c>
    </row>
    <row r="6" spans="1:4" x14ac:dyDescent="0.3">
      <c r="B6">
        <v>5</v>
      </c>
      <c r="C6" s="46" t="str">
        <f>'Points Calc'!A6</f>
        <v>K. Lawrence</v>
      </c>
      <c r="D6" s="51">
        <f>'Points Calc'!AG6</f>
        <v>16.266666666666669</v>
      </c>
    </row>
    <row r="7" spans="1:4" x14ac:dyDescent="0.3">
      <c r="B7">
        <v>6</v>
      </c>
      <c r="C7" s="45" t="str">
        <f>'Points Calc'!A10</f>
        <v>N. Tolo</v>
      </c>
      <c r="D7" s="51">
        <f>'Points Calc'!AG10</f>
        <v>15.5</v>
      </c>
    </row>
    <row r="8" spans="1:4" x14ac:dyDescent="0.3">
      <c r="B8">
        <v>7</v>
      </c>
      <c r="C8" s="45" t="str">
        <f>'Points Calc'!A5</f>
        <v>M. Valenzuela</v>
      </c>
      <c r="D8" s="51">
        <f>'Points Calc'!AG5</f>
        <v>15.166666666666668</v>
      </c>
    </row>
    <row r="9" spans="1:4" x14ac:dyDescent="0.3">
      <c r="B9">
        <v>8</v>
      </c>
      <c r="C9" s="46" t="str">
        <f>'Points Calc'!A12</f>
        <v>S. Salinas</v>
      </c>
      <c r="D9" s="51">
        <f>'Points Calc'!AG12</f>
        <v>14.66666666666667</v>
      </c>
    </row>
    <row r="10" spans="1:4" x14ac:dyDescent="0.3">
      <c r="B10">
        <v>9</v>
      </c>
      <c r="C10" s="46" t="str">
        <f>'Points Calc'!A15</f>
        <v>Z. Valentin</v>
      </c>
      <c r="D10" s="51">
        <f>'Points Calc'!AG15</f>
        <v>14.033333333333333</v>
      </c>
    </row>
    <row r="11" spans="1:4" x14ac:dyDescent="0.3">
      <c r="B11">
        <v>10</v>
      </c>
      <c r="C11" s="46" t="str">
        <f>'Points Calc'!A13</f>
        <v>J. Harvey</v>
      </c>
      <c r="D11" s="51">
        <f>'Points Calc'!AG13</f>
        <v>13.366666666666665</v>
      </c>
    </row>
    <row r="12" spans="1:4" x14ac:dyDescent="0.3">
      <c r="B12">
        <v>11</v>
      </c>
      <c r="C12" s="45" t="str">
        <f>'Points Calc'!A19</f>
        <v>Gabriel Somi</v>
      </c>
      <c r="D12" s="51">
        <f>'Points Calc'!AG19</f>
        <v>13.333333333333334</v>
      </c>
    </row>
    <row r="13" spans="1:4" x14ac:dyDescent="0.3">
      <c r="B13">
        <v>12</v>
      </c>
      <c r="C13" s="45" t="str">
        <f>'Points Calc'!A4</f>
        <v>D. Lovitz</v>
      </c>
      <c r="D13" s="51">
        <f>'Points Calc'!AG4</f>
        <v>13.333333333333334</v>
      </c>
    </row>
    <row r="14" spans="1:4" x14ac:dyDescent="0.3">
      <c r="B14">
        <v>13</v>
      </c>
      <c r="C14" s="46" t="str">
        <f>'Points Calc'!A14</f>
        <v>A. Cole</v>
      </c>
      <c r="D14" s="51">
        <f>'Points Calc'!AG14</f>
        <v>13.000000000000002</v>
      </c>
    </row>
    <row r="15" spans="1:4" x14ac:dyDescent="0.3">
      <c r="B15">
        <v>14</v>
      </c>
      <c r="C15" s="46" t="str">
        <f>'Points Calc'!A20</f>
        <v>D. Acosta</v>
      </c>
      <c r="D15" s="51">
        <f>'Points Calc'!AG20</f>
        <v>12.4</v>
      </c>
    </row>
    <row r="16" spans="1:4" x14ac:dyDescent="0.3">
      <c r="B16">
        <v>15</v>
      </c>
      <c r="C16" s="46" t="str">
        <f>'Points Calc'!A7</f>
        <v>R. Gaddis</v>
      </c>
      <c r="D16" s="51">
        <f>'Points Calc'!AG7</f>
        <v>11.666666666666666</v>
      </c>
    </row>
    <row r="17" spans="2:4" x14ac:dyDescent="0.3">
      <c r="B17">
        <v>16</v>
      </c>
      <c r="C17" s="45" t="str">
        <f>'Points Calc'!A8</f>
        <v>J. Mora</v>
      </c>
      <c r="D17" s="51">
        <f>'Points Calc'!AG8</f>
        <v>11.366666666666667</v>
      </c>
    </row>
    <row r="18" spans="2:4" x14ac:dyDescent="0.3">
      <c r="B18">
        <v>17</v>
      </c>
      <c r="C18" s="45" t="str">
        <f>'Points Calc'!A16</f>
        <v>S. Sinovic</v>
      </c>
      <c r="D18" s="51">
        <f>'Points Calc'!AG16</f>
        <v>9.9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G22"/>
  <sheetViews>
    <sheetView zoomScale="75" zoomScaleNormal="75" workbookViewId="0">
      <selection activeCell="U27" sqref="U27"/>
    </sheetView>
  </sheetViews>
  <sheetFormatPr defaultRowHeight="14.4" x14ac:dyDescent="0.3"/>
  <cols>
    <col min="1" max="1" width="2.33203125" customWidth="1"/>
    <col min="2" max="2" width="4.109375" customWidth="1"/>
    <col min="4" max="4" width="9.33203125" customWidth="1"/>
    <col min="6" max="6" width="10.33203125" customWidth="1"/>
    <col min="7" max="7" width="8.33203125" customWidth="1"/>
    <col min="8" max="8" width="3" customWidth="1"/>
    <col min="9" max="9" width="4.44140625" customWidth="1"/>
    <col min="11" max="11" width="7.5546875" customWidth="1"/>
    <col min="12" max="12" width="7.88671875" customWidth="1"/>
    <col min="13" max="13" width="11" customWidth="1"/>
    <col min="14" max="14" width="11.109375" customWidth="1"/>
    <col min="15" max="15" width="15.44140625" customWidth="1"/>
    <col min="16" max="16" width="9" customWidth="1"/>
    <col min="17" max="17" width="2.5546875" customWidth="1"/>
    <col min="18" max="18" width="5.109375" customWidth="1"/>
    <col min="20" max="20" width="6.5546875" bestFit="1" customWidth="1"/>
    <col min="21" max="21" width="10.33203125" customWidth="1"/>
    <col min="24" max="24" width="7.5546875" customWidth="1"/>
    <col min="25" max="25" width="3.5546875" customWidth="1"/>
    <col min="26" max="26" width="5.109375" customWidth="1"/>
    <col min="28" max="28" width="10.44140625" customWidth="1"/>
    <col min="31" max="31" width="9.109375" customWidth="1"/>
    <col min="32" max="32" width="6.44140625" bestFit="1" customWidth="1"/>
    <col min="33" max="33" width="9.44140625" customWidth="1"/>
  </cols>
  <sheetData>
    <row r="2" spans="2:33" x14ac:dyDescent="0.3">
      <c r="B2" s="44" t="s">
        <v>244</v>
      </c>
    </row>
    <row r="3" spans="2:33" x14ac:dyDescent="0.3">
      <c r="B3" t="s">
        <v>10</v>
      </c>
      <c r="I3" t="s">
        <v>64</v>
      </c>
      <c r="R3" t="s">
        <v>24</v>
      </c>
      <c r="Z3" t="s">
        <v>68</v>
      </c>
    </row>
    <row r="4" spans="2:33" x14ac:dyDescent="0.3">
      <c r="B4" s="43" t="s">
        <v>0</v>
      </c>
      <c r="C4" s="48" t="s">
        <v>61</v>
      </c>
      <c r="D4" s="48" t="s">
        <v>7</v>
      </c>
      <c r="E4" s="48" t="s">
        <v>8</v>
      </c>
      <c r="F4" s="48" t="s">
        <v>9</v>
      </c>
      <c r="G4" s="48" t="s">
        <v>10</v>
      </c>
      <c r="I4" s="43" t="s">
        <v>0</v>
      </c>
      <c r="J4" s="48" t="s">
        <v>61</v>
      </c>
      <c r="K4" s="48" t="s">
        <v>11</v>
      </c>
      <c r="L4" s="48" t="s">
        <v>12</v>
      </c>
      <c r="M4" s="48" t="s">
        <v>13</v>
      </c>
      <c r="N4" s="48" t="s">
        <v>14</v>
      </c>
      <c r="O4" s="48" t="s">
        <v>15</v>
      </c>
      <c r="P4" s="48" t="s">
        <v>16</v>
      </c>
      <c r="Q4" s="3"/>
      <c r="R4" s="43" t="s">
        <v>0</v>
      </c>
      <c r="S4" s="48" t="s">
        <v>61</v>
      </c>
      <c r="T4" s="48" t="s">
        <v>20</v>
      </c>
      <c r="U4" s="48" t="s">
        <v>21</v>
      </c>
      <c r="V4" s="48" t="s">
        <v>22</v>
      </c>
      <c r="W4" s="48" t="s">
        <v>23</v>
      </c>
      <c r="X4" s="48" t="s">
        <v>24</v>
      </c>
      <c r="Z4" s="43" t="s">
        <v>0</v>
      </c>
      <c r="AA4" s="48" t="s">
        <v>61</v>
      </c>
      <c r="AB4" s="48" t="s">
        <v>67</v>
      </c>
      <c r="AC4" s="48" t="s">
        <v>25</v>
      </c>
      <c r="AD4" s="48" t="s">
        <v>26</v>
      </c>
      <c r="AE4" s="48" t="s">
        <v>149</v>
      </c>
      <c r="AF4" s="48" t="s">
        <v>27</v>
      </c>
      <c r="AG4" s="48" t="s">
        <v>28</v>
      </c>
    </row>
    <row r="5" spans="2:33" x14ac:dyDescent="0.3">
      <c r="B5" s="43">
        <v>1</v>
      </c>
      <c r="C5" s="45" t="str">
        <f>'OPTA Data'!J16</f>
        <v>Mohammed Mounir</v>
      </c>
      <c r="D5" s="45">
        <f>'OPTA Data'!P16</f>
        <v>81.23</v>
      </c>
      <c r="E5" s="45">
        <f>'OPTA Data'!Q16</f>
        <v>20.94</v>
      </c>
      <c r="F5" s="45">
        <f>'OPTA Data'!R16</f>
        <v>46.05</v>
      </c>
      <c r="G5" s="47">
        <f>'OPTA Data'!S16</f>
        <v>37.409999999999997</v>
      </c>
      <c r="H5" s="3"/>
      <c r="I5" s="43">
        <v>1</v>
      </c>
      <c r="J5" s="46" t="str">
        <f>'OPTA Data'!J15</f>
        <v>M. de Jong</v>
      </c>
      <c r="K5" s="46">
        <f>'OPTA Data'!T15</f>
        <v>40.380000000000003</v>
      </c>
      <c r="L5" s="50">
        <f>'OPTA Data'!U15</f>
        <v>0.73599999999999999</v>
      </c>
      <c r="M5" s="50">
        <f>'OPTA Data'!V15</f>
        <v>0.55200000000000005</v>
      </c>
      <c r="N5" s="46">
        <f>'OPTA Data'!W15</f>
        <v>0.08</v>
      </c>
      <c r="O5" s="50">
        <f>'OPTA Data'!X15</f>
        <v>0.33300000000000002</v>
      </c>
      <c r="P5" s="47">
        <f>'OPTA Data'!Y15</f>
        <v>16.43</v>
      </c>
      <c r="Q5" s="3"/>
      <c r="R5" s="43">
        <v>1</v>
      </c>
      <c r="S5" s="45" t="str">
        <f>'OPTA Data'!J16</f>
        <v>Mohammed Mounir</v>
      </c>
      <c r="T5" s="45">
        <f>'OPTA Data'!AC16</f>
        <v>5.71</v>
      </c>
      <c r="U5" s="49">
        <f>'OPTA Data'!AD16</f>
        <v>0.54800000000000004</v>
      </c>
      <c r="V5" s="45">
        <f>'OPTA Data'!AE16</f>
        <v>3.13</v>
      </c>
      <c r="W5" s="45">
        <f>'OPTA Data'!AF16</f>
        <v>1.63</v>
      </c>
      <c r="X5" s="47">
        <f>'OPTA Data'!AG16</f>
        <v>1.5</v>
      </c>
      <c r="Z5" s="43">
        <v>1</v>
      </c>
      <c r="AA5" s="46" t="str">
        <f>'OPTA Data'!J17</f>
        <v>Gabriel Somi</v>
      </c>
      <c r="AB5" s="46">
        <f>'OPTA Data'!AH17</f>
        <v>1.31</v>
      </c>
      <c r="AC5" s="46">
        <f>'OPTA Data'!AI17</f>
        <v>0.19</v>
      </c>
      <c r="AD5" s="46">
        <f>'OPTA Data'!AJ17</f>
        <v>0</v>
      </c>
      <c r="AE5" s="46">
        <f>'OPTA Data'!AK17</f>
        <v>0</v>
      </c>
      <c r="AF5" s="46">
        <f>'OPTA Data'!AL17</f>
        <v>0.19</v>
      </c>
      <c r="AG5" s="51">
        <f>'OPTA Data'!AM17</f>
        <v>2.25</v>
      </c>
    </row>
    <row r="6" spans="2:33" x14ac:dyDescent="0.3">
      <c r="B6" s="43">
        <v>2</v>
      </c>
      <c r="C6" s="45" t="str">
        <f>'OPTA Data'!J14</f>
        <v>S. Sinovic</v>
      </c>
      <c r="D6" s="45">
        <f>'OPTA Data'!P14</f>
        <v>70.239999999999995</v>
      </c>
      <c r="E6" s="45">
        <f>'OPTA Data'!Q14</f>
        <v>19.37</v>
      </c>
      <c r="F6" s="45">
        <f>'OPTA Data'!R14</f>
        <v>50.84</v>
      </c>
      <c r="G6" s="47">
        <f>'OPTA Data'!S14</f>
        <v>35.71</v>
      </c>
      <c r="H6" s="3"/>
      <c r="I6" s="43">
        <v>2</v>
      </c>
      <c r="J6" s="45" t="str">
        <f>'OPTA Data'!J16</f>
        <v>Mohammed Mounir</v>
      </c>
      <c r="K6" s="45">
        <f>'OPTA Data'!T16</f>
        <v>45</v>
      </c>
      <c r="L6" s="49">
        <f>'OPTA Data'!U16</f>
        <v>0.77</v>
      </c>
      <c r="M6" s="49">
        <f>'OPTA Data'!V16</f>
        <v>0.46500000000000002</v>
      </c>
      <c r="N6" s="45">
        <f>'OPTA Data'!W16</f>
        <v>0.27</v>
      </c>
      <c r="O6" s="49">
        <f>'OPTA Data'!X16</f>
        <v>0.66700000000000004</v>
      </c>
      <c r="P6" s="47">
        <f>'OPTA Data'!Y16</f>
        <v>16.309999999999999</v>
      </c>
      <c r="Q6" s="3"/>
      <c r="R6" s="43">
        <v>2</v>
      </c>
      <c r="S6" s="45" t="str">
        <f>'OPTA Data'!J18</f>
        <v>D. Acosta</v>
      </c>
      <c r="T6" s="45">
        <f>'OPTA Data'!AC18</f>
        <v>2.5099999999999998</v>
      </c>
      <c r="U6" s="49">
        <f>'OPTA Data'!AD18</f>
        <v>0.48</v>
      </c>
      <c r="V6" s="45">
        <f>'OPTA Data'!AE18</f>
        <v>1.21</v>
      </c>
      <c r="W6" s="45">
        <f>'OPTA Data'!AF18</f>
        <v>0.4</v>
      </c>
      <c r="X6" s="47">
        <f>'OPTA Data'!AG18</f>
        <v>0.8</v>
      </c>
      <c r="Z6" s="43">
        <v>2</v>
      </c>
      <c r="AA6" s="46" t="str">
        <f>'OPTA Data'!J3</f>
        <v>M. Valenzuela</v>
      </c>
      <c r="AB6" s="46">
        <f>'OPTA Data'!AH3</f>
        <v>0.94</v>
      </c>
      <c r="AC6" s="46">
        <f>'OPTA Data'!AI3</f>
        <v>0.17</v>
      </c>
      <c r="AD6" s="46">
        <f>'OPTA Data'!AJ3</f>
        <v>0.04</v>
      </c>
      <c r="AE6" s="46">
        <f>'OPTA Data'!AK3</f>
        <v>0.3</v>
      </c>
      <c r="AF6" s="46">
        <f>'OPTA Data'!AL3</f>
        <v>0.17</v>
      </c>
      <c r="AG6" s="51">
        <f>'OPTA Data'!AM3</f>
        <v>2.14</v>
      </c>
    </row>
    <row r="7" spans="2:33" x14ac:dyDescent="0.3">
      <c r="B7" s="43">
        <v>3</v>
      </c>
      <c r="C7" s="46" t="str">
        <f>'OPTA Data'!J9</f>
        <v>B. Sweat</v>
      </c>
      <c r="D7" s="46">
        <f>'OPTA Data'!P9</f>
        <v>77.510000000000005</v>
      </c>
      <c r="E7" s="46">
        <f>'OPTA Data'!Q9</f>
        <v>17.75</v>
      </c>
      <c r="F7" s="46">
        <f>'OPTA Data'!R9</f>
        <v>45.28</v>
      </c>
      <c r="G7" s="47">
        <f>'OPTA Data'!S9</f>
        <v>35.090000000000003</v>
      </c>
      <c r="H7" s="3"/>
      <c r="I7" s="43">
        <v>3</v>
      </c>
      <c r="J7" s="45" t="str">
        <f>'OPTA Data'!J7</f>
        <v>D. Beasley</v>
      </c>
      <c r="K7" s="45">
        <f>'OPTA Data'!T7</f>
        <v>48.27</v>
      </c>
      <c r="L7" s="49">
        <f>'OPTA Data'!U7</f>
        <v>0.86399999999999999</v>
      </c>
      <c r="M7" s="49">
        <f>'OPTA Data'!V7</f>
        <v>0.38300000000000001</v>
      </c>
      <c r="N7" s="45">
        <f>'OPTA Data'!W7</f>
        <v>0.1</v>
      </c>
      <c r="O7" s="49">
        <f>'OPTA Data'!X7</f>
        <v>1</v>
      </c>
      <c r="P7" s="47">
        <f>'OPTA Data'!Y7</f>
        <v>16.079999999999998</v>
      </c>
      <c r="Q7" s="3"/>
      <c r="R7" s="43">
        <v>3</v>
      </c>
      <c r="S7" s="45" t="str">
        <f>'OPTA Data'!J8</f>
        <v>N. Tolo</v>
      </c>
      <c r="T7" s="45">
        <f>'OPTA Data'!AC8</f>
        <v>1.94</v>
      </c>
      <c r="U7" s="49">
        <f>'OPTA Data'!AD8</f>
        <v>0.57599999999999996</v>
      </c>
      <c r="V7" s="45">
        <f>'OPTA Data'!AE8</f>
        <v>1.1200000000000001</v>
      </c>
      <c r="W7" s="45">
        <f>'OPTA Data'!AF8</f>
        <v>0.53</v>
      </c>
      <c r="X7" s="47">
        <f>'OPTA Data'!AG8</f>
        <v>0.59</v>
      </c>
      <c r="Z7" s="43">
        <v>3</v>
      </c>
      <c r="AA7" s="46" t="str">
        <f>'OPTA Data'!J15</f>
        <v>M. de Jong</v>
      </c>
      <c r="AB7" s="46">
        <f>'OPTA Data'!AH15</f>
        <v>0.9</v>
      </c>
      <c r="AC7" s="46">
        <f>'OPTA Data'!AI15</f>
        <v>0.23</v>
      </c>
      <c r="AD7" s="46">
        <f>'OPTA Data'!AJ15</f>
        <v>0</v>
      </c>
      <c r="AE7" s="46">
        <f>'OPTA Data'!AK15</f>
        <v>0.3</v>
      </c>
      <c r="AF7" s="46">
        <f>'OPTA Data'!AL15</f>
        <v>0.23</v>
      </c>
      <c r="AG7" s="51">
        <f>'OPTA Data'!AM15</f>
        <v>2.0299999999999998</v>
      </c>
    </row>
    <row r="8" spans="2:33" x14ac:dyDescent="0.3">
      <c r="B8" s="43">
        <v>4</v>
      </c>
      <c r="C8" s="45" t="str">
        <f>'OPTA Data'!J3</f>
        <v>M. Valenzuela</v>
      </c>
      <c r="D8" s="45">
        <f>'OPTA Data'!P3</f>
        <v>69.33</v>
      </c>
      <c r="E8" s="45">
        <f>'OPTA Data'!Q3</f>
        <v>20.8</v>
      </c>
      <c r="F8" s="45">
        <f>'OPTA Data'!R3</f>
        <v>48.62</v>
      </c>
      <c r="G8" s="47">
        <f>'OPTA Data'!S3</f>
        <v>33.71</v>
      </c>
      <c r="H8" s="3"/>
      <c r="I8" s="43">
        <v>4</v>
      </c>
      <c r="J8" s="46" t="str">
        <f>'OPTA Data'!J9</f>
        <v>B. Sweat</v>
      </c>
      <c r="K8" s="46">
        <f>'OPTA Data'!T9</f>
        <v>50.94</v>
      </c>
      <c r="L8" s="50">
        <f>'OPTA Data'!U9</f>
        <v>0.82899999999999996</v>
      </c>
      <c r="M8" s="50">
        <f>'OPTA Data'!V9</f>
        <v>0.36699999999999999</v>
      </c>
      <c r="N8" s="46">
        <f>'OPTA Data'!W9</f>
        <v>0.56999999999999995</v>
      </c>
      <c r="O8" s="50">
        <f>'OPTA Data'!X9</f>
        <v>0.83299999999999996</v>
      </c>
      <c r="P8" s="47">
        <f>'OPTA Data'!Y9</f>
        <v>15.99</v>
      </c>
      <c r="Q8" s="3"/>
      <c r="R8" s="43">
        <v>4</v>
      </c>
      <c r="S8" s="45" t="str">
        <f>'OPTA Data'!J10</f>
        <v>S. Salinas</v>
      </c>
      <c r="T8" s="45">
        <f>'OPTA Data'!AC10</f>
        <v>3.41</v>
      </c>
      <c r="U8" s="49">
        <f>'OPTA Data'!AD10</f>
        <v>0.46600000000000003</v>
      </c>
      <c r="V8" s="45">
        <f>'OPTA Data'!AE10</f>
        <v>1.59</v>
      </c>
      <c r="W8" s="45">
        <f>'OPTA Data'!AF10</f>
        <v>1</v>
      </c>
      <c r="X8" s="47">
        <f>'OPTA Data'!AG10</f>
        <v>0.59</v>
      </c>
      <c r="Z8" s="43">
        <v>4</v>
      </c>
      <c r="AA8" s="46" t="str">
        <f>'OPTA Data'!J9</f>
        <v>B. Sweat</v>
      </c>
      <c r="AB8" s="46">
        <f>'OPTA Data'!AH9</f>
        <v>0.45</v>
      </c>
      <c r="AC8" s="46">
        <f>'OPTA Data'!AI9</f>
        <v>0.23</v>
      </c>
      <c r="AD8" s="46">
        <f>'OPTA Data'!AJ9</f>
        <v>0</v>
      </c>
      <c r="AE8" s="46">
        <f>'OPTA Data'!AK9</f>
        <v>0.28000000000000003</v>
      </c>
      <c r="AF8" s="46">
        <f>'OPTA Data'!AL9</f>
        <v>0.06</v>
      </c>
      <c r="AG8" s="51">
        <f>'OPTA Data'!AM9</f>
        <v>1.64</v>
      </c>
    </row>
    <row r="9" spans="2:33" x14ac:dyDescent="0.3">
      <c r="B9" s="43">
        <v>5</v>
      </c>
      <c r="C9" s="46" t="str">
        <f>'OPTA Data'!J10</f>
        <v>S. Salinas</v>
      </c>
      <c r="D9" s="46">
        <f>'OPTA Data'!P10</f>
        <v>71</v>
      </c>
      <c r="E9" s="46">
        <f>'OPTA Data'!Q10</f>
        <v>19.760000000000002</v>
      </c>
      <c r="F9" s="46">
        <f>'OPTA Data'!R10</f>
        <v>46.88</v>
      </c>
      <c r="G9" s="47">
        <f>'OPTA Data'!S10</f>
        <v>33.29</v>
      </c>
      <c r="H9" s="3"/>
      <c r="I9" s="43">
        <v>5</v>
      </c>
      <c r="J9" s="46" t="str">
        <f>'OPTA Data'!J13</f>
        <v>Z. Valentin</v>
      </c>
      <c r="K9" s="46">
        <f>'OPTA Data'!T13</f>
        <v>41.75</v>
      </c>
      <c r="L9" s="50">
        <f>'OPTA Data'!U13</f>
        <v>0.84399999999999997</v>
      </c>
      <c r="M9" s="50">
        <f>'OPTA Data'!V13</f>
        <v>0.44</v>
      </c>
      <c r="N9" s="46">
        <f>'OPTA Data'!W13</f>
        <v>0.42</v>
      </c>
      <c r="O9" s="50">
        <f>'OPTA Data'!X13</f>
        <v>0.77800000000000002</v>
      </c>
      <c r="P9" s="47">
        <f>'OPTA Data'!Y13</f>
        <v>15.84</v>
      </c>
      <c r="Q9" s="3"/>
      <c r="R9" s="43">
        <v>5</v>
      </c>
      <c r="S9" s="45" t="str">
        <f>'OPTA Data'!J15</f>
        <v>M. de Jong</v>
      </c>
      <c r="T9" s="45">
        <f>'OPTA Data'!AC15</f>
        <v>1.2</v>
      </c>
      <c r="U9" s="49">
        <f>'OPTA Data'!AD15</f>
        <v>0.56299999999999994</v>
      </c>
      <c r="V9" s="45">
        <f>'OPTA Data'!AE15</f>
        <v>0.68</v>
      </c>
      <c r="W9" s="45">
        <f>'OPTA Data'!AF15</f>
        <v>0.15</v>
      </c>
      <c r="X9" s="47">
        <f>'OPTA Data'!AG15</f>
        <v>0.53</v>
      </c>
      <c r="Z9" s="43">
        <v>5</v>
      </c>
      <c r="AA9" s="45" t="str">
        <f>'OPTA Data'!J12</f>
        <v>A. Cole</v>
      </c>
      <c r="AB9" s="45">
        <f>'OPTA Data'!AH12</f>
        <v>0.25</v>
      </c>
      <c r="AC9" s="45">
        <f>'OPTA Data'!AI12</f>
        <v>0.12</v>
      </c>
      <c r="AD9" s="45">
        <f>'OPTA Data'!AJ12</f>
        <v>0</v>
      </c>
      <c r="AE9" s="45">
        <f>'OPTA Data'!AK12</f>
        <v>0.37</v>
      </c>
      <c r="AF9" s="45">
        <f>'OPTA Data'!AL12</f>
        <v>0.37</v>
      </c>
      <c r="AG9" s="51">
        <f>'OPTA Data'!AM12</f>
        <v>1.6</v>
      </c>
    </row>
    <row r="10" spans="2:33" x14ac:dyDescent="0.3">
      <c r="B10" s="43">
        <v>6</v>
      </c>
      <c r="C10" s="46" t="str">
        <f>'OPTA Data'!J8</f>
        <v>N. Tolo</v>
      </c>
      <c r="D10" s="46">
        <f>'OPTA Data'!P8</f>
        <v>75.319999999999993</v>
      </c>
      <c r="E10" s="46">
        <f>'OPTA Data'!Q8</f>
        <v>17.21</v>
      </c>
      <c r="F10" s="46">
        <f>'OPTA Data'!R8</f>
        <v>43.94</v>
      </c>
      <c r="G10" s="47">
        <f>'OPTA Data'!S8</f>
        <v>33.1</v>
      </c>
      <c r="H10" s="3"/>
      <c r="I10" s="43">
        <v>6</v>
      </c>
      <c r="J10" s="46" t="str">
        <f>'OPTA Data'!J10</f>
        <v>S. Salinas</v>
      </c>
      <c r="K10" s="46">
        <f>'OPTA Data'!T10</f>
        <v>47.41</v>
      </c>
      <c r="L10" s="50">
        <f>'OPTA Data'!U10</f>
        <v>0.8</v>
      </c>
      <c r="M10" s="50">
        <f>'OPTA Data'!V10</f>
        <v>0.40200000000000002</v>
      </c>
      <c r="N10" s="46">
        <f>'OPTA Data'!W10</f>
        <v>0.28999999999999998</v>
      </c>
      <c r="O10" s="50">
        <f>'OPTA Data'!X10</f>
        <v>1</v>
      </c>
      <c r="P10" s="47">
        <f>'OPTA Data'!Y10</f>
        <v>15.55</v>
      </c>
      <c r="Q10" s="3"/>
      <c r="R10" s="43">
        <v>6</v>
      </c>
      <c r="S10" s="46" t="str">
        <f>'OPTA Data'!J9</f>
        <v>B. Sweat</v>
      </c>
      <c r="T10" s="46">
        <f>'OPTA Data'!AC9</f>
        <v>2.2599999999999998</v>
      </c>
      <c r="U10" s="50">
        <f>'OPTA Data'!AD9</f>
        <v>0.57499999999999996</v>
      </c>
      <c r="V10" s="46">
        <f>'OPTA Data'!AE9</f>
        <v>1.3</v>
      </c>
      <c r="W10" s="46">
        <f>'OPTA Data'!AF9</f>
        <v>0.79</v>
      </c>
      <c r="X10" s="47">
        <f>'OPTA Data'!AG9</f>
        <v>0.51</v>
      </c>
      <c r="Z10" s="43">
        <v>6</v>
      </c>
      <c r="AA10" s="45" t="str">
        <f>'OPTA Data'!J2</f>
        <v>D. Lovitz</v>
      </c>
      <c r="AB10" s="45">
        <f>'OPTA Data'!AH2</f>
        <v>0.54</v>
      </c>
      <c r="AC10" s="45">
        <f>'OPTA Data'!AI2</f>
        <v>0.04</v>
      </c>
      <c r="AD10" s="45">
        <f>'OPTA Data'!AJ2</f>
        <v>0.04</v>
      </c>
      <c r="AE10" s="45">
        <f>'OPTA Data'!AK2</f>
        <v>0.25</v>
      </c>
      <c r="AF10" s="45">
        <f>'OPTA Data'!AL2</f>
        <v>0.21</v>
      </c>
      <c r="AG10" s="51">
        <f>'OPTA Data'!AM2</f>
        <v>1.58</v>
      </c>
    </row>
    <row r="11" spans="2:33" x14ac:dyDescent="0.3">
      <c r="B11" s="43">
        <v>7</v>
      </c>
      <c r="C11" s="45" t="str">
        <f>'OPTA Data'!J7</f>
        <v>D. Beasley</v>
      </c>
      <c r="D11" s="45">
        <f>'OPTA Data'!P7</f>
        <v>70.290000000000006</v>
      </c>
      <c r="E11" s="45">
        <f>'OPTA Data'!Q7</f>
        <v>15.54</v>
      </c>
      <c r="F11" s="45">
        <f>'OPTA Data'!R7</f>
        <v>45.9</v>
      </c>
      <c r="G11" s="47">
        <f>'OPTA Data'!S7</f>
        <v>32.26</v>
      </c>
      <c r="H11" s="3"/>
      <c r="I11" s="43">
        <v>7</v>
      </c>
      <c r="J11" s="45" t="str">
        <f>'OPTA Data'!J14</f>
        <v>S. Sinovic</v>
      </c>
      <c r="K11" s="45">
        <f>'OPTA Data'!T14</f>
        <v>50.55</v>
      </c>
      <c r="L11" s="49">
        <f>'OPTA Data'!U14</f>
        <v>0.86599999999999999</v>
      </c>
      <c r="M11" s="49">
        <f>'OPTA Data'!V14</f>
        <v>0.34899999999999998</v>
      </c>
      <c r="N11" s="45">
        <f>'OPTA Data'!W14</f>
        <v>0.08</v>
      </c>
      <c r="O11" s="49">
        <f>'OPTA Data'!X14</f>
        <v>0.33300000000000002</v>
      </c>
      <c r="P11" s="47">
        <f>'OPTA Data'!Y14</f>
        <v>15.3</v>
      </c>
      <c r="Q11" s="3"/>
      <c r="R11" s="43">
        <v>7</v>
      </c>
      <c r="S11" s="46" t="str">
        <f>'OPTA Data'!J6</f>
        <v>J. Mora</v>
      </c>
      <c r="T11" s="46">
        <f>'OPTA Data'!AC6</f>
        <v>1.05</v>
      </c>
      <c r="U11" s="50">
        <f>'OPTA Data'!AD6</f>
        <v>0.5</v>
      </c>
      <c r="V11" s="46">
        <f>'OPTA Data'!AE6</f>
        <v>0.52</v>
      </c>
      <c r="W11" s="46">
        <f>'OPTA Data'!AF6</f>
        <v>0.05</v>
      </c>
      <c r="X11" s="47">
        <f>'OPTA Data'!AG6</f>
        <v>0.48</v>
      </c>
      <c r="Z11" s="43">
        <v>7</v>
      </c>
      <c r="AA11" s="45" t="str">
        <f>'OPTA Data'!J10</f>
        <v>S. Salinas</v>
      </c>
      <c r="AB11" s="45">
        <f>'OPTA Data'!AH10</f>
        <v>0.94</v>
      </c>
      <c r="AC11" s="45">
        <f>'OPTA Data'!AI10</f>
        <v>0.06</v>
      </c>
      <c r="AD11" s="45">
        <f>'OPTA Data'!AJ10</f>
        <v>0</v>
      </c>
      <c r="AE11" s="45">
        <f>'OPTA Data'!AK10</f>
        <v>0.12</v>
      </c>
      <c r="AF11" s="45">
        <f>'OPTA Data'!AL10</f>
        <v>0.12</v>
      </c>
      <c r="AG11" s="51">
        <f>'OPTA Data'!AM10</f>
        <v>1.47</v>
      </c>
    </row>
    <row r="12" spans="2:33" x14ac:dyDescent="0.3">
      <c r="B12" s="43">
        <v>8</v>
      </c>
      <c r="C12" s="46" t="str">
        <f>'OPTA Data'!J17</f>
        <v>Gabriel Somi</v>
      </c>
      <c r="D12" s="46">
        <f>'OPTA Data'!P17</f>
        <v>64.989999999999995</v>
      </c>
      <c r="E12" s="46">
        <f>'OPTA Data'!Q17</f>
        <v>17.23</v>
      </c>
      <c r="F12" s="46">
        <f>'OPTA Data'!R17</f>
        <v>49.13</v>
      </c>
      <c r="G12" s="47">
        <f>'OPTA Data'!S17</f>
        <v>31.93</v>
      </c>
      <c r="H12" s="3"/>
      <c r="I12" s="43">
        <v>8</v>
      </c>
      <c r="J12" s="46" t="str">
        <f>'OPTA Data'!J11</f>
        <v>J. Harvey</v>
      </c>
      <c r="K12" s="46">
        <f>'OPTA Data'!T11</f>
        <v>43.47</v>
      </c>
      <c r="L12" s="50">
        <f>'OPTA Data'!U11</f>
        <v>0.81799999999999995</v>
      </c>
      <c r="M12" s="50">
        <f>'OPTA Data'!V11</f>
        <v>0.39800000000000002</v>
      </c>
      <c r="N12" s="46">
        <f>'OPTA Data'!W11</f>
        <v>7.0000000000000007E-2</v>
      </c>
      <c r="O12" s="50">
        <f>'OPTA Data'!X11</f>
        <v>1</v>
      </c>
      <c r="P12" s="47">
        <f>'OPTA Data'!Y11</f>
        <v>14.24</v>
      </c>
      <c r="Q12" s="3"/>
      <c r="R12" s="43">
        <v>8</v>
      </c>
      <c r="S12" s="46" t="str">
        <f>'OPTA Data'!J2</f>
        <v>D. Lovitz</v>
      </c>
      <c r="T12" s="46">
        <f>'OPTA Data'!AC2</f>
        <v>2.3199999999999998</v>
      </c>
      <c r="U12" s="50">
        <f>'OPTA Data'!AD2</f>
        <v>0.55400000000000005</v>
      </c>
      <c r="V12" s="46">
        <f>'OPTA Data'!AE2</f>
        <v>1.29</v>
      </c>
      <c r="W12" s="46">
        <f>'OPTA Data'!AF2</f>
        <v>0.87</v>
      </c>
      <c r="X12" s="47">
        <f>'OPTA Data'!AG2</f>
        <v>0.41</v>
      </c>
      <c r="Z12" s="43">
        <v>8</v>
      </c>
      <c r="AA12" s="46" t="str">
        <f>'OPTA Data'!J7</f>
        <v>D. Beasley</v>
      </c>
      <c r="AB12" s="46">
        <f>'OPTA Data'!AH7</f>
        <v>0.6</v>
      </c>
      <c r="AC12" s="46">
        <f>'OPTA Data'!AI7</f>
        <v>0.3</v>
      </c>
      <c r="AD12" s="46">
        <f>'OPTA Data'!AJ7</f>
        <v>0</v>
      </c>
      <c r="AE12" s="46">
        <f>'OPTA Data'!AK7</f>
        <v>0.15</v>
      </c>
      <c r="AF12" s="46">
        <f>'OPTA Data'!AL7</f>
        <v>0.1</v>
      </c>
      <c r="AG12" s="51">
        <f>'OPTA Data'!AM7</f>
        <v>1.36</v>
      </c>
    </row>
    <row r="13" spans="2:33" x14ac:dyDescent="0.3">
      <c r="B13" s="43">
        <v>9</v>
      </c>
      <c r="C13" s="45" t="str">
        <f>'OPTA Data'!J18</f>
        <v>D. Acosta</v>
      </c>
      <c r="D13" s="45">
        <f>'OPTA Data'!P18</f>
        <v>65.09</v>
      </c>
      <c r="E13" s="45">
        <f>'OPTA Data'!Q18</f>
        <v>16.07</v>
      </c>
      <c r="F13" s="45">
        <f>'OPTA Data'!R18</f>
        <v>46.57</v>
      </c>
      <c r="G13" s="47">
        <f>'OPTA Data'!S18</f>
        <v>30.31</v>
      </c>
      <c r="H13" s="3"/>
      <c r="I13" s="43">
        <v>9</v>
      </c>
      <c r="J13" s="46" t="str">
        <f>'OPTA Data'!J2</f>
        <v>D. Lovitz</v>
      </c>
      <c r="K13" s="46">
        <f>'OPTA Data'!T2</f>
        <v>39.75</v>
      </c>
      <c r="L13" s="50">
        <f>'OPTA Data'!U2</f>
        <v>0.751</v>
      </c>
      <c r="M13" s="50">
        <f>'OPTA Data'!V2</f>
        <v>0.435</v>
      </c>
      <c r="N13" s="46">
        <f>'OPTA Data'!W2</f>
        <v>0.17</v>
      </c>
      <c r="O13" s="50">
        <f>'OPTA Data'!X2</f>
        <v>0.8</v>
      </c>
      <c r="P13" s="47">
        <f>'OPTA Data'!Y2</f>
        <v>13.12</v>
      </c>
      <c r="Q13" s="3"/>
      <c r="R13" s="43">
        <v>9</v>
      </c>
      <c r="S13" s="45" t="str">
        <f>'OPTA Data'!J13</f>
        <v>Z. Valentin</v>
      </c>
      <c r="T13" s="45">
        <f>'OPTA Data'!AC13</f>
        <v>0.84</v>
      </c>
      <c r="U13" s="49">
        <f>'OPTA Data'!AD13</f>
        <v>0.78600000000000003</v>
      </c>
      <c r="V13" s="45">
        <f>'OPTA Data'!AE13</f>
        <v>0.66</v>
      </c>
      <c r="W13" s="45">
        <f>'OPTA Data'!AF13</f>
        <v>0.36</v>
      </c>
      <c r="X13" s="47">
        <f>'OPTA Data'!AG13</f>
        <v>0.3</v>
      </c>
      <c r="Z13" s="43">
        <v>9</v>
      </c>
      <c r="AA13" s="45" t="str">
        <f>'OPTA Data'!J4</f>
        <v>K. Lawrence</v>
      </c>
      <c r="AB13" s="45">
        <f>'OPTA Data'!AH4</f>
        <v>0.45</v>
      </c>
      <c r="AC13" s="45">
        <f>'OPTA Data'!AI4</f>
        <v>0.23</v>
      </c>
      <c r="AD13" s="45">
        <f>'OPTA Data'!AJ4</f>
        <v>0.09</v>
      </c>
      <c r="AE13" s="45">
        <f>'OPTA Data'!AK4</f>
        <v>0.09</v>
      </c>
      <c r="AF13" s="45">
        <f>'OPTA Data'!AL4</f>
        <v>0.05</v>
      </c>
      <c r="AG13" s="51">
        <f>'OPTA Data'!AM4</f>
        <v>1.22</v>
      </c>
    </row>
    <row r="14" spans="2:33" x14ac:dyDescent="0.3">
      <c r="B14" s="43">
        <v>10</v>
      </c>
      <c r="C14" s="46" t="str">
        <f>'OPTA Data'!J11</f>
        <v>J. Harvey</v>
      </c>
      <c r="D14" s="46">
        <f>'OPTA Data'!P11</f>
        <v>64.45</v>
      </c>
      <c r="E14" s="46">
        <f>'OPTA Data'!Q11</f>
        <v>14.14</v>
      </c>
      <c r="F14" s="46">
        <f>'OPTA Data'!R11</f>
        <v>45.85</v>
      </c>
      <c r="G14" s="47">
        <f>'OPTA Data'!S11</f>
        <v>29.55</v>
      </c>
      <c r="H14" s="3"/>
      <c r="I14" s="43">
        <v>10</v>
      </c>
      <c r="J14" s="46" t="str">
        <f>'OPTA Data'!J18</f>
        <v>D. Acosta</v>
      </c>
      <c r="K14" s="46">
        <f>'OPTA Data'!T18</f>
        <v>41.08</v>
      </c>
      <c r="L14" s="50">
        <f>'OPTA Data'!U18</f>
        <v>0.80700000000000005</v>
      </c>
      <c r="M14" s="50">
        <f>'OPTA Data'!V18</f>
        <v>0.377</v>
      </c>
      <c r="N14" s="46">
        <f>'OPTA Data'!W18</f>
        <v>0.6</v>
      </c>
      <c r="O14" s="50">
        <f>'OPTA Data'!X18</f>
        <v>1</v>
      </c>
      <c r="P14" s="47">
        <f>'OPTA Data'!Y18</f>
        <v>13.08</v>
      </c>
      <c r="Q14" s="3"/>
      <c r="R14" s="43">
        <v>10</v>
      </c>
      <c r="S14" s="45" t="str">
        <f>'OPTA Data'!J5</f>
        <v>R. Gaddis</v>
      </c>
      <c r="T14" s="45">
        <f>'OPTA Data'!AC5</f>
        <v>0.83</v>
      </c>
      <c r="U14" s="49">
        <f>'OPTA Data'!AD5</f>
        <v>0.58799999999999997</v>
      </c>
      <c r="V14" s="45">
        <f>'OPTA Data'!AE5</f>
        <v>0.49</v>
      </c>
      <c r="W14" s="45">
        <f>'OPTA Data'!AF5</f>
        <v>0.34</v>
      </c>
      <c r="X14" s="47">
        <f>'OPTA Data'!AG5</f>
        <v>0.15</v>
      </c>
      <c r="Z14" s="43">
        <v>10</v>
      </c>
      <c r="AA14" s="45" t="str">
        <f>'OPTA Data'!J18</f>
        <v>D. Acosta</v>
      </c>
      <c r="AB14" s="45">
        <f>'OPTA Data'!AH18</f>
        <v>0.4</v>
      </c>
      <c r="AC14" s="45">
        <f>'OPTA Data'!AI18</f>
        <v>0.2</v>
      </c>
      <c r="AD14" s="45">
        <f>'OPTA Data'!AJ18</f>
        <v>0</v>
      </c>
      <c r="AE14" s="45">
        <f>'OPTA Data'!AK18</f>
        <v>0.2</v>
      </c>
      <c r="AF14" s="45">
        <f>'OPTA Data'!AL18</f>
        <v>0.2</v>
      </c>
      <c r="AG14" s="51">
        <f>'OPTA Data'!AM18</f>
        <v>1.21</v>
      </c>
    </row>
    <row r="15" spans="2:33" x14ac:dyDescent="0.3">
      <c r="B15" s="43">
        <v>11</v>
      </c>
      <c r="C15" s="46" t="str">
        <f>'OPTA Data'!J2</f>
        <v>D. Lovitz</v>
      </c>
      <c r="D15" s="46">
        <f>'OPTA Data'!P2</f>
        <v>62.78</v>
      </c>
      <c r="E15" s="46">
        <f>'OPTA Data'!Q2</f>
        <v>14.52</v>
      </c>
      <c r="F15" s="46">
        <f>'OPTA Data'!R2</f>
        <v>45.2</v>
      </c>
      <c r="G15" s="47">
        <f>'OPTA Data'!S2</f>
        <v>28.38</v>
      </c>
      <c r="H15" s="3"/>
      <c r="I15" s="43">
        <v>11</v>
      </c>
      <c r="J15" s="45" t="str">
        <f>'OPTA Data'!J3</f>
        <v>M. Valenzuela</v>
      </c>
      <c r="K15" s="45">
        <f>'OPTA Data'!T3</f>
        <v>42.89</v>
      </c>
      <c r="L15" s="49">
        <f>'OPTA Data'!U3</f>
        <v>0.77600000000000002</v>
      </c>
      <c r="M15" s="49">
        <f>'OPTA Data'!V3</f>
        <v>0.38600000000000001</v>
      </c>
      <c r="N15" s="45">
        <f>'OPTA Data'!W3</f>
        <v>0.09</v>
      </c>
      <c r="O15" s="49">
        <f>'OPTA Data'!X3</f>
        <v>0.33300000000000002</v>
      </c>
      <c r="P15" s="47">
        <f>'OPTA Data'!Y3</f>
        <v>12.89</v>
      </c>
      <c r="Q15" s="3"/>
      <c r="R15" s="43">
        <v>11</v>
      </c>
      <c r="S15" s="46" t="str">
        <f>'OPTA Data'!J7</f>
        <v>D. Beasley</v>
      </c>
      <c r="T15" s="46">
        <f>'OPTA Data'!AC7</f>
        <v>1.46</v>
      </c>
      <c r="U15" s="50">
        <f>'OPTA Data'!AD7</f>
        <v>0.44800000000000001</v>
      </c>
      <c r="V15" s="46">
        <f>'OPTA Data'!AE7</f>
        <v>0.65</v>
      </c>
      <c r="W15" s="46">
        <f>'OPTA Data'!AF7</f>
        <v>0.55000000000000004</v>
      </c>
      <c r="X15" s="47">
        <f>'OPTA Data'!AG7</f>
        <v>0.1</v>
      </c>
      <c r="Z15" s="43">
        <v>11</v>
      </c>
      <c r="AA15" s="45" t="str">
        <f>'OPTA Data'!J16</f>
        <v>Mohammed Mounir</v>
      </c>
      <c r="AB15" s="45">
        <f>'OPTA Data'!AH16</f>
        <v>0.41</v>
      </c>
      <c r="AC15" s="45">
        <f>'OPTA Data'!AI16</f>
        <v>0.27</v>
      </c>
      <c r="AD15" s="45">
        <f>'OPTA Data'!AJ16</f>
        <v>0</v>
      </c>
      <c r="AE15" s="45">
        <f>'OPTA Data'!AK16</f>
        <v>0.14000000000000001</v>
      </c>
      <c r="AF15" s="45">
        <f>'OPTA Data'!AL16</f>
        <v>7.0000000000000007E-2</v>
      </c>
      <c r="AG15" s="51">
        <f>'OPTA Data'!AM16</f>
        <v>1.0900000000000001</v>
      </c>
    </row>
    <row r="16" spans="2:33" x14ac:dyDescent="0.3">
      <c r="B16" s="43">
        <v>12</v>
      </c>
      <c r="C16" s="46" t="str">
        <f>'OPTA Data'!J15</f>
        <v>M. de Jong</v>
      </c>
      <c r="D16" s="46">
        <f>'OPTA Data'!P15</f>
        <v>66.81</v>
      </c>
      <c r="E16" s="46">
        <f>'OPTA Data'!Q15</f>
        <v>10.210000000000001</v>
      </c>
      <c r="F16" s="46">
        <f>'OPTA Data'!R15</f>
        <v>40.22</v>
      </c>
      <c r="G16" s="47">
        <f>'OPTA Data'!S15</f>
        <v>26.87</v>
      </c>
      <c r="H16" s="3"/>
      <c r="I16" s="43">
        <v>12</v>
      </c>
      <c r="J16" s="46" t="str">
        <f>'OPTA Data'!J8</f>
        <v>N. Tolo</v>
      </c>
      <c r="K16" s="46">
        <f>'OPTA Data'!T8</f>
        <v>48.27</v>
      </c>
      <c r="L16" s="50">
        <f>'OPTA Data'!U8</f>
        <v>0.81899999999999995</v>
      </c>
      <c r="M16" s="50">
        <f>'OPTA Data'!V8</f>
        <v>0.30399999999999999</v>
      </c>
      <c r="N16" s="46">
        <f>'OPTA Data'!W8</f>
        <v>0.59</v>
      </c>
      <c r="O16" s="50">
        <f>'OPTA Data'!X8</f>
        <v>0.83299999999999996</v>
      </c>
      <c r="P16" s="47">
        <f>'OPTA Data'!Y8</f>
        <v>12.51</v>
      </c>
      <c r="Q16" s="3"/>
      <c r="R16" s="43">
        <v>12</v>
      </c>
      <c r="S16" s="46" t="str">
        <f>'OPTA Data'!J17</f>
        <v>Gabriel Somi</v>
      </c>
      <c r="T16" s="46">
        <f>'OPTA Data'!AC17</f>
        <v>2.34</v>
      </c>
      <c r="U16" s="50">
        <f>'OPTA Data'!AD17</f>
        <v>0.28000000000000003</v>
      </c>
      <c r="V16" s="46">
        <f>'OPTA Data'!AE17</f>
        <v>0.66</v>
      </c>
      <c r="W16" s="46">
        <f>'OPTA Data'!AF17</f>
        <v>0.56000000000000005</v>
      </c>
      <c r="X16" s="47">
        <f>'OPTA Data'!AG17</f>
        <v>0.09</v>
      </c>
      <c r="Z16" s="43">
        <v>12</v>
      </c>
      <c r="AA16" s="46" t="str">
        <f>'OPTA Data'!J11</f>
        <v>J. Harvey</v>
      </c>
      <c r="AB16" s="46">
        <f>'OPTA Data'!AH11</f>
        <v>0.86</v>
      </c>
      <c r="AC16" s="46">
        <f>'OPTA Data'!AI11</f>
        <v>0</v>
      </c>
      <c r="AD16" s="46">
        <f>'OPTA Data'!AJ11</f>
        <v>0</v>
      </c>
      <c r="AE16" s="46">
        <f>'OPTA Data'!AK11</f>
        <v>7.0000000000000007E-2</v>
      </c>
      <c r="AF16" s="46">
        <f>'OPTA Data'!AL11</f>
        <v>7.0000000000000007E-2</v>
      </c>
      <c r="AG16" s="51">
        <f>'OPTA Data'!AM11</f>
        <v>1.06</v>
      </c>
    </row>
    <row r="17" spans="2:33" x14ac:dyDescent="0.3">
      <c r="B17" s="43">
        <v>13</v>
      </c>
      <c r="C17" s="45" t="str">
        <f>'OPTA Data'!J12</f>
        <v>A. Cole</v>
      </c>
      <c r="D17" s="45">
        <f>'OPTA Data'!P12</f>
        <v>58.91</v>
      </c>
      <c r="E17" s="45">
        <f>'OPTA Data'!Q12</f>
        <v>11.04</v>
      </c>
      <c r="F17" s="45">
        <f>'OPTA Data'!R12</f>
        <v>45.23</v>
      </c>
      <c r="G17" s="47">
        <f>'OPTA Data'!S12</f>
        <v>26.65</v>
      </c>
      <c r="H17" s="3"/>
      <c r="I17" s="43">
        <v>13</v>
      </c>
      <c r="J17" s="46" t="str">
        <f>'OPTA Data'!J12</f>
        <v>A. Cole</v>
      </c>
      <c r="K17" s="46">
        <f>'OPTA Data'!T12</f>
        <v>37.01</v>
      </c>
      <c r="L17" s="50">
        <f>'OPTA Data'!U12</f>
        <v>0.83699999999999997</v>
      </c>
      <c r="M17" s="50">
        <f>'OPTA Data'!V12</f>
        <v>0.39300000000000002</v>
      </c>
      <c r="N17" s="46">
        <f>'OPTA Data'!W12</f>
        <v>0.31</v>
      </c>
      <c r="O17" s="50">
        <f>'OPTA Data'!X12</f>
        <v>0.83299999999999996</v>
      </c>
      <c r="P17" s="47">
        <f>'OPTA Data'!Y12</f>
        <v>12.44</v>
      </c>
      <c r="Q17" s="3"/>
      <c r="R17" s="43">
        <v>13</v>
      </c>
      <c r="S17" s="46" t="str">
        <f>'OPTA Data'!J4</f>
        <v>K. Lawrence</v>
      </c>
      <c r="T17" s="46">
        <f>'OPTA Data'!AC4</f>
        <v>0.86</v>
      </c>
      <c r="U17" s="50">
        <f>'OPTA Data'!AD4</f>
        <v>0.47399999999999998</v>
      </c>
      <c r="V17" s="46">
        <f>'OPTA Data'!AE4</f>
        <v>0.41</v>
      </c>
      <c r="W17" s="46">
        <f>'OPTA Data'!AF4</f>
        <v>0.5</v>
      </c>
      <c r="X17" s="47">
        <f>'OPTA Data'!AG4</f>
        <v>-0.09</v>
      </c>
      <c r="Z17" s="43">
        <v>13</v>
      </c>
      <c r="AA17" s="45" t="str">
        <f>'OPTA Data'!J6</f>
        <v>J. Mora</v>
      </c>
      <c r="AB17" s="45">
        <f>'OPTA Data'!AH6</f>
        <v>0.62</v>
      </c>
      <c r="AC17" s="45">
        <f>'OPTA Data'!AI6</f>
        <v>0</v>
      </c>
      <c r="AD17" s="45">
        <f>'OPTA Data'!AJ6</f>
        <v>0</v>
      </c>
      <c r="AE17" s="45">
        <f>'OPTA Data'!AK6</f>
        <v>0.1</v>
      </c>
      <c r="AF17" s="45">
        <f>'OPTA Data'!AL6</f>
        <v>0.1</v>
      </c>
      <c r="AG17" s="51">
        <f>'OPTA Data'!AM6</f>
        <v>1</v>
      </c>
    </row>
    <row r="18" spans="2:33" x14ac:dyDescent="0.3">
      <c r="B18" s="43">
        <v>14</v>
      </c>
      <c r="C18" s="46" t="str">
        <f>'OPTA Data'!J13</f>
        <v>Z. Valentin</v>
      </c>
      <c r="D18" s="46">
        <f>'OPTA Data'!P13</f>
        <v>60.9</v>
      </c>
      <c r="E18" s="46">
        <f>'OPTA Data'!Q13</f>
        <v>10.72</v>
      </c>
      <c r="F18" s="46">
        <f>'OPTA Data'!R13</f>
        <v>42.2</v>
      </c>
      <c r="G18" s="47">
        <f>'OPTA Data'!S13</f>
        <v>25.7</v>
      </c>
      <c r="H18" s="3"/>
      <c r="I18" s="43">
        <v>14</v>
      </c>
      <c r="J18" s="45" t="str">
        <f>'OPTA Data'!J17</f>
        <v>Gabriel Somi</v>
      </c>
      <c r="K18" s="45">
        <f>'OPTA Data'!T17</f>
        <v>35.869999999999997</v>
      </c>
      <c r="L18" s="49">
        <f>'OPTA Data'!U17</f>
        <v>0.65300000000000002</v>
      </c>
      <c r="M18" s="49">
        <f>'OPTA Data'!V17</f>
        <v>0.51400000000000001</v>
      </c>
      <c r="N18" s="45">
        <f>'OPTA Data'!W17</f>
        <v>0</v>
      </c>
      <c r="O18" s="49">
        <f>'OPTA Data'!X17</f>
        <v>0</v>
      </c>
      <c r="P18" s="47">
        <f>'OPTA Data'!Y17</f>
        <v>12.04</v>
      </c>
      <c r="Q18" s="3"/>
      <c r="R18" s="43">
        <v>14</v>
      </c>
      <c r="S18" s="46" t="str">
        <f>'OPTA Data'!J11</f>
        <v>J. Harvey</v>
      </c>
      <c r="T18" s="46">
        <f>'OPTA Data'!AC11</f>
        <v>0.33</v>
      </c>
      <c r="U18" s="50">
        <f>'OPTA Data'!AD11</f>
        <v>0.2</v>
      </c>
      <c r="V18" s="46">
        <f>'OPTA Data'!AE11</f>
        <v>7.0000000000000007E-2</v>
      </c>
      <c r="W18" s="46">
        <f>'OPTA Data'!AF11</f>
        <v>0.27</v>
      </c>
      <c r="X18" s="47">
        <f>'OPTA Data'!AG11</f>
        <v>-0.2</v>
      </c>
      <c r="Z18" s="43">
        <v>14</v>
      </c>
      <c r="AA18" s="45" t="str">
        <f>'OPTA Data'!J8</f>
        <v>N. Tolo</v>
      </c>
      <c r="AB18" s="45">
        <f>'OPTA Data'!AH8</f>
        <v>0.53</v>
      </c>
      <c r="AC18" s="45">
        <f>'OPTA Data'!AI8</f>
        <v>0.18</v>
      </c>
      <c r="AD18" s="45">
        <f>'OPTA Data'!AJ8</f>
        <v>0</v>
      </c>
      <c r="AE18" s="45">
        <f>'OPTA Data'!AK8</f>
        <v>0</v>
      </c>
      <c r="AF18" s="45">
        <f>'OPTA Data'!AL8</f>
        <v>0</v>
      </c>
      <c r="AG18" s="51">
        <f>'OPTA Data'!AM8</f>
        <v>0.94</v>
      </c>
    </row>
    <row r="19" spans="2:33" x14ac:dyDescent="0.3">
      <c r="B19" s="43">
        <v>15</v>
      </c>
      <c r="C19" s="46" t="str">
        <f>'OPTA Data'!J4</f>
        <v>K. Lawrence</v>
      </c>
      <c r="D19" s="46">
        <f>'OPTA Data'!P4</f>
        <v>55.77</v>
      </c>
      <c r="E19" s="46">
        <f>'OPTA Data'!Q4</f>
        <v>13.81</v>
      </c>
      <c r="F19" s="46">
        <f>'OPTA Data'!R4</f>
        <v>44.6</v>
      </c>
      <c r="G19" s="47">
        <f>'OPTA Data'!S4</f>
        <v>24.88</v>
      </c>
      <c r="H19" s="3"/>
      <c r="I19" s="43">
        <v>15</v>
      </c>
      <c r="J19" s="45" t="str">
        <f>'OPTA Data'!J5</f>
        <v>R. Gaddis</v>
      </c>
      <c r="K19" s="45">
        <f>'OPTA Data'!T5</f>
        <v>38.57</v>
      </c>
      <c r="L19" s="49">
        <f>'OPTA Data'!U5</f>
        <v>0.86599999999999999</v>
      </c>
      <c r="M19" s="49">
        <f>'OPTA Data'!V5</f>
        <v>0.32300000000000001</v>
      </c>
      <c r="N19" s="45">
        <f>'OPTA Data'!W5</f>
        <v>0.1</v>
      </c>
      <c r="O19" s="49">
        <f>'OPTA Data'!X5</f>
        <v>1</v>
      </c>
      <c r="P19" s="47">
        <f>'OPTA Data'!Y5</f>
        <v>10.9</v>
      </c>
      <c r="Q19" s="3"/>
      <c r="R19" s="43">
        <v>15</v>
      </c>
      <c r="S19" s="46" t="str">
        <f>'OPTA Data'!J14</f>
        <v>S. Sinovic</v>
      </c>
      <c r="T19" s="46">
        <f>'OPTA Data'!AC14</f>
        <v>0.47</v>
      </c>
      <c r="U19" s="50">
        <f>'OPTA Data'!AD14</f>
        <v>0.16700000000000001</v>
      </c>
      <c r="V19" s="46">
        <f>'OPTA Data'!AE14</f>
        <v>0.08</v>
      </c>
      <c r="W19" s="46">
        <f>'OPTA Data'!AF14</f>
        <v>0.31</v>
      </c>
      <c r="X19" s="47">
        <f>'OPTA Data'!AG14</f>
        <v>-0.24</v>
      </c>
      <c r="Z19" s="43">
        <v>15</v>
      </c>
      <c r="AA19" s="45" t="str">
        <f>'OPTA Data'!J14</f>
        <v>S. Sinovic</v>
      </c>
      <c r="AB19" s="45">
        <f>'OPTA Data'!AH14</f>
        <v>0.55000000000000004</v>
      </c>
      <c r="AC19" s="45">
        <f>'OPTA Data'!AI14</f>
        <v>0</v>
      </c>
      <c r="AD19" s="45">
        <f>'OPTA Data'!AJ14</f>
        <v>0</v>
      </c>
      <c r="AE19" s="45">
        <f>'OPTA Data'!AK14</f>
        <v>0.08</v>
      </c>
      <c r="AF19" s="45">
        <f>'OPTA Data'!AL14</f>
        <v>0.16</v>
      </c>
      <c r="AG19" s="51">
        <f>'OPTA Data'!AM14</f>
        <v>0.94</v>
      </c>
    </row>
    <row r="20" spans="2:33" x14ac:dyDescent="0.3">
      <c r="B20" s="43">
        <v>16</v>
      </c>
      <c r="C20" s="45" t="str">
        <f>'OPTA Data'!J5</f>
        <v>R. Gaddis</v>
      </c>
      <c r="D20" s="45">
        <f>'OPTA Data'!P5</f>
        <v>55.62</v>
      </c>
      <c r="E20" s="45">
        <f>'OPTA Data'!Q5</f>
        <v>9.94</v>
      </c>
      <c r="F20" s="45">
        <f>'OPTA Data'!R5</f>
        <v>43.28</v>
      </c>
      <c r="G20" s="47">
        <f>'OPTA Data'!S5</f>
        <v>24.07</v>
      </c>
      <c r="H20" s="3"/>
      <c r="I20" s="43">
        <v>16</v>
      </c>
      <c r="J20" s="46" t="str">
        <f>'OPTA Data'!J4</f>
        <v>K. Lawrence</v>
      </c>
      <c r="K20" s="46">
        <f>'OPTA Data'!T4</f>
        <v>31.78</v>
      </c>
      <c r="L20" s="50">
        <f>'OPTA Data'!U4</f>
        <v>0.72099999999999997</v>
      </c>
      <c r="M20" s="50">
        <f>'OPTA Data'!V4</f>
        <v>0.46700000000000003</v>
      </c>
      <c r="N20" s="46">
        <f>'OPTA Data'!W4</f>
        <v>0</v>
      </c>
      <c r="O20" s="50">
        <f>'OPTA Data'!X4</f>
        <v>0</v>
      </c>
      <c r="P20" s="47">
        <f>'OPTA Data'!Y4</f>
        <v>10.7</v>
      </c>
      <c r="Q20" s="3"/>
      <c r="R20" s="43">
        <v>16</v>
      </c>
      <c r="S20" s="45" t="str">
        <f>'OPTA Data'!J12</f>
        <v>A. Cole</v>
      </c>
      <c r="T20" s="45">
        <f>'OPTA Data'!AC12</f>
        <v>1.6</v>
      </c>
      <c r="U20" s="49">
        <f>'OPTA Data'!AD12</f>
        <v>0.42299999999999999</v>
      </c>
      <c r="V20" s="45">
        <f>'OPTA Data'!AE12</f>
        <v>0.68</v>
      </c>
      <c r="W20" s="45">
        <f>'OPTA Data'!AF12</f>
        <v>0.93</v>
      </c>
      <c r="X20" s="47">
        <f>'OPTA Data'!AG12</f>
        <v>-0.25</v>
      </c>
      <c r="Z20" s="43">
        <v>16</v>
      </c>
      <c r="AA20" s="46" t="str">
        <f>'OPTA Data'!J13</f>
        <v>Z. Valentin</v>
      </c>
      <c r="AB20" s="46">
        <f>'OPTA Data'!AH13</f>
        <v>0.6</v>
      </c>
      <c r="AC20" s="46">
        <f>'OPTA Data'!AI13</f>
        <v>0</v>
      </c>
      <c r="AD20" s="46">
        <f>'OPTA Data'!AJ13</f>
        <v>0</v>
      </c>
      <c r="AE20" s="46">
        <f>'OPTA Data'!AK13</f>
        <v>0</v>
      </c>
      <c r="AF20" s="46">
        <f>'OPTA Data'!AL13</f>
        <v>0</v>
      </c>
      <c r="AG20" s="51">
        <f>'OPTA Data'!AM13</f>
        <v>0.9</v>
      </c>
    </row>
    <row r="21" spans="2:33" x14ac:dyDescent="0.3">
      <c r="B21" s="43">
        <v>17</v>
      </c>
      <c r="C21" s="46" t="str">
        <f>'OPTA Data'!J6</f>
        <v>J. Mora</v>
      </c>
      <c r="D21" s="46">
        <f>'OPTA Data'!P6</f>
        <v>53.49</v>
      </c>
      <c r="E21" s="46">
        <f>'OPTA Data'!Q6</f>
        <v>10.55</v>
      </c>
      <c r="F21" s="46">
        <f>'OPTA Data'!R6</f>
        <v>40.86</v>
      </c>
      <c r="G21" s="47">
        <f>'OPTA Data'!S6</f>
        <v>21.85</v>
      </c>
      <c r="H21" s="3"/>
      <c r="I21" s="43">
        <v>17</v>
      </c>
      <c r="J21" s="45" t="str">
        <f>'OPTA Data'!J6</f>
        <v>J. Mora</v>
      </c>
      <c r="K21" s="45">
        <f>'OPTA Data'!T6</f>
        <v>29.81</v>
      </c>
      <c r="L21" s="49">
        <f>'OPTA Data'!U6</f>
        <v>0.71599999999999997</v>
      </c>
      <c r="M21" s="49">
        <f>'OPTA Data'!V6</f>
        <v>0.48499999999999999</v>
      </c>
      <c r="N21" s="45">
        <f>'OPTA Data'!W6</f>
        <v>0.1</v>
      </c>
      <c r="O21" s="49">
        <f>'OPTA Data'!X6</f>
        <v>0.66700000000000004</v>
      </c>
      <c r="P21" s="47">
        <f>'OPTA Data'!Y6</f>
        <v>10.41</v>
      </c>
      <c r="Q21" s="3"/>
      <c r="R21" s="43">
        <v>17</v>
      </c>
      <c r="S21" s="46" t="str">
        <f>'OPTA Data'!J3</f>
        <v>M. Valenzuela</v>
      </c>
      <c r="T21" s="46">
        <f>'OPTA Data'!AC3</f>
        <v>1.75</v>
      </c>
      <c r="U21" s="50">
        <f>'OPTA Data'!AD3</f>
        <v>0.24399999999999999</v>
      </c>
      <c r="V21" s="46">
        <f>'OPTA Data'!AE3</f>
        <v>0.43</v>
      </c>
      <c r="W21" s="46">
        <f>'OPTA Data'!AF3</f>
        <v>0.94</v>
      </c>
      <c r="X21" s="47">
        <f>'OPTA Data'!AG3</f>
        <v>-0.51</v>
      </c>
      <c r="Z21" s="43">
        <v>17</v>
      </c>
      <c r="AA21" s="46" t="str">
        <f>'OPTA Data'!J5</f>
        <v>R. Gaddis</v>
      </c>
      <c r="AB21" s="46">
        <f>'OPTA Data'!AH5</f>
        <v>0.34</v>
      </c>
      <c r="AC21" s="46">
        <f>'OPTA Data'!AI5</f>
        <v>0.24</v>
      </c>
      <c r="AD21" s="46">
        <f>'OPTA Data'!AJ5</f>
        <v>0</v>
      </c>
      <c r="AE21" s="46">
        <f>'OPTA Data'!AK5</f>
        <v>0.05</v>
      </c>
      <c r="AF21" s="46">
        <f>'OPTA Data'!AL5</f>
        <v>0.1</v>
      </c>
      <c r="AG21" s="51">
        <f>'OPTA Data'!AM5</f>
        <v>0.83</v>
      </c>
    </row>
    <row r="22" spans="2:33" x14ac:dyDescent="0.3">
      <c r="H22" s="3"/>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A21"/>
  <sheetViews>
    <sheetView zoomScale="75" zoomScaleNormal="75" workbookViewId="0">
      <selection activeCell="S18" sqref="S18"/>
    </sheetView>
  </sheetViews>
  <sheetFormatPr defaultRowHeight="14.4" x14ac:dyDescent="0.3"/>
  <cols>
    <col min="1" max="1" width="2.5546875" customWidth="1"/>
    <col min="8" max="8" width="11.5546875" bestFit="1" customWidth="1"/>
    <col min="9" max="9" width="12.5546875" bestFit="1" customWidth="1"/>
    <col min="10" max="10" width="15" bestFit="1" customWidth="1"/>
    <col min="11" max="11" width="3.44140625" customWidth="1"/>
    <col min="14" max="14" width="11.109375" bestFit="1" customWidth="1"/>
    <col min="15" max="15" width="12.44140625" bestFit="1" customWidth="1"/>
    <col min="17" max="17" width="10" bestFit="1" customWidth="1"/>
    <col min="19" max="19" width="13.5546875" bestFit="1" customWidth="1"/>
    <col min="20" max="20" width="4.109375" customWidth="1"/>
    <col min="23" max="23" width="12.88671875" customWidth="1"/>
    <col min="24" max="24" width="10.5546875" bestFit="1" customWidth="1"/>
    <col min="26" max="26" width="11.88671875" bestFit="1" customWidth="1"/>
    <col min="27" max="27" width="14.5546875" bestFit="1" customWidth="1"/>
  </cols>
  <sheetData>
    <row r="2" spans="2:27" x14ac:dyDescent="0.3">
      <c r="B2" s="44" t="s">
        <v>241</v>
      </c>
    </row>
    <row r="3" spans="2:27" x14ac:dyDescent="0.3">
      <c r="B3" t="s">
        <v>71</v>
      </c>
      <c r="L3" t="s">
        <v>72</v>
      </c>
      <c r="U3" t="s">
        <v>75</v>
      </c>
    </row>
    <row r="4" spans="2:27" x14ac:dyDescent="0.3">
      <c r="B4" s="43" t="s">
        <v>0</v>
      </c>
      <c r="C4" s="48" t="s">
        <v>61</v>
      </c>
      <c r="D4" s="48" t="s">
        <v>29</v>
      </c>
      <c r="E4" s="48" t="s">
        <v>30</v>
      </c>
      <c r="F4" s="48" t="s">
        <v>31</v>
      </c>
      <c r="G4" s="48" t="s">
        <v>32</v>
      </c>
      <c r="H4" s="48" t="s">
        <v>33</v>
      </c>
      <c r="I4" s="48" t="s">
        <v>34</v>
      </c>
      <c r="J4" s="48" t="s">
        <v>35</v>
      </c>
      <c r="L4" s="43" t="s">
        <v>0</v>
      </c>
      <c r="M4" s="48" t="s">
        <v>61</v>
      </c>
      <c r="N4" s="48" t="s">
        <v>36</v>
      </c>
      <c r="O4" s="48" t="s">
        <v>37</v>
      </c>
      <c r="P4" s="48" t="s">
        <v>38</v>
      </c>
      <c r="Q4" s="48" t="s">
        <v>39</v>
      </c>
      <c r="R4" s="48" t="s">
        <v>84</v>
      </c>
      <c r="S4" s="48" t="s">
        <v>40</v>
      </c>
      <c r="U4" s="43" t="s">
        <v>0</v>
      </c>
      <c r="V4" s="48" t="s">
        <v>61</v>
      </c>
      <c r="W4" s="48" t="s">
        <v>242</v>
      </c>
      <c r="X4" s="48" t="s">
        <v>42</v>
      </c>
      <c r="Y4" s="48" t="s">
        <v>43</v>
      </c>
      <c r="Z4" s="48" t="s">
        <v>44</v>
      </c>
      <c r="AA4" s="48" t="s">
        <v>243</v>
      </c>
    </row>
    <row r="5" spans="2:27" x14ac:dyDescent="0.3">
      <c r="B5" s="43">
        <v>1</v>
      </c>
      <c r="C5" s="45" t="str">
        <f>'OPTA Data'!J16</f>
        <v>Mohammed Mounir</v>
      </c>
      <c r="D5" s="45">
        <f>'OPTA Data'!AN16</f>
        <v>4.76</v>
      </c>
      <c r="E5" s="45">
        <f>'OPTA Data'!AO16</f>
        <v>3.33</v>
      </c>
      <c r="F5" s="45">
        <f>'OPTA Data'!AP16</f>
        <v>0.54</v>
      </c>
      <c r="G5" s="45">
        <f>'OPTA Data'!AQ16</f>
        <v>1.02</v>
      </c>
      <c r="H5" s="45">
        <f>'OPTA Data'!AR16</f>
        <v>0.48</v>
      </c>
      <c r="I5" s="45">
        <f>'OPTA Data'!AS16</f>
        <v>1.7</v>
      </c>
      <c r="J5" s="47">
        <f>'OPTA Data'!AT16</f>
        <v>7.82</v>
      </c>
      <c r="K5" s="3"/>
      <c r="L5" s="43">
        <v>1</v>
      </c>
      <c r="M5" s="46" t="str">
        <f>'OPTA Data'!J7</f>
        <v>D. Beasley</v>
      </c>
      <c r="N5" s="46">
        <f>'OPTA Data'!AU7</f>
        <v>5.83</v>
      </c>
      <c r="O5" s="46">
        <f>'OPTA Data'!AV7</f>
        <v>0.5</v>
      </c>
      <c r="P5" s="46">
        <f>'OPTA Data'!AW7</f>
        <v>0.96</v>
      </c>
      <c r="Q5" s="46">
        <f>'OPTA Data'!AX7</f>
        <v>5.23</v>
      </c>
      <c r="R5" s="46">
        <f>'OPTA Data'!AY7</f>
        <v>7.89</v>
      </c>
      <c r="S5" s="47">
        <f>'OPTA Data'!AZ7</f>
        <v>76.16</v>
      </c>
      <c r="U5" s="43">
        <v>1</v>
      </c>
      <c r="V5" s="45" t="str">
        <f>'OPTA Data'!J4</f>
        <v>K. Lawrence</v>
      </c>
      <c r="W5" s="45">
        <f>'OPTA Data'!BA4</f>
        <v>0.62</v>
      </c>
      <c r="X5" s="45">
        <f>'OPTA Data'!BB4</f>
        <v>4.2699999999999996</v>
      </c>
      <c r="Y5" s="45">
        <f>'OPTA Data'!BC4</f>
        <v>1.04</v>
      </c>
      <c r="Z5" s="45">
        <f>'OPTA Data'!BD4</f>
        <v>3.38</v>
      </c>
      <c r="AA5" s="47">
        <f>'OPTA Data'!BE4</f>
        <v>1.52</v>
      </c>
    </row>
    <row r="6" spans="2:27" x14ac:dyDescent="0.3">
      <c r="B6" s="43">
        <v>2</v>
      </c>
      <c r="C6" s="45" t="str">
        <f>'OPTA Data'!J4</f>
        <v>K. Lawrence</v>
      </c>
      <c r="D6" s="45">
        <f>'OPTA Data'!AN4</f>
        <v>2.13</v>
      </c>
      <c r="E6" s="45">
        <f>'OPTA Data'!AO4</f>
        <v>1.99</v>
      </c>
      <c r="F6" s="45">
        <f>'OPTA Data'!AP4</f>
        <v>0.36</v>
      </c>
      <c r="G6" s="45">
        <f>'OPTA Data'!AQ4</f>
        <v>1</v>
      </c>
      <c r="H6" s="45">
        <f>'OPTA Data'!AR4</f>
        <v>0.27</v>
      </c>
      <c r="I6" s="45">
        <f>'OPTA Data'!AS4</f>
        <v>0.18</v>
      </c>
      <c r="J6" s="47">
        <f>'OPTA Data'!AT4</f>
        <v>6.7</v>
      </c>
      <c r="K6" s="3"/>
      <c r="L6" s="43">
        <v>2</v>
      </c>
      <c r="M6" s="45" t="str">
        <f>'OPTA Data'!J13</f>
        <v>Z. Valentin</v>
      </c>
      <c r="N6" s="45">
        <f>'OPTA Data'!AU13</f>
        <v>5.6</v>
      </c>
      <c r="O6" s="45">
        <f>'OPTA Data'!AV13</f>
        <v>1.51</v>
      </c>
      <c r="P6" s="45">
        <f>'OPTA Data'!AW13</f>
        <v>2.29</v>
      </c>
      <c r="Q6" s="45">
        <f>'OPTA Data'!AX13</f>
        <v>4.5199999999999996</v>
      </c>
      <c r="R6" s="45">
        <f>'OPTA Data'!AY13</f>
        <v>6.69</v>
      </c>
      <c r="S6" s="47">
        <f>'OPTA Data'!AZ13</f>
        <v>74.84</v>
      </c>
      <c r="U6" s="43">
        <v>2</v>
      </c>
      <c r="V6" s="46" t="str">
        <f>'OPTA Data'!J3</f>
        <v>M. Valenzuela</v>
      </c>
      <c r="W6" s="46">
        <f>'OPTA Data'!BA3</f>
        <v>0.27</v>
      </c>
      <c r="X6" s="46">
        <f>'OPTA Data'!BB3</f>
        <v>3.77</v>
      </c>
      <c r="Y6" s="46">
        <f>'OPTA Data'!BC3</f>
        <v>1.1499999999999999</v>
      </c>
      <c r="Z6" s="46">
        <f>'OPTA Data'!BD3</f>
        <v>1.1499999999999999</v>
      </c>
      <c r="AA6" s="47">
        <f>'OPTA Data'!BE3</f>
        <v>1.62</v>
      </c>
    </row>
    <row r="7" spans="2:27" x14ac:dyDescent="0.3">
      <c r="B7" s="43">
        <v>3</v>
      </c>
      <c r="C7" s="45" t="str">
        <f>'OPTA Data'!J15</f>
        <v>M. de Jong</v>
      </c>
      <c r="D7" s="45">
        <f>'OPTA Data'!AN15</f>
        <v>3.08</v>
      </c>
      <c r="E7" s="45">
        <f>'OPTA Data'!AO15</f>
        <v>2.63</v>
      </c>
      <c r="F7" s="45">
        <f>'OPTA Data'!AP15</f>
        <v>0.3</v>
      </c>
      <c r="G7" s="45">
        <f>'OPTA Data'!AQ15</f>
        <v>0.68</v>
      </c>
      <c r="H7" s="45">
        <f>'OPTA Data'!AR15</f>
        <v>0.45</v>
      </c>
      <c r="I7" s="45">
        <f>'OPTA Data'!AS15</f>
        <v>0.83</v>
      </c>
      <c r="J7" s="47">
        <f>'OPTA Data'!AT15</f>
        <v>6.16</v>
      </c>
      <c r="K7" s="3"/>
      <c r="L7" s="43">
        <v>3</v>
      </c>
      <c r="M7" s="46" t="str">
        <f>'OPTA Data'!J5</f>
        <v>R. Gaddis</v>
      </c>
      <c r="N7" s="46">
        <f>'OPTA Data'!AU5</f>
        <v>6.38</v>
      </c>
      <c r="O7" s="46">
        <f>'OPTA Data'!AV5</f>
        <v>0.44</v>
      </c>
      <c r="P7" s="46">
        <f>'OPTA Data'!AW5</f>
        <v>1.22</v>
      </c>
      <c r="Q7" s="46">
        <f>'OPTA Data'!AX5</f>
        <v>3.9</v>
      </c>
      <c r="R7" s="46">
        <f>'OPTA Data'!AY5</f>
        <v>6.57</v>
      </c>
      <c r="S7" s="47">
        <f>'OPTA Data'!AZ5</f>
        <v>74.290000000000006</v>
      </c>
      <c r="U7" s="43">
        <v>3</v>
      </c>
      <c r="V7" s="46" t="str">
        <f>'OPTA Data'!J7</f>
        <v>D. Beasley</v>
      </c>
      <c r="W7" s="46">
        <f>'OPTA Data'!BA7</f>
        <v>0.56000000000000005</v>
      </c>
      <c r="X7" s="46">
        <f>'OPTA Data'!BB7</f>
        <v>3.74</v>
      </c>
      <c r="Y7" s="46">
        <f>'OPTA Data'!BC7</f>
        <v>1.59</v>
      </c>
      <c r="Z7" s="46">
        <f>'OPTA Data'!BD7</f>
        <v>2.96</v>
      </c>
      <c r="AA7" s="47">
        <f>'OPTA Data'!BE7</f>
        <v>1.68</v>
      </c>
    </row>
    <row r="8" spans="2:27" x14ac:dyDescent="0.3">
      <c r="B8" s="43">
        <v>4</v>
      </c>
      <c r="C8" s="46" t="str">
        <f>'OPTA Data'!J8</f>
        <v>N. Tolo</v>
      </c>
      <c r="D8" s="46">
        <f>'OPTA Data'!AN8</f>
        <v>2.42</v>
      </c>
      <c r="E8" s="46">
        <f>'OPTA Data'!AO8</f>
        <v>1.83</v>
      </c>
      <c r="F8" s="46">
        <f>'OPTA Data'!AP8</f>
        <v>0.28999999999999998</v>
      </c>
      <c r="G8" s="46">
        <f>'OPTA Data'!AQ8</f>
        <v>1.06</v>
      </c>
      <c r="H8" s="46">
        <f>'OPTA Data'!AR8</f>
        <v>0.71</v>
      </c>
      <c r="I8" s="46">
        <f>'OPTA Data'!AS8</f>
        <v>0.47</v>
      </c>
      <c r="J8" s="47">
        <f>'OPTA Data'!AT8</f>
        <v>5.95</v>
      </c>
      <c r="K8" s="3"/>
      <c r="L8" s="43">
        <v>4</v>
      </c>
      <c r="M8" s="45" t="str">
        <f>'OPTA Data'!J4</f>
        <v>K. Lawrence</v>
      </c>
      <c r="N8" s="45">
        <f>'OPTA Data'!AU4</f>
        <v>5.7</v>
      </c>
      <c r="O8" s="45">
        <f>'OPTA Data'!AV4</f>
        <v>2.13</v>
      </c>
      <c r="P8" s="45">
        <f>'OPTA Data'!AW4</f>
        <v>3.53</v>
      </c>
      <c r="Q8" s="45">
        <f>'OPTA Data'!AX4</f>
        <v>5.07</v>
      </c>
      <c r="R8" s="45">
        <f>'OPTA Data'!AY4</f>
        <v>7.79</v>
      </c>
      <c r="S8" s="47">
        <f>'OPTA Data'!AZ4</f>
        <v>71.95</v>
      </c>
      <c r="U8" s="43">
        <v>4</v>
      </c>
      <c r="V8" s="46" t="str">
        <f>'OPTA Data'!J15</f>
        <v>M. de Jong</v>
      </c>
      <c r="W8" s="46">
        <f>'OPTA Data'!BA15</f>
        <v>0.16</v>
      </c>
      <c r="X8" s="46">
        <f>'OPTA Data'!BB15</f>
        <v>3.08</v>
      </c>
      <c r="Y8" s="46">
        <f>'OPTA Data'!BC15</f>
        <v>1.68</v>
      </c>
      <c r="Z8" s="46">
        <f>'OPTA Data'!BD15</f>
        <v>0.92</v>
      </c>
      <c r="AA8" s="47">
        <f>'OPTA Data'!BE15</f>
        <v>1.69</v>
      </c>
    </row>
    <row r="9" spans="2:27" x14ac:dyDescent="0.3">
      <c r="B9" s="43">
        <v>5</v>
      </c>
      <c r="C9" s="45" t="str">
        <f>'OPTA Data'!J11</f>
        <v>J. Harvey</v>
      </c>
      <c r="D9" s="45">
        <f>'OPTA Data'!AN11</f>
        <v>2.52</v>
      </c>
      <c r="E9" s="45">
        <f>'OPTA Data'!AO11</f>
        <v>2.39</v>
      </c>
      <c r="F9" s="45">
        <f>'OPTA Data'!AP11</f>
        <v>0.53</v>
      </c>
      <c r="G9" s="45">
        <f>'OPTA Data'!AQ11</f>
        <v>0.53</v>
      </c>
      <c r="H9" s="45">
        <f>'OPTA Data'!AR11</f>
        <v>0.13</v>
      </c>
      <c r="I9" s="45">
        <f>'OPTA Data'!AS11</f>
        <v>0.53</v>
      </c>
      <c r="J9" s="47">
        <f>'OPTA Data'!AT11</f>
        <v>5.77</v>
      </c>
      <c r="K9" s="3"/>
      <c r="L9" s="43">
        <v>5</v>
      </c>
      <c r="M9" s="45" t="str">
        <f>'OPTA Data'!J9</f>
        <v>B. Sweat</v>
      </c>
      <c r="N9" s="45">
        <f>'OPTA Data'!AU9</f>
        <v>5.6</v>
      </c>
      <c r="O9" s="45">
        <f>'OPTA Data'!AV9</f>
        <v>2.37</v>
      </c>
      <c r="P9" s="45">
        <f>'OPTA Data'!AW9</f>
        <v>3.39</v>
      </c>
      <c r="Q9" s="45">
        <f>'OPTA Data'!AX9</f>
        <v>5.48</v>
      </c>
      <c r="R9" s="45">
        <f>'OPTA Data'!AY9</f>
        <v>8.8800000000000008</v>
      </c>
      <c r="S9" s="47">
        <f>'OPTA Data'!AZ9</f>
        <v>71.510000000000005</v>
      </c>
      <c r="U9" s="43">
        <v>5</v>
      </c>
      <c r="V9" s="45" t="str">
        <f>'OPTA Data'!J17</f>
        <v>Gabriel Somi</v>
      </c>
      <c r="W9" s="45">
        <f>'OPTA Data'!BA17</f>
        <v>1.05</v>
      </c>
      <c r="X9" s="45">
        <f>'OPTA Data'!BB17</f>
        <v>4.41</v>
      </c>
      <c r="Y9" s="45">
        <f>'OPTA Data'!BC17</f>
        <v>1.32</v>
      </c>
      <c r="Z9" s="45">
        <f>'OPTA Data'!BD17</f>
        <v>2.0499999999999998</v>
      </c>
      <c r="AA9" s="47">
        <f>'OPTA Data'!BE17</f>
        <v>1.88</v>
      </c>
    </row>
    <row r="10" spans="2:27" x14ac:dyDescent="0.3">
      <c r="B10" s="43">
        <v>6</v>
      </c>
      <c r="C10" s="46" t="str">
        <f>'OPTA Data'!J13</f>
        <v>Z. Valentin</v>
      </c>
      <c r="D10" s="46">
        <f>'OPTA Data'!AN13</f>
        <v>2.0499999999999998</v>
      </c>
      <c r="E10" s="46">
        <f>'OPTA Data'!AO13</f>
        <v>1.81</v>
      </c>
      <c r="F10" s="46">
        <f>'OPTA Data'!AP13</f>
        <v>0.3</v>
      </c>
      <c r="G10" s="46">
        <f>'OPTA Data'!AQ13</f>
        <v>0.84</v>
      </c>
      <c r="H10" s="46">
        <f>'OPTA Data'!AR13</f>
        <v>0.72</v>
      </c>
      <c r="I10" s="46">
        <f>'OPTA Data'!AS13</f>
        <v>0.36</v>
      </c>
      <c r="J10" s="47">
        <f>'OPTA Data'!AT13</f>
        <v>5.48</v>
      </c>
      <c r="K10" s="3"/>
      <c r="L10" s="43">
        <v>6</v>
      </c>
      <c r="M10" s="46" t="str">
        <f>'OPTA Data'!J8</f>
        <v>N. Tolo</v>
      </c>
      <c r="N10" s="46">
        <f>'OPTA Data'!AU8</f>
        <v>6.72</v>
      </c>
      <c r="O10" s="46">
        <f>'OPTA Data'!AV8</f>
        <v>1.59</v>
      </c>
      <c r="P10" s="46">
        <f>'OPTA Data'!AW8</f>
        <v>2.5299999999999998</v>
      </c>
      <c r="Q10" s="46">
        <f>'OPTA Data'!AX8</f>
        <v>6.25</v>
      </c>
      <c r="R10" s="46">
        <f>'OPTA Data'!AY8</f>
        <v>9.5500000000000007</v>
      </c>
      <c r="S10" s="47">
        <f>'OPTA Data'!AZ8</f>
        <v>70.59</v>
      </c>
      <c r="U10" s="43">
        <v>6</v>
      </c>
      <c r="V10" s="45" t="str">
        <f>'OPTA Data'!J9</f>
        <v>B. Sweat</v>
      </c>
      <c r="W10" s="45">
        <f>'OPTA Data'!BA9</f>
        <v>0.62</v>
      </c>
      <c r="X10" s="45">
        <f>'OPTA Data'!BB9</f>
        <v>5.48</v>
      </c>
      <c r="Y10" s="45">
        <f>'OPTA Data'!BC9</f>
        <v>1.29</v>
      </c>
      <c r="Z10" s="45">
        <f>'OPTA Data'!BD9</f>
        <v>2.76</v>
      </c>
      <c r="AA10" s="47">
        <f>'OPTA Data'!BE9</f>
        <v>2.0699999999999998</v>
      </c>
    </row>
    <row r="11" spans="2:27" x14ac:dyDescent="0.3">
      <c r="B11" s="43">
        <v>7</v>
      </c>
      <c r="C11" s="45" t="str">
        <f>'OPTA Data'!J3</f>
        <v>M. Valenzuela</v>
      </c>
      <c r="D11" s="45">
        <f>'OPTA Data'!AN3</f>
        <v>2.99</v>
      </c>
      <c r="E11" s="45">
        <f>'OPTA Data'!AO3</f>
        <v>1.45</v>
      </c>
      <c r="F11" s="45">
        <f>'OPTA Data'!AP3</f>
        <v>0.17</v>
      </c>
      <c r="G11" s="45">
        <f>'OPTA Data'!AQ3</f>
        <v>1.37</v>
      </c>
      <c r="H11" s="45">
        <f>'OPTA Data'!AR3</f>
        <v>0.43</v>
      </c>
      <c r="I11" s="45">
        <f>'OPTA Data'!AS3</f>
        <v>0.9</v>
      </c>
      <c r="J11" s="47">
        <f>'OPTA Data'!AT3</f>
        <v>5.08</v>
      </c>
      <c r="K11" s="3"/>
      <c r="L11" s="43">
        <v>7</v>
      </c>
      <c r="M11" s="45" t="str">
        <f>'OPTA Data'!J10</f>
        <v>S. Salinas</v>
      </c>
      <c r="N11" s="45">
        <f>'OPTA Data'!AU10</f>
        <v>6.71</v>
      </c>
      <c r="O11" s="45">
        <f>'OPTA Data'!AV10</f>
        <v>0.94</v>
      </c>
      <c r="P11" s="45">
        <f>'OPTA Data'!AW10</f>
        <v>2</v>
      </c>
      <c r="Q11" s="45">
        <f>'OPTA Data'!AX10</f>
        <v>4.9400000000000004</v>
      </c>
      <c r="R11" s="45">
        <f>'OPTA Data'!AY10</f>
        <v>10</v>
      </c>
      <c r="S11" s="47">
        <f>'OPTA Data'!AZ10</f>
        <v>66.22</v>
      </c>
      <c r="U11" s="43">
        <v>7</v>
      </c>
      <c r="V11" s="45" t="str">
        <f>'OPTA Data'!J8</f>
        <v>N. Tolo</v>
      </c>
      <c r="W11" s="45">
        <f>'OPTA Data'!BA8</f>
        <v>0.74</v>
      </c>
      <c r="X11" s="45">
        <f>'OPTA Data'!BB8</f>
        <v>5.43</v>
      </c>
      <c r="Y11" s="45">
        <f>'OPTA Data'!BC8</f>
        <v>1</v>
      </c>
      <c r="Z11" s="45">
        <f>'OPTA Data'!BD8</f>
        <v>1.39</v>
      </c>
      <c r="AA11" s="47">
        <f>'OPTA Data'!BE8</f>
        <v>2.0699999999999998</v>
      </c>
    </row>
    <row r="12" spans="2:27" x14ac:dyDescent="0.3">
      <c r="B12" s="43">
        <v>8</v>
      </c>
      <c r="C12" s="45" t="str">
        <f>'OPTA Data'!J6</f>
        <v>J. Mora</v>
      </c>
      <c r="D12" s="45">
        <f>'OPTA Data'!AN6</f>
        <v>2.23</v>
      </c>
      <c r="E12" s="45">
        <f>'OPTA Data'!AO6</f>
        <v>1.71</v>
      </c>
      <c r="F12" s="45">
        <f>'OPTA Data'!AP6</f>
        <v>0.43</v>
      </c>
      <c r="G12" s="45">
        <f>'OPTA Data'!AQ6</f>
        <v>1</v>
      </c>
      <c r="H12" s="45">
        <f>'OPTA Data'!AR6</f>
        <v>0.81</v>
      </c>
      <c r="I12" s="45">
        <f>'OPTA Data'!AS6</f>
        <v>0.76</v>
      </c>
      <c r="J12" s="47">
        <f>'OPTA Data'!AT6</f>
        <v>4.75</v>
      </c>
      <c r="K12" s="3"/>
      <c r="L12" s="43">
        <v>8</v>
      </c>
      <c r="M12" s="46" t="str">
        <f>'OPTA Data'!J16</f>
        <v>Mohammed Mounir</v>
      </c>
      <c r="N12" s="46">
        <f>'OPTA Data'!AU16</f>
        <v>8.23</v>
      </c>
      <c r="O12" s="46">
        <f>'OPTA Data'!AV16</f>
        <v>2.04</v>
      </c>
      <c r="P12" s="46">
        <f>'OPTA Data'!AW16</f>
        <v>3.6</v>
      </c>
      <c r="Q12" s="46">
        <f>'OPTA Data'!AX16</f>
        <v>10.54</v>
      </c>
      <c r="R12" s="46">
        <f>'OPTA Data'!AY16</f>
        <v>18.899999999999999</v>
      </c>
      <c r="S12" s="47">
        <f>'OPTA Data'!AZ16</f>
        <v>66.02</v>
      </c>
      <c r="U12" s="43">
        <v>8</v>
      </c>
      <c r="V12" s="45" t="str">
        <f>'OPTA Data'!J6</f>
        <v>J. Mora</v>
      </c>
      <c r="W12" s="45">
        <f>'OPTA Data'!BA6</f>
        <v>0.63</v>
      </c>
      <c r="X12" s="45">
        <f>'OPTA Data'!BB6</f>
        <v>4.63</v>
      </c>
      <c r="Y12" s="45">
        <f>'OPTA Data'!BC6</f>
        <v>1.67</v>
      </c>
      <c r="Z12" s="45">
        <f>'OPTA Data'!BD6</f>
        <v>1.89</v>
      </c>
      <c r="AA12" s="47">
        <f>'OPTA Data'!BE6</f>
        <v>2.1</v>
      </c>
    </row>
    <row r="13" spans="2:27" x14ac:dyDescent="0.3">
      <c r="B13" s="43">
        <v>9</v>
      </c>
      <c r="C13" s="45" t="str">
        <f>'OPTA Data'!J12</f>
        <v>A. Cole</v>
      </c>
      <c r="D13" s="45">
        <f>'OPTA Data'!AN12</f>
        <v>1.91</v>
      </c>
      <c r="E13" s="45">
        <f>'OPTA Data'!AO12</f>
        <v>1.79</v>
      </c>
      <c r="F13" s="45">
        <f>'OPTA Data'!AP12</f>
        <v>0.56000000000000005</v>
      </c>
      <c r="G13" s="45">
        <f>'OPTA Data'!AQ12</f>
        <v>0.8</v>
      </c>
      <c r="H13" s="45">
        <f>'OPTA Data'!AR12</f>
        <v>0.12</v>
      </c>
      <c r="I13" s="45">
        <f>'OPTA Data'!AS12</f>
        <v>0.86</v>
      </c>
      <c r="J13" s="47">
        <f>'OPTA Data'!AT12</f>
        <v>4.5599999999999996</v>
      </c>
      <c r="K13" s="3"/>
      <c r="L13" s="43">
        <v>9</v>
      </c>
      <c r="M13" s="46" t="str">
        <f>'OPTA Data'!J15</f>
        <v>M. de Jong</v>
      </c>
      <c r="N13" s="46">
        <f>'OPTA Data'!AU15</f>
        <v>4.6500000000000004</v>
      </c>
      <c r="O13" s="46">
        <f>'OPTA Data'!AV15</f>
        <v>1.5</v>
      </c>
      <c r="P13" s="46">
        <f>'OPTA Data'!AW15</f>
        <v>3</v>
      </c>
      <c r="Q13" s="46">
        <f>'OPTA Data'!AX15</f>
        <v>6.01</v>
      </c>
      <c r="R13" s="46">
        <f>'OPTA Data'!AY15</f>
        <v>9.76</v>
      </c>
      <c r="S13" s="47">
        <f>'OPTA Data'!AZ15</f>
        <v>65.58</v>
      </c>
      <c r="U13" s="43">
        <v>9</v>
      </c>
      <c r="V13" s="45" t="str">
        <f>'OPTA Data'!J2</f>
        <v>D. Lovitz</v>
      </c>
      <c r="W13" s="45">
        <f>'OPTA Data'!BA2</f>
        <v>0.44</v>
      </c>
      <c r="X13" s="45">
        <f>'OPTA Data'!BB2</f>
        <v>5.52</v>
      </c>
      <c r="Y13" s="45">
        <f>'OPTA Data'!BC2</f>
        <v>1.59</v>
      </c>
      <c r="Z13" s="45">
        <f>'OPTA Data'!BD2</f>
        <v>2.04</v>
      </c>
      <c r="AA13" s="47">
        <f>'OPTA Data'!BE2</f>
        <v>2.29</v>
      </c>
    </row>
    <row r="14" spans="2:27" x14ac:dyDescent="0.3">
      <c r="B14" s="43">
        <v>10</v>
      </c>
      <c r="C14" s="46" t="str">
        <f>'OPTA Data'!J9</f>
        <v>B. Sweat</v>
      </c>
      <c r="D14" s="46">
        <f>'OPTA Data'!AN9</f>
        <v>1.75</v>
      </c>
      <c r="E14" s="46">
        <f>'OPTA Data'!AO9</f>
        <v>1.41</v>
      </c>
      <c r="F14" s="46">
        <f>'OPTA Data'!AP9</f>
        <v>0.28000000000000003</v>
      </c>
      <c r="G14" s="46">
        <f>'OPTA Data'!AQ9</f>
        <v>0.34</v>
      </c>
      <c r="H14" s="46">
        <f>'OPTA Data'!AR9</f>
        <v>0.45</v>
      </c>
      <c r="I14" s="46">
        <f>'OPTA Data'!AS9</f>
        <v>0.28000000000000003</v>
      </c>
      <c r="J14" s="47">
        <f>'OPTA Data'!AT9</f>
        <v>4.47</v>
      </c>
      <c r="K14" s="3"/>
      <c r="L14" s="43">
        <v>10</v>
      </c>
      <c r="M14" s="45" t="str">
        <f>'OPTA Data'!J12</f>
        <v>A. Cole</v>
      </c>
      <c r="N14" s="45">
        <f>'OPTA Data'!AU12</f>
        <v>5.86</v>
      </c>
      <c r="O14" s="45">
        <f>'OPTA Data'!AV12</f>
        <v>0.43</v>
      </c>
      <c r="P14" s="45">
        <f>'OPTA Data'!AW12</f>
        <v>1.23</v>
      </c>
      <c r="Q14" s="45">
        <f>'OPTA Data'!AX12</f>
        <v>4.1900000000000004</v>
      </c>
      <c r="R14" s="45">
        <f>'OPTA Data'!AY12</f>
        <v>8.64</v>
      </c>
      <c r="S14" s="47">
        <f>'OPTA Data'!AZ12</f>
        <v>64.44</v>
      </c>
      <c r="U14" s="43">
        <v>10</v>
      </c>
      <c r="V14" s="45" t="str">
        <f>'OPTA Data'!J11</f>
        <v>J. Harvey</v>
      </c>
      <c r="W14" s="45">
        <f>'OPTA Data'!BA11</f>
        <v>0.86</v>
      </c>
      <c r="X14" s="45">
        <f>'OPTA Data'!BB11</f>
        <v>6.36</v>
      </c>
      <c r="Y14" s="45">
        <f>'OPTA Data'!BC11</f>
        <v>1.27</v>
      </c>
      <c r="Z14" s="45">
        <f>'OPTA Data'!BD11</f>
        <v>2.14</v>
      </c>
      <c r="AA14" s="47">
        <f>'OPTA Data'!BE11</f>
        <v>2.42</v>
      </c>
    </row>
    <row r="15" spans="2:27" x14ac:dyDescent="0.3">
      <c r="B15" s="43">
        <v>11</v>
      </c>
      <c r="C15" s="45" t="str">
        <f>'OPTA Data'!J7</f>
        <v>D. Beasley</v>
      </c>
      <c r="D15" s="45">
        <f>'OPTA Data'!AN7</f>
        <v>2.5099999999999998</v>
      </c>
      <c r="E15" s="45">
        <f>'OPTA Data'!AO7</f>
        <v>1.1599999999999999</v>
      </c>
      <c r="F15" s="45">
        <f>'OPTA Data'!AP7</f>
        <v>0.15</v>
      </c>
      <c r="G15" s="45">
        <f>'OPTA Data'!AQ7</f>
        <v>0.55000000000000004</v>
      </c>
      <c r="H15" s="45">
        <f>'OPTA Data'!AR7</f>
        <v>0.6</v>
      </c>
      <c r="I15" s="45">
        <f>'OPTA Data'!AS7</f>
        <v>0.55000000000000004</v>
      </c>
      <c r="J15" s="47">
        <f>'OPTA Data'!AT7</f>
        <v>4.42</v>
      </c>
      <c r="K15" s="3"/>
      <c r="L15" s="43">
        <v>11</v>
      </c>
      <c r="M15" s="46" t="str">
        <f>'OPTA Data'!J2</f>
        <v>D. Lovitz</v>
      </c>
      <c r="N15" s="46">
        <f>'OPTA Data'!AU2</f>
        <v>4.7699999999999996</v>
      </c>
      <c r="O15" s="46">
        <f>'OPTA Data'!AV2</f>
        <v>1.62</v>
      </c>
      <c r="P15" s="46">
        <f>'OPTA Data'!AW2</f>
        <v>2.66</v>
      </c>
      <c r="Q15" s="46">
        <f>'OPTA Data'!AX2</f>
        <v>5.48</v>
      </c>
      <c r="R15" s="46">
        <f>'OPTA Data'!AY2</f>
        <v>10.119999999999999</v>
      </c>
      <c r="S15" s="47">
        <f>'OPTA Data'!AZ2</f>
        <v>64.16</v>
      </c>
      <c r="U15" s="43">
        <v>11</v>
      </c>
      <c r="V15" s="46" t="str">
        <f>'OPTA Data'!J10</f>
        <v>S. Salinas</v>
      </c>
      <c r="W15" s="46">
        <f>'OPTA Data'!BA10</f>
        <v>0.72</v>
      </c>
      <c r="X15" s="46">
        <f>'OPTA Data'!BB10</f>
        <v>5.04</v>
      </c>
      <c r="Y15" s="46">
        <f>'OPTA Data'!BC10</f>
        <v>2.04</v>
      </c>
      <c r="Z15" s="46">
        <f>'OPTA Data'!BD10</f>
        <v>1.6</v>
      </c>
      <c r="AA15" s="47">
        <f>'OPTA Data'!BE10</f>
        <v>2.44</v>
      </c>
    </row>
    <row r="16" spans="2:27" x14ac:dyDescent="0.3">
      <c r="B16" s="43">
        <v>12</v>
      </c>
      <c r="C16" s="45" t="str">
        <f>'OPTA Data'!J18</f>
        <v>D. Acosta</v>
      </c>
      <c r="D16" s="45">
        <f>'OPTA Data'!AN18</f>
        <v>2.71</v>
      </c>
      <c r="E16" s="45">
        <f>'OPTA Data'!AO18</f>
        <v>1.31</v>
      </c>
      <c r="F16" s="45">
        <f>'OPTA Data'!AP18</f>
        <v>0.1</v>
      </c>
      <c r="G16" s="45">
        <f>'OPTA Data'!AQ18</f>
        <v>1.31</v>
      </c>
      <c r="H16" s="45">
        <f>'OPTA Data'!AR18</f>
        <v>0.4</v>
      </c>
      <c r="I16" s="45">
        <f>'OPTA Data'!AS18</f>
        <v>0.9</v>
      </c>
      <c r="J16" s="47">
        <f>'OPTA Data'!AT18</f>
        <v>4.12</v>
      </c>
      <c r="K16" s="3"/>
      <c r="L16" s="43">
        <v>12</v>
      </c>
      <c r="M16" s="45" t="str">
        <f>'OPTA Data'!J11</f>
        <v>J. Harvey</v>
      </c>
      <c r="N16" s="45">
        <f>'OPTA Data'!AU11</f>
        <v>4.12</v>
      </c>
      <c r="O16" s="45">
        <f>'OPTA Data'!AV11</f>
        <v>2.59</v>
      </c>
      <c r="P16" s="45">
        <f>'OPTA Data'!AW11</f>
        <v>4.58</v>
      </c>
      <c r="Q16" s="45">
        <f>'OPTA Data'!AX11</f>
        <v>5.64</v>
      </c>
      <c r="R16" s="45">
        <f>'OPTA Data'!AY11</f>
        <v>9.56</v>
      </c>
      <c r="S16" s="47">
        <f>'OPTA Data'!AZ11</f>
        <v>63.32</v>
      </c>
      <c r="U16" s="43">
        <v>12</v>
      </c>
      <c r="V16" s="46" t="str">
        <f>'OPTA Data'!J14</f>
        <v>S. Sinovic</v>
      </c>
      <c r="W16" s="46">
        <f>'OPTA Data'!BA14</f>
        <v>1.33</v>
      </c>
      <c r="X16" s="46">
        <f>'OPTA Data'!BB14</f>
        <v>6.78</v>
      </c>
      <c r="Y16" s="46">
        <f>'OPTA Data'!BC14</f>
        <v>1</v>
      </c>
      <c r="Z16" s="46">
        <f>'OPTA Data'!BD14</f>
        <v>2.11</v>
      </c>
      <c r="AA16" s="47">
        <f>'OPTA Data'!BE14</f>
        <v>2.46</v>
      </c>
    </row>
    <row r="17" spans="2:27" x14ac:dyDescent="0.3">
      <c r="B17" s="43">
        <v>13</v>
      </c>
      <c r="C17" s="46" t="str">
        <f>'OPTA Data'!J5</f>
        <v>R. Gaddis</v>
      </c>
      <c r="D17" s="46">
        <f>'OPTA Data'!AN5</f>
        <v>2.14</v>
      </c>
      <c r="E17" s="46">
        <f>'OPTA Data'!AO5</f>
        <v>0.93</v>
      </c>
      <c r="F17" s="46">
        <f>'OPTA Data'!AP5</f>
        <v>0.24</v>
      </c>
      <c r="G17" s="46">
        <f>'OPTA Data'!AQ5</f>
        <v>0.68</v>
      </c>
      <c r="H17" s="46">
        <f>'OPTA Data'!AR5</f>
        <v>0.19</v>
      </c>
      <c r="I17" s="46">
        <f>'OPTA Data'!AS5</f>
        <v>1.02</v>
      </c>
      <c r="J17" s="47">
        <f>'OPTA Data'!AT5</f>
        <v>3.6</v>
      </c>
      <c r="K17" s="3"/>
      <c r="L17" s="43">
        <v>13</v>
      </c>
      <c r="M17" s="46" t="str">
        <f>'OPTA Data'!J18</f>
        <v>D. Acosta</v>
      </c>
      <c r="N17" s="46">
        <f>'OPTA Data'!AU18</f>
        <v>4.72</v>
      </c>
      <c r="O17" s="46">
        <f>'OPTA Data'!AV18</f>
        <v>1.51</v>
      </c>
      <c r="P17" s="46">
        <f>'OPTA Data'!AW18</f>
        <v>3.42</v>
      </c>
      <c r="Q17" s="46">
        <f>'OPTA Data'!AX18</f>
        <v>6.73</v>
      </c>
      <c r="R17" s="46">
        <f>'OPTA Data'!AY18</f>
        <v>12.35</v>
      </c>
      <c r="S17" s="47">
        <f>'OPTA Data'!AZ18</f>
        <v>63.11</v>
      </c>
      <c r="U17" s="43">
        <v>13</v>
      </c>
      <c r="V17" s="45" t="str">
        <f>'OPTA Data'!J5</f>
        <v>R. Gaddis</v>
      </c>
      <c r="W17" s="45">
        <f>'OPTA Data'!BA5</f>
        <v>1.22</v>
      </c>
      <c r="X17" s="45">
        <f>'OPTA Data'!BB5</f>
        <v>6.61</v>
      </c>
      <c r="Y17" s="45">
        <f>'OPTA Data'!BC5</f>
        <v>1.35</v>
      </c>
      <c r="Z17" s="45">
        <f>'OPTA Data'!BD5</f>
        <v>1.74</v>
      </c>
      <c r="AA17" s="47">
        <f>'OPTA Data'!BE5</f>
        <v>2.6</v>
      </c>
    </row>
    <row r="18" spans="2:27" x14ac:dyDescent="0.3">
      <c r="B18" s="43">
        <v>14</v>
      </c>
      <c r="C18" s="46" t="str">
        <f>'OPTA Data'!J10</f>
        <v>S. Salinas</v>
      </c>
      <c r="D18" s="46">
        <f>'OPTA Data'!AN10</f>
        <v>1.88</v>
      </c>
      <c r="E18" s="46">
        <f>'OPTA Data'!AO10</f>
        <v>1.18</v>
      </c>
      <c r="F18" s="46">
        <f>'OPTA Data'!AP10</f>
        <v>0.28999999999999998</v>
      </c>
      <c r="G18" s="46">
        <f>'OPTA Data'!AQ10</f>
        <v>0.35</v>
      </c>
      <c r="H18" s="46">
        <f>'OPTA Data'!AR10</f>
        <v>0.35</v>
      </c>
      <c r="I18" s="46">
        <f>'OPTA Data'!AS10</f>
        <v>0.88</v>
      </c>
      <c r="J18" s="47">
        <f>'OPTA Data'!AT10</f>
        <v>3.59</v>
      </c>
      <c r="K18" s="3"/>
      <c r="L18" s="43">
        <v>14</v>
      </c>
      <c r="M18" s="45" t="str">
        <f>'OPTA Data'!J17</f>
        <v>Gabriel Somi</v>
      </c>
      <c r="N18" s="45">
        <f>'OPTA Data'!AU17</f>
        <v>4.87</v>
      </c>
      <c r="O18" s="45">
        <f>'OPTA Data'!AV17</f>
        <v>0.94</v>
      </c>
      <c r="P18" s="45">
        <f>'OPTA Data'!AW17</f>
        <v>1.59</v>
      </c>
      <c r="Q18" s="45">
        <f>'OPTA Data'!AX17</f>
        <v>3.75</v>
      </c>
      <c r="R18" s="45">
        <f>'OPTA Data'!AY17</f>
        <v>8.34</v>
      </c>
      <c r="S18" s="47">
        <f>'OPTA Data'!AZ17</f>
        <v>62.69</v>
      </c>
      <c r="U18" s="43">
        <v>14</v>
      </c>
      <c r="V18" s="45" t="str">
        <f>'OPTA Data'!J16</f>
        <v>Mohammed Mounir</v>
      </c>
      <c r="W18" s="45">
        <f>'OPTA Data'!BA16</f>
        <v>0.91</v>
      </c>
      <c r="X18" s="45">
        <f>'OPTA Data'!BB16</f>
        <v>5.82</v>
      </c>
      <c r="Y18" s="45">
        <f>'OPTA Data'!BC16</f>
        <v>2</v>
      </c>
      <c r="Z18" s="45">
        <f>'OPTA Data'!BD16</f>
        <v>2.0499999999999998</v>
      </c>
      <c r="AA18" s="47">
        <f>'OPTA Data'!BE16</f>
        <v>2.63</v>
      </c>
    </row>
    <row r="19" spans="2:27" x14ac:dyDescent="0.3">
      <c r="B19" s="43">
        <v>15</v>
      </c>
      <c r="C19" s="46" t="str">
        <f>'OPTA Data'!J2</f>
        <v>D. Lovitz</v>
      </c>
      <c r="D19" s="46">
        <f>'OPTA Data'!AN2</f>
        <v>1.99</v>
      </c>
      <c r="E19" s="46">
        <f>'OPTA Data'!AO2</f>
        <v>1.99</v>
      </c>
      <c r="F19" s="46">
        <f>'OPTA Data'!AP2</f>
        <v>0.17</v>
      </c>
      <c r="G19" s="46">
        <f>'OPTA Data'!AQ2</f>
        <v>0.46</v>
      </c>
      <c r="H19" s="46">
        <f>'OPTA Data'!AR2</f>
        <v>0.28999999999999998</v>
      </c>
      <c r="I19" s="46">
        <f>'OPTA Data'!AS2</f>
        <v>1.08</v>
      </c>
      <c r="J19" s="47">
        <f>'OPTA Data'!AT2</f>
        <v>3.32</v>
      </c>
      <c r="K19" s="3"/>
      <c r="L19" s="43">
        <v>15</v>
      </c>
      <c r="M19" s="45" t="str">
        <f>'OPTA Data'!J3</f>
        <v>M. Valenzuela</v>
      </c>
      <c r="N19" s="45">
        <f>'OPTA Data'!AU3</f>
        <v>4.6100000000000003</v>
      </c>
      <c r="O19" s="45">
        <f>'OPTA Data'!AV3</f>
        <v>0.94</v>
      </c>
      <c r="P19" s="45">
        <f>'OPTA Data'!AW3</f>
        <v>1.96</v>
      </c>
      <c r="Q19" s="45">
        <f>'OPTA Data'!AX3</f>
        <v>5.13</v>
      </c>
      <c r="R19" s="45">
        <f>'OPTA Data'!AY3</f>
        <v>9.8699999999999992</v>
      </c>
      <c r="S19" s="47">
        <f>'OPTA Data'!AZ3</f>
        <v>62.58</v>
      </c>
      <c r="U19" s="43">
        <v>15</v>
      </c>
      <c r="V19" s="46" t="str">
        <f>'OPTA Data'!J18</f>
        <v>D. Acosta</v>
      </c>
      <c r="W19" s="46">
        <f>'OPTA Data'!BA18</f>
        <v>1.5</v>
      </c>
      <c r="X19" s="46">
        <f>'OPTA Data'!BB18</f>
        <v>6.88</v>
      </c>
      <c r="Y19" s="46">
        <f>'OPTA Data'!BC18</f>
        <v>1.38</v>
      </c>
      <c r="Z19" s="46">
        <f>'OPTA Data'!BD18</f>
        <v>2.13</v>
      </c>
      <c r="AA19" s="47">
        <f>'OPTA Data'!BE18</f>
        <v>2.69</v>
      </c>
    </row>
    <row r="20" spans="2:27" x14ac:dyDescent="0.3">
      <c r="B20" s="43">
        <v>16</v>
      </c>
      <c r="C20" s="46" t="str">
        <f>'OPTA Data'!J17</f>
        <v>Gabriel Somi</v>
      </c>
      <c r="D20" s="46">
        <f>'OPTA Data'!AN17</f>
        <v>1.78</v>
      </c>
      <c r="E20" s="46">
        <f>'OPTA Data'!AO17</f>
        <v>1.5</v>
      </c>
      <c r="F20" s="46">
        <f>'OPTA Data'!AP17</f>
        <v>0.28000000000000003</v>
      </c>
      <c r="G20" s="46">
        <f>'OPTA Data'!AQ17</f>
        <v>0.84</v>
      </c>
      <c r="H20" s="46">
        <f>'OPTA Data'!AR17</f>
        <v>0.37</v>
      </c>
      <c r="I20" s="46">
        <f>'OPTA Data'!AS17</f>
        <v>1.4</v>
      </c>
      <c r="J20" s="47">
        <f>'OPTA Data'!AT17</f>
        <v>2.81</v>
      </c>
      <c r="K20" s="3"/>
      <c r="L20" s="43">
        <v>16</v>
      </c>
      <c r="M20" s="46" t="str">
        <f>'OPTA Data'!J6</f>
        <v>J. Mora</v>
      </c>
      <c r="N20" s="46">
        <f>'OPTA Data'!AU6</f>
        <v>4.1399999999999997</v>
      </c>
      <c r="O20" s="46">
        <f>'OPTA Data'!AV6</f>
        <v>1.33</v>
      </c>
      <c r="P20" s="46">
        <f>'OPTA Data'!AW6</f>
        <v>3.09</v>
      </c>
      <c r="Q20" s="46">
        <f>'OPTA Data'!AX6</f>
        <v>5.04</v>
      </c>
      <c r="R20" s="46">
        <f>'OPTA Data'!AY6</f>
        <v>8.61</v>
      </c>
      <c r="S20" s="47">
        <f>'OPTA Data'!AZ6</f>
        <v>62.02</v>
      </c>
      <c r="U20" s="43">
        <v>16</v>
      </c>
      <c r="V20" s="45" t="str">
        <f>'OPTA Data'!J13</f>
        <v>Z. Valentin</v>
      </c>
      <c r="W20" s="45">
        <f>'OPTA Data'!BA13</f>
        <v>1.59</v>
      </c>
      <c r="X20" s="45">
        <f>'OPTA Data'!BB13</f>
        <v>7.53</v>
      </c>
      <c r="Y20" s="45">
        <f>'OPTA Data'!BC13</f>
        <v>1.41</v>
      </c>
      <c r="Z20" s="45">
        <f>'OPTA Data'!BD13</f>
        <v>1.76</v>
      </c>
      <c r="AA20" s="47">
        <f>'OPTA Data'!BE13</f>
        <v>2.95</v>
      </c>
    </row>
    <row r="21" spans="2:27" x14ac:dyDescent="0.3">
      <c r="B21" s="43">
        <v>17</v>
      </c>
      <c r="C21" s="45" t="str">
        <f>'OPTA Data'!J14</f>
        <v>S. Sinovic</v>
      </c>
      <c r="D21" s="45">
        <f>'OPTA Data'!AN14</f>
        <v>1.5</v>
      </c>
      <c r="E21" s="45">
        <f>'OPTA Data'!AO14</f>
        <v>0.71</v>
      </c>
      <c r="F21" s="45">
        <f>'OPTA Data'!AP14</f>
        <v>0.24</v>
      </c>
      <c r="G21" s="45">
        <f>'OPTA Data'!AQ14</f>
        <v>0.71</v>
      </c>
      <c r="H21" s="45">
        <f>'OPTA Data'!AR14</f>
        <v>0.16</v>
      </c>
      <c r="I21" s="45">
        <f>'OPTA Data'!AS14</f>
        <v>1.1000000000000001</v>
      </c>
      <c r="J21" s="47">
        <f>'OPTA Data'!AT14</f>
        <v>1.97</v>
      </c>
      <c r="K21" s="3"/>
      <c r="L21" s="43">
        <v>17</v>
      </c>
      <c r="M21" s="45" t="str">
        <f>'OPTA Data'!J14</f>
        <v>S. Sinovic</v>
      </c>
      <c r="N21" s="45">
        <f>'OPTA Data'!AU14</f>
        <v>3.15</v>
      </c>
      <c r="O21" s="45">
        <f>'OPTA Data'!AV14</f>
        <v>1.42</v>
      </c>
      <c r="P21" s="45">
        <f>'OPTA Data'!AW14</f>
        <v>2.76</v>
      </c>
      <c r="Q21" s="45">
        <f>'OPTA Data'!AX14</f>
        <v>3.62</v>
      </c>
      <c r="R21" s="45">
        <f>'OPTA Data'!AY14</f>
        <v>7.4</v>
      </c>
      <c r="S21" s="47">
        <f>'OPTA Data'!AZ14</f>
        <v>59.39</v>
      </c>
      <c r="U21" s="43">
        <v>17</v>
      </c>
      <c r="V21" s="46" t="str">
        <f>'OPTA Data'!J12</f>
        <v>A. Cole</v>
      </c>
      <c r="W21" s="46">
        <f>'OPTA Data'!BA12</f>
        <v>1.05</v>
      </c>
      <c r="X21" s="46">
        <f>'OPTA Data'!BB12</f>
        <v>7.55</v>
      </c>
      <c r="Y21" s="46">
        <f>'OPTA Data'!BC12</f>
        <v>1.7</v>
      </c>
      <c r="Z21" s="46">
        <f>'OPTA Data'!BD12</f>
        <v>1.65</v>
      </c>
      <c r="AA21" s="47">
        <f>'OPTA Data'!BE12</f>
        <v>3.05</v>
      </c>
    </row>
  </sheetData>
  <pageMargins left="0.7" right="0.7" top="0.75" bottom="0.75" header="0.3" footer="0.3"/>
  <pageSetup orientation="portrait" horizontalDpi="4294967293" verticalDpi="0"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0"/>
  <sheetViews>
    <sheetView zoomScale="75" zoomScaleNormal="75" workbookViewId="0">
      <selection activeCell="E35" sqref="E35"/>
    </sheetView>
  </sheetViews>
  <sheetFormatPr defaultRowHeight="14.4" x14ac:dyDescent="0.3"/>
  <cols>
    <col min="1" max="1" width="19.44140625" customWidth="1"/>
    <col min="3" max="3" width="23.88671875" customWidth="1"/>
    <col min="4" max="4" width="9.44140625" customWidth="1"/>
    <col min="5" max="5" width="14" customWidth="1"/>
    <col min="6" max="6" width="13.5546875" customWidth="1"/>
    <col min="8" max="8" width="18.44140625" customWidth="1"/>
    <col min="11" max="11" width="12.5546875" customWidth="1"/>
    <col min="12" max="12" width="12.6640625" customWidth="1"/>
    <col min="13" max="13" width="17.33203125" customWidth="1"/>
    <col min="14" max="14" width="15" customWidth="1"/>
    <col min="19" max="19" width="11.6640625" customWidth="1"/>
    <col min="20" max="20" width="10.5546875" customWidth="1"/>
    <col min="21" max="21" width="15" customWidth="1"/>
  </cols>
  <sheetData>
    <row r="1" spans="1:30" x14ac:dyDescent="0.3">
      <c r="A1" t="s">
        <v>62</v>
      </c>
    </row>
    <row r="2" spans="1:30" x14ac:dyDescent="0.3">
      <c r="A2" t="s">
        <v>63</v>
      </c>
      <c r="B2" t="s">
        <v>10</v>
      </c>
      <c r="H2" t="s">
        <v>64</v>
      </c>
      <c r="P2" t="s">
        <v>24</v>
      </c>
      <c r="W2" t="s">
        <v>66</v>
      </c>
      <c r="X2" t="s">
        <v>68</v>
      </c>
    </row>
    <row r="3" spans="1:30" x14ac:dyDescent="0.3">
      <c r="A3" s="14" t="s">
        <v>61</v>
      </c>
      <c r="B3" s="14" t="s">
        <v>0</v>
      </c>
      <c r="C3" s="13" t="str">
        <f>'OPTA Data'!P1</f>
        <v>Touches</v>
      </c>
      <c r="D3" s="13" t="str">
        <f>'OPTA Data'!Q1</f>
        <v>TchsA3</v>
      </c>
      <c r="E3" s="13" t="str">
        <f>'OPTA Data'!R1</f>
        <v>AvePosition</v>
      </c>
      <c r="F3" s="13" t="str">
        <f>'OPTA Data'!S1</f>
        <v>TouchIndex</v>
      </c>
      <c r="G3" s="15"/>
      <c r="H3" s="14" t="s">
        <v>0</v>
      </c>
      <c r="I3" s="13" t="str">
        <f>'OPTA Data'!T1</f>
        <v>PsAtt</v>
      </c>
      <c r="J3" s="13" t="str">
        <f>'OPTA Data'!U1</f>
        <v>Pass%</v>
      </c>
      <c r="K3" s="13" t="str">
        <f>'OPTA Data'!V1</f>
        <v>%PassFwd</v>
      </c>
      <c r="L3" s="13" t="str">
        <f>'OPTA Data'!W1</f>
        <v>PsCmpSoP</v>
      </c>
      <c r="M3" s="13" t="str">
        <f>'OPTA Data'!X1</f>
        <v>SopPassComp%</v>
      </c>
      <c r="N3" s="13" t="str">
        <f>'OPTA Data'!Y1</f>
        <v>PassIndexOB</v>
      </c>
      <c r="O3" s="15"/>
      <c r="P3" s="14" t="s">
        <v>0</v>
      </c>
      <c r="Q3" s="13" t="str">
        <f>'OPTA Data'!AC1</f>
        <v>1v1</v>
      </c>
      <c r="R3" s="13" t="str">
        <f>'OPTA Data'!AD1</f>
        <v>1v1%</v>
      </c>
      <c r="S3" s="13" t="str">
        <f>'OPTA Data'!AE1</f>
        <v>Suc1v1</v>
      </c>
      <c r="T3" s="13" t="str">
        <f>'OPTA Data'!AF1</f>
        <v>Disposs</v>
      </c>
      <c r="U3" s="13" t="str">
        <f>'OPTA Data'!AG1</f>
        <v>TakeonIndex</v>
      </c>
      <c r="V3" s="15"/>
      <c r="W3" s="15"/>
      <c r="X3" s="14" t="s">
        <v>0</v>
      </c>
      <c r="Y3" s="13" t="str">
        <f>'OPTA Data'!AH1</f>
        <v>PsCmpInBoxNotChance</v>
      </c>
      <c r="Z3" s="13" t="str">
        <f>'OPTA Data'!AI1</f>
        <v>SOG</v>
      </c>
      <c r="AA3" s="13" t="str">
        <f>'OPTA Data'!AJ1</f>
        <v>Goal</v>
      </c>
      <c r="AB3" s="13" t="str">
        <f>'OPTA Data'!AK1</f>
        <v>BgChncCrtd</v>
      </c>
      <c r="AC3" s="13" t="str">
        <f>'OPTA Data'!AL1</f>
        <v>Ast</v>
      </c>
      <c r="AD3" s="13" t="str">
        <f>'OPTA Data'!AM1</f>
        <v>CreationOB</v>
      </c>
    </row>
    <row r="4" spans="1:30" x14ac:dyDescent="0.3">
      <c r="A4" s="10" t="str">
        <f>'OPTA Data'!J2</f>
        <v>D. Lovitz</v>
      </c>
      <c r="B4" s="16">
        <f>_xlfn.RANK.EQ('Attacking Workspace'!F4,'Attacking Workspace'!F$4:F20,0)</f>
        <v>11</v>
      </c>
      <c r="C4" s="10">
        <f>'OPTA Data'!P2</f>
        <v>62.78</v>
      </c>
      <c r="D4" s="10">
        <f>'OPTA Data'!Q2</f>
        <v>14.52</v>
      </c>
      <c r="E4" s="10">
        <f>'OPTA Data'!R2</f>
        <v>45.2</v>
      </c>
      <c r="F4" s="9">
        <f>'OPTA Data'!S2</f>
        <v>28.38</v>
      </c>
      <c r="H4" s="16">
        <f>_xlfn.RANK.EQ('Attacking Workspace'!N4,'Attacking Workspace'!N$4:N20,0)</f>
        <v>9</v>
      </c>
      <c r="I4" s="10">
        <f>'OPTA Data'!T2</f>
        <v>39.75</v>
      </c>
      <c r="J4" s="18">
        <f>'OPTA Data'!U2</f>
        <v>0.751</v>
      </c>
      <c r="K4" s="18">
        <f>'OPTA Data'!V2</f>
        <v>0.435</v>
      </c>
      <c r="L4" s="10">
        <f>'OPTA Data'!W2</f>
        <v>0.17</v>
      </c>
      <c r="M4" s="18">
        <f>'OPTA Data'!X2</f>
        <v>0.8</v>
      </c>
      <c r="N4" s="9">
        <f>'OPTA Data'!Y2</f>
        <v>13.12</v>
      </c>
      <c r="P4" s="16">
        <f>_xlfn.RANK.EQ('Attacking Workspace'!U4,'Attacking Workspace'!U$4:U20,0)</f>
        <v>8</v>
      </c>
      <c r="Q4" s="10">
        <f>'OPTA Data'!AC2</f>
        <v>2.3199999999999998</v>
      </c>
      <c r="R4" s="18">
        <f>'OPTA Data'!AD2</f>
        <v>0.55400000000000005</v>
      </c>
      <c r="S4" s="10">
        <f>'OPTA Data'!AE2</f>
        <v>1.29</v>
      </c>
      <c r="T4" s="10">
        <f>'OPTA Data'!AF2</f>
        <v>0.87</v>
      </c>
      <c r="U4" s="9">
        <f>'OPTA Data'!AG2</f>
        <v>0.41</v>
      </c>
      <c r="X4" s="16">
        <f>_xlfn.RANK.EQ('Attacking Workspace'!AD4,'Attacking Workspace'!AD$4:AD20,0)</f>
        <v>6</v>
      </c>
      <c r="Y4" s="10">
        <f>'OPTA Data'!AH2</f>
        <v>0.54</v>
      </c>
      <c r="Z4" s="10">
        <f>'OPTA Data'!AI2</f>
        <v>0.04</v>
      </c>
      <c r="AA4" s="10">
        <f>'OPTA Data'!AJ2</f>
        <v>0.04</v>
      </c>
      <c r="AB4" s="10">
        <f>'OPTA Data'!AK2</f>
        <v>0.25</v>
      </c>
      <c r="AC4" s="10">
        <f>'OPTA Data'!AL2</f>
        <v>0.21</v>
      </c>
      <c r="AD4" s="9">
        <f>'OPTA Data'!AM2</f>
        <v>1.58</v>
      </c>
    </row>
    <row r="5" spans="1:30" x14ac:dyDescent="0.3">
      <c r="A5" s="10" t="str">
        <f>'OPTA Data'!J3</f>
        <v>M. Valenzuela</v>
      </c>
      <c r="B5" s="16">
        <f>_xlfn.RANK.EQ('Attacking Workspace'!F5,'Attacking Workspace'!F$4:F20,0)</f>
        <v>4</v>
      </c>
      <c r="C5" s="10">
        <f>'OPTA Data'!P3</f>
        <v>69.33</v>
      </c>
      <c r="D5" s="10">
        <f>'OPTA Data'!Q3</f>
        <v>20.8</v>
      </c>
      <c r="E5" s="10">
        <f>'OPTA Data'!R3</f>
        <v>48.62</v>
      </c>
      <c r="F5" s="9">
        <f>'OPTA Data'!S3</f>
        <v>33.71</v>
      </c>
      <c r="H5" s="16">
        <f>_xlfn.RANK.EQ('Attacking Workspace'!N5,'Attacking Workspace'!N$4:N20,0)</f>
        <v>11</v>
      </c>
      <c r="I5" s="10">
        <f>'OPTA Data'!T3</f>
        <v>42.89</v>
      </c>
      <c r="J5" s="18">
        <f>'OPTA Data'!U3</f>
        <v>0.77600000000000002</v>
      </c>
      <c r="K5" s="18">
        <f>'OPTA Data'!V3</f>
        <v>0.38600000000000001</v>
      </c>
      <c r="L5" s="10">
        <f>'OPTA Data'!W3</f>
        <v>0.09</v>
      </c>
      <c r="M5" s="18">
        <f>'OPTA Data'!X3</f>
        <v>0.33300000000000002</v>
      </c>
      <c r="N5" s="9">
        <f>'OPTA Data'!Y3</f>
        <v>12.89</v>
      </c>
      <c r="P5" s="16">
        <f>_xlfn.RANK.EQ('Attacking Workspace'!U5,'Attacking Workspace'!U$4:U20,0)</f>
        <v>17</v>
      </c>
      <c r="Q5" s="10">
        <f>'OPTA Data'!AC3</f>
        <v>1.75</v>
      </c>
      <c r="R5" s="18">
        <f>'OPTA Data'!AD3</f>
        <v>0.24399999999999999</v>
      </c>
      <c r="S5" s="10">
        <f>'OPTA Data'!AE3</f>
        <v>0.43</v>
      </c>
      <c r="T5" s="10">
        <f>'OPTA Data'!AF3</f>
        <v>0.94</v>
      </c>
      <c r="U5" s="9">
        <f>'OPTA Data'!AG3</f>
        <v>-0.51</v>
      </c>
      <c r="X5" s="16">
        <f>_xlfn.RANK.EQ('Attacking Workspace'!AD5,'Attacking Workspace'!AD$4:AD20,0)</f>
        <v>2</v>
      </c>
      <c r="Y5" s="10">
        <f>'OPTA Data'!AH3</f>
        <v>0.94</v>
      </c>
      <c r="Z5" s="10">
        <f>'OPTA Data'!AI3</f>
        <v>0.17</v>
      </c>
      <c r="AA5" s="10">
        <f>'OPTA Data'!AJ3</f>
        <v>0.04</v>
      </c>
      <c r="AB5" s="10">
        <f>'OPTA Data'!AK3</f>
        <v>0.3</v>
      </c>
      <c r="AC5" s="10">
        <f>'OPTA Data'!AL3</f>
        <v>0.17</v>
      </c>
      <c r="AD5" s="9">
        <f>'OPTA Data'!AM3</f>
        <v>2.14</v>
      </c>
    </row>
    <row r="6" spans="1:30" x14ac:dyDescent="0.3">
      <c r="A6" s="10" t="str">
        <f>'OPTA Data'!J4</f>
        <v>K. Lawrence</v>
      </c>
      <c r="B6" s="16">
        <f>_xlfn.RANK.EQ('Attacking Workspace'!F6,'Attacking Workspace'!F$4:F20,0)</f>
        <v>15</v>
      </c>
      <c r="C6" s="10">
        <f>'OPTA Data'!P4</f>
        <v>55.77</v>
      </c>
      <c r="D6" s="10">
        <f>'OPTA Data'!Q4</f>
        <v>13.81</v>
      </c>
      <c r="E6" s="10">
        <f>'OPTA Data'!R4</f>
        <v>44.6</v>
      </c>
      <c r="F6" s="9">
        <f>'OPTA Data'!S4</f>
        <v>24.88</v>
      </c>
      <c r="H6" s="16">
        <f>_xlfn.RANK.EQ('Attacking Workspace'!N6,'Attacking Workspace'!N$4:N20,0)</f>
        <v>16</v>
      </c>
      <c r="I6" s="10">
        <f>'OPTA Data'!T4</f>
        <v>31.78</v>
      </c>
      <c r="J6" s="18">
        <f>'OPTA Data'!U4</f>
        <v>0.72099999999999997</v>
      </c>
      <c r="K6" s="18">
        <f>'OPTA Data'!V4</f>
        <v>0.46700000000000003</v>
      </c>
      <c r="L6" s="10">
        <f>'OPTA Data'!W4</f>
        <v>0</v>
      </c>
      <c r="M6" s="18">
        <f>'OPTA Data'!X4</f>
        <v>0</v>
      </c>
      <c r="N6" s="9">
        <f>'OPTA Data'!Y4</f>
        <v>10.7</v>
      </c>
      <c r="P6" s="16">
        <f>_xlfn.RANK.EQ('Attacking Workspace'!U6,'Attacking Workspace'!U$4:U20,0)</f>
        <v>13</v>
      </c>
      <c r="Q6" s="10">
        <f>'OPTA Data'!AC4</f>
        <v>0.86</v>
      </c>
      <c r="R6" s="18">
        <f>'OPTA Data'!AD4</f>
        <v>0.47399999999999998</v>
      </c>
      <c r="S6" s="10">
        <f>'OPTA Data'!AE4</f>
        <v>0.41</v>
      </c>
      <c r="T6" s="10">
        <f>'OPTA Data'!AF4</f>
        <v>0.5</v>
      </c>
      <c r="U6" s="9">
        <f>'OPTA Data'!AG4</f>
        <v>-0.09</v>
      </c>
      <c r="X6" s="16">
        <f>_xlfn.RANK.EQ('Attacking Workspace'!AD6,'Attacking Workspace'!AD$4:AD20,0)</f>
        <v>9</v>
      </c>
      <c r="Y6" s="10">
        <f>'OPTA Data'!AH4</f>
        <v>0.45</v>
      </c>
      <c r="Z6" s="10">
        <f>'OPTA Data'!AI4</f>
        <v>0.23</v>
      </c>
      <c r="AA6" s="10">
        <f>'OPTA Data'!AJ4</f>
        <v>0.09</v>
      </c>
      <c r="AB6" s="10">
        <f>'OPTA Data'!AK4</f>
        <v>0.09</v>
      </c>
      <c r="AC6" s="10">
        <f>'OPTA Data'!AL4</f>
        <v>0.05</v>
      </c>
      <c r="AD6" s="9">
        <f>'OPTA Data'!AM4</f>
        <v>1.22</v>
      </c>
    </row>
    <row r="7" spans="1:30" x14ac:dyDescent="0.3">
      <c r="A7" s="10" t="str">
        <f>'OPTA Data'!J5</f>
        <v>R. Gaddis</v>
      </c>
      <c r="B7" s="16">
        <f>_xlfn.RANK.EQ('Attacking Workspace'!F7,'Attacking Workspace'!F$4:F20,0)</f>
        <v>16</v>
      </c>
      <c r="C7" s="10">
        <f>'OPTA Data'!P5</f>
        <v>55.62</v>
      </c>
      <c r="D7" s="10">
        <f>'OPTA Data'!Q5</f>
        <v>9.94</v>
      </c>
      <c r="E7" s="10">
        <f>'OPTA Data'!R5</f>
        <v>43.28</v>
      </c>
      <c r="F7" s="9">
        <f>'OPTA Data'!S5</f>
        <v>24.07</v>
      </c>
      <c r="H7" s="16">
        <f>_xlfn.RANK.EQ('Attacking Workspace'!N7,'Attacking Workspace'!N$4:N20,0)</f>
        <v>15</v>
      </c>
      <c r="I7" s="10">
        <f>'OPTA Data'!T5</f>
        <v>38.57</v>
      </c>
      <c r="J7" s="18">
        <f>'OPTA Data'!U5</f>
        <v>0.86599999999999999</v>
      </c>
      <c r="K7" s="18">
        <f>'OPTA Data'!V5</f>
        <v>0.32300000000000001</v>
      </c>
      <c r="L7" s="10">
        <f>'OPTA Data'!W5</f>
        <v>0.1</v>
      </c>
      <c r="M7" s="18">
        <f>'OPTA Data'!X5</f>
        <v>1</v>
      </c>
      <c r="N7" s="9">
        <f>'OPTA Data'!Y5</f>
        <v>10.9</v>
      </c>
      <c r="P7" s="16">
        <f>_xlfn.RANK.EQ('Attacking Workspace'!U7,'Attacking Workspace'!U$4:U20,0)</f>
        <v>10</v>
      </c>
      <c r="Q7" s="10">
        <f>'OPTA Data'!AC5</f>
        <v>0.83</v>
      </c>
      <c r="R7" s="18">
        <f>'OPTA Data'!AD5</f>
        <v>0.58799999999999997</v>
      </c>
      <c r="S7" s="10">
        <f>'OPTA Data'!AE5</f>
        <v>0.49</v>
      </c>
      <c r="T7" s="10">
        <f>'OPTA Data'!AF5</f>
        <v>0.34</v>
      </c>
      <c r="U7" s="9">
        <f>'OPTA Data'!AG5</f>
        <v>0.15</v>
      </c>
      <c r="X7" s="16">
        <f>_xlfn.RANK.EQ('Attacking Workspace'!AD7,'Attacking Workspace'!AD$4:AD20,0)</f>
        <v>17</v>
      </c>
      <c r="Y7" s="10">
        <f>'OPTA Data'!AH5</f>
        <v>0.34</v>
      </c>
      <c r="Z7" s="10">
        <f>'OPTA Data'!AI5</f>
        <v>0.24</v>
      </c>
      <c r="AA7" s="10">
        <f>'OPTA Data'!AJ5</f>
        <v>0</v>
      </c>
      <c r="AB7" s="10">
        <f>'OPTA Data'!AK5</f>
        <v>0.05</v>
      </c>
      <c r="AC7" s="10">
        <f>'OPTA Data'!AL5</f>
        <v>0.1</v>
      </c>
      <c r="AD7" s="9">
        <f>'OPTA Data'!AM5</f>
        <v>0.83</v>
      </c>
    </row>
    <row r="8" spans="1:30" x14ac:dyDescent="0.3">
      <c r="A8" s="10" t="str">
        <f>'OPTA Data'!J6</f>
        <v>J. Mora</v>
      </c>
      <c r="B8" s="16">
        <f>_xlfn.RANK.EQ('Attacking Workspace'!F8,'Attacking Workspace'!F$4:F20,0)</f>
        <v>17</v>
      </c>
      <c r="C8" s="10">
        <f>'OPTA Data'!P6</f>
        <v>53.49</v>
      </c>
      <c r="D8" s="10">
        <f>'OPTA Data'!Q6</f>
        <v>10.55</v>
      </c>
      <c r="E8" s="10">
        <f>'OPTA Data'!R6</f>
        <v>40.86</v>
      </c>
      <c r="F8" s="9">
        <f>'OPTA Data'!S6</f>
        <v>21.85</v>
      </c>
      <c r="H8" s="16">
        <f>_xlfn.RANK.EQ('Attacking Workspace'!N8,'Attacking Workspace'!N$4:N20,0)</f>
        <v>17</v>
      </c>
      <c r="I8" s="10">
        <f>'OPTA Data'!T6</f>
        <v>29.81</v>
      </c>
      <c r="J8" s="18">
        <f>'OPTA Data'!U6</f>
        <v>0.71599999999999997</v>
      </c>
      <c r="K8" s="18">
        <f>'OPTA Data'!V6</f>
        <v>0.48499999999999999</v>
      </c>
      <c r="L8" s="10">
        <f>'OPTA Data'!W6</f>
        <v>0.1</v>
      </c>
      <c r="M8" s="18">
        <f>'OPTA Data'!X6</f>
        <v>0.66700000000000004</v>
      </c>
      <c r="N8" s="9">
        <f>'OPTA Data'!Y6</f>
        <v>10.41</v>
      </c>
      <c r="P8" s="16">
        <f>_xlfn.RANK.EQ('Attacking Workspace'!U8,'Attacking Workspace'!U$4:U20,0)</f>
        <v>7</v>
      </c>
      <c r="Q8" s="10">
        <f>'OPTA Data'!AC6</f>
        <v>1.05</v>
      </c>
      <c r="R8" s="18">
        <f>'OPTA Data'!AD6</f>
        <v>0.5</v>
      </c>
      <c r="S8" s="10">
        <f>'OPTA Data'!AE6</f>
        <v>0.52</v>
      </c>
      <c r="T8" s="10">
        <f>'OPTA Data'!AF6</f>
        <v>0.05</v>
      </c>
      <c r="U8" s="9">
        <f>'OPTA Data'!AG6</f>
        <v>0.48</v>
      </c>
      <c r="X8" s="16">
        <f>_xlfn.RANK.EQ('Attacking Workspace'!AD8,'Attacking Workspace'!AD$4:AD20,0)</f>
        <v>13</v>
      </c>
      <c r="Y8" s="10">
        <f>'OPTA Data'!AH6</f>
        <v>0.62</v>
      </c>
      <c r="Z8" s="10">
        <f>'OPTA Data'!AI6</f>
        <v>0</v>
      </c>
      <c r="AA8" s="10">
        <f>'OPTA Data'!AJ6</f>
        <v>0</v>
      </c>
      <c r="AB8" s="10">
        <f>'OPTA Data'!AK6</f>
        <v>0.1</v>
      </c>
      <c r="AC8" s="10">
        <f>'OPTA Data'!AL6</f>
        <v>0.1</v>
      </c>
      <c r="AD8" s="9">
        <f>'OPTA Data'!AM6</f>
        <v>1</v>
      </c>
    </row>
    <row r="9" spans="1:30" x14ac:dyDescent="0.3">
      <c r="A9" s="10" t="str">
        <f>'OPTA Data'!J7</f>
        <v>D. Beasley</v>
      </c>
      <c r="B9" s="16">
        <f>_xlfn.RANK.EQ('Attacking Workspace'!F9,'Attacking Workspace'!F$4:F20,0)</f>
        <v>7</v>
      </c>
      <c r="C9" s="10">
        <f>'OPTA Data'!P7</f>
        <v>70.290000000000006</v>
      </c>
      <c r="D9" s="10">
        <f>'OPTA Data'!Q7</f>
        <v>15.54</v>
      </c>
      <c r="E9" s="10">
        <f>'OPTA Data'!R7</f>
        <v>45.9</v>
      </c>
      <c r="F9" s="9">
        <f>'OPTA Data'!S7</f>
        <v>32.26</v>
      </c>
      <c r="H9" s="16">
        <f>_xlfn.RANK.EQ('Attacking Workspace'!N9,'Attacking Workspace'!N$4:N20,0)</f>
        <v>3</v>
      </c>
      <c r="I9" s="10">
        <f>'OPTA Data'!T7</f>
        <v>48.27</v>
      </c>
      <c r="J9" s="18">
        <f>'OPTA Data'!U7</f>
        <v>0.86399999999999999</v>
      </c>
      <c r="K9" s="18">
        <f>'OPTA Data'!V7</f>
        <v>0.38300000000000001</v>
      </c>
      <c r="L9" s="10">
        <f>'OPTA Data'!W7</f>
        <v>0.1</v>
      </c>
      <c r="M9" s="18">
        <f>'OPTA Data'!X7</f>
        <v>1</v>
      </c>
      <c r="N9" s="9">
        <f>'OPTA Data'!Y7</f>
        <v>16.079999999999998</v>
      </c>
      <c r="P9" s="16">
        <f>_xlfn.RANK.EQ('Attacking Workspace'!U9,'Attacking Workspace'!U$4:U20,0)</f>
        <v>11</v>
      </c>
      <c r="Q9" s="10">
        <f>'OPTA Data'!AC7</f>
        <v>1.46</v>
      </c>
      <c r="R9" s="18">
        <f>'OPTA Data'!AD7</f>
        <v>0.44800000000000001</v>
      </c>
      <c r="S9" s="10">
        <f>'OPTA Data'!AE7</f>
        <v>0.65</v>
      </c>
      <c r="T9" s="10">
        <f>'OPTA Data'!AF7</f>
        <v>0.55000000000000004</v>
      </c>
      <c r="U9" s="9">
        <f>'OPTA Data'!AG7</f>
        <v>0.1</v>
      </c>
      <c r="X9" s="16">
        <f>_xlfn.RANK.EQ('Attacking Workspace'!AD9,'Attacking Workspace'!AD$4:AD20,0)</f>
        <v>8</v>
      </c>
      <c r="Y9" s="10">
        <f>'OPTA Data'!AH7</f>
        <v>0.6</v>
      </c>
      <c r="Z9" s="10">
        <f>'OPTA Data'!AI7</f>
        <v>0.3</v>
      </c>
      <c r="AA9" s="10">
        <f>'OPTA Data'!AJ7</f>
        <v>0</v>
      </c>
      <c r="AB9" s="10">
        <f>'OPTA Data'!AK7</f>
        <v>0.15</v>
      </c>
      <c r="AC9" s="10">
        <f>'OPTA Data'!AL7</f>
        <v>0.1</v>
      </c>
      <c r="AD9" s="9">
        <f>'OPTA Data'!AM7</f>
        <v>1.36</v>
      </c>
    </row>
    <row r="10" spans="1:30" x14ac:dyDescent="0.3">
      <c r="A10" s="10" t="str">
        <f>'OPTA Data'!J8</f>
        <v>N. Tolo</v>
      </c>
      <c r="B10" s="16">
        <f>_xlfn.RANK.EQ('Attacking Workspace'!F10,'Attacking Workspace'!F$4:F20,0)</f>
        <v>6</v>
      </c>
      <c r="C10" s="10">
        <f>'OPTA Data'!P8</f>
        <v>75.319999999999993</v>
      </c>
      <c r="D10" s="10">
        <f>'OPTA Data'!Q8</f>
        <v>17.21</v>
      </c>
      <c r="E10" s="10">
        <f>'OPTA Data'!R8</f>
        <v>43.94</v>
      </c>
      <c r="F10" s="9">
        <f>'OPTA Data'!S8</f>
        <v>33.1</v>
      </c>
      <c r="H10" s="16">
        <f>_xlfn.RANK.EQ('Attacking Workspace'!N10,'Attacking Workspace'!N$4:N20,0)</f>
        <v>12</v>
      </c>
      <c r="I10" s="10">
        <f>'OPTA Data'!T8</f>
        <v>48.27</v>
      </c>
      <c r="J10" s="18">
        <f>'OPTA Data'!U8</f>
        <v>0.81899999999999995</v>
      </c>
      <c r="K10" s="18">
        <f>'OPTA Data'!V8</f>
        <v>0.30399999999999999</v>
      </c>
      <c r="L10" s="10">
        <f>'OPTA Data'!W8</f>
        <v>0.59</v>
      </c>
      <c r="M10" s="18">
        <f>'OPTA Data'!X8</f>
        <v>0.83299999999999996</v>
      </c>
      <c r="N10" s="9">
        <f>'OPTA Data'!Y8</f>
        <v>12.51</v>
      </c>
      <c r="P10" s="16">
        <f>_xlfn.RANK.EQ('Attacking Workspace'!U10,'Attacking Workspace'!U$4:U20,0)</f>
        <v>3</v>
      </c>
      <c r="Q10" s="10">
        <f>'OPTA Data'!AC8</f>
        <v>1.94</v>
      </c>
      <c r="R10" s="18">
        <f>'OPTA Data'!AD8</f>
        <v>0.57599999999999996</v>
      </c>
      <c r="S10" s="10">
        <f>'OPTA Data'!AE8</f>
        <v>1.1200000000000001</v>
      </c>
      <c r="T10" s="10">
        <f>'OPTA Data'!AF8</f>
        <v>0.53</v>
      </c>
      <c r="U10" s="9">
        <f>'OPTA Data'!AG8</f>
        <v>0.59</v>
      </c>
      <c r="X10" s="16">
        <f>_xlfn.RANK.EQ('Attacking Workspace'!AD10,'Attacking Workspace'!AD$4:AD20,0)</f>
        <v>14</v>
      </c>
      <c r="Y10" s="10">
        <f>'OPTA Data'!AH8</f>
        <v>0.53</v>
      </c>
      <c r="Z10" s="10">
        <f>'OPTA Data'!AI8</f>
        <v>0.18</v>
      </c>
      <c r="AA10" s="10">
        <f>'OPTA Data'!AJ8</f>
        <v>0</v>
      </c>
      <c r="AB10" s="10">
        <f>'OPTA Data'!AK8</f>
        <v>0</v>
      </c>
      <c r="AC10" s="10">
        <f>'OPTA Data'!AL8</f>
        <v>0</v>
      </c>
      <c r="AD10" s="9">
        <f>'OPTA Data'!AM8</f>
        <v>0.94</v>
      </c>
    </row>
    <row r="11" spans="1:30" x14ac:dyDescent="0.3">
      <c r="A11" s="10" t="str">
        <f>'OPTA Data'!J9</f>
        <v>B. Sweat</v>
      </c>
      <c r="B11" s="16">
        <f>_xlfn.RANK.EQ('Attacking Workspace'!F11,'Attacking Workspace'!F$4:F20,0)</f>
        <v>3</v>
      </c>
      <c r="C11" s="10">
        <f>'OPTA Data'!P9</f>
        <v>77.510000000000005</v>
      </c>
      <c r="D11" s="10">
        <f>'OPTA Data'!Q9</f>
        <v>17.75</v>
      </c>
      <c r="E11" s="10">
        <f>'OPTA Data'!R9</f>
        <v>45.28</v>
      </c>
      <c r="F11" s="9">
        <f>'OPTA Data'!S9</f>
        <v>35.090000000000003</v>
      </c>
      <c r="H11" s="16">
        <f>_xlfn.RANK.EQ('Attacking Workspace'!N11,'Attacking Workspace'!N$4:N20,0)</f>
        <v>4</v>
      </c>
      <c r="I11" s="10">
        <f>'OPTA Data'!T9</f>
        <v>50.94</v>
      </c>
      <c r="J11" s="18">
        <f>'OPTA Data'!U9</f>
        <v>0.82899999999999996</v>
      </c>
      <c r="K11" s="18">
        <f>'OPTA Data'!V9</f>
        <v>0.36699999999999999</v>
      </c>
      <c r="L11" s="10">
        <f>'OPTA Data'!W9</f>
        <v>0.56999999999999995</v>
      </c>
      <c r="M11" s="18">
        <f>'OPTA Data'!X9</f>
        <v>0.83299999999999996</v>
      </c>
      <c r="N11" s="9">
        <f>'OPTA Data'!Y9</f>
        <v>15.99</v>
      </c>
      <c r="P11" s="16">
        <f>_xlfn.RANK.EQ('Attacking Workspace'!U11,'Attacking Workspace'!U$4:U20,0)</f>
        <v>6</v>
      </c>
      <c r="Q11" s="10">
        <f>'OPTA Data'!AC9</f>
        <v>2.2599999999999998</v>
      </c>
      <c r="R11" s="18">
        <f>'OPTA Data'!AD9</f>
        <v>0.57499999999999996</v>
      </c>
      <c r="S11" s="10">
        <f>'OPTA Data'!AE9</f>
        <v>1.3</v>
      </c>
      <c r="T11" s="10">
        <f>'OPTA Data'!AF9</f>
        <v>0.79</v>
      </c>
      <c r="U11" s="9">
        <f>'OPTA Data'!AG9</f>
        <v>0.51</v>
      </c>
      <c r="X11" s="16">
        <f>_xlfn.RANK.EQ('Attacking Workspace'!AD11,'Attacking Workspace'!AD$4:AD20,0)</f>
        <v>4</v>
      </c>
      <c r="Y11" s="10">
        <f>'OPTA Data'!AH9</f>
        <v>0.45</v>
      </c>
      <c r="Z11" s="10">
        <f>'OPTA Data'!AI9</f>
        <v>0.23</v>
      </c>
      <c r="AA11" s="10">
        <f>'OPTA Data'!AJ9</f>
        <v>0</v>
      </c>
      <c r="AB11" s="10">
        <f>'OPTA Data'!AK9</f>
        <v>0.28000000000000003</v>
      </c>
      <c r="AC11" s="10">
        <f>'OPTA Data'!AL9</f>
        <v>0.06</v>
      </c>
      <c r="AD11" s="9">
        <f>'OPTA Data'!AM9</f>
        <v>1.64</v>
      </c>
    </row>
    <row r="12" spans="1:30" x14ac:dyDescent="0.3">
      <c r="A12" s="10" t="str">
        <f>'OPTA Data'!J10</f>
        <v>S. Salinas</v>
      </c>
      <c r="B12" s="16">
        <f>_xlfn.RANK.EQ('Attacking Workspace'!F12,'Attacking Workspace'!F$4:F20,0)</f>
        <v>5</v>
      </c>
      <c r="C12" s="10">
        <f>'OPTA Data'!P10</f>
        <v>71</v>
      </c>
      <c r="D12" s="10">
        <f>'OPTA Data'!Q10</f>
        <v>19.760000000000002</v>
      </c>
      <c r="E12" s="10">
        <f>'OPTA Data'!R10</f>
        <v>46.88</v>
      </c>
      <c r="F12" s="9">
        <f>'OPTA Data'!S10</f>
        <v>33.29</v>
      </c>
      <c r="H12" s="16">
        <f>_xlfn.RANK.EQ('Attacking Workspace'!N12,'Attacking Workspace'!N$4:N20,0)</f>
        <v>6</v>
      </c>
      <c r="I12" s="10">
        <f>'OPTA Data'!T10</f>
        <v>47.41</v>
      </c>
      <c r="J12" s="18">
        <f>'OPTA Data'!U10</f>
        <v>0.8</v>
      </c>
      <c r="K12" s="18">
        <f>'OPTA Data'!V10</f>
        <v>0.40200000000000002</v>
      </c>
      <c r="L12" s="10">
        <f>'OPTA Data'!W10</f>
        <v>0.28999999999999998</v>
      </c>
      <c r="M12" s="18">
        <f>'OPTA Data'!X10</f>
        <v>1</v>
      </c>
      <c r="N12" s="9">
        <f>'OPTA Data'!Y10</f>
        <v>15.55</v>
      </c>
      <c r="P12" s="16">
        <f>_xlfn.RANK.EQ('Attacking Workspace'!U12,'Attacking Workspace'!U$4:U20,0)</f>
        <v>3</v>
      </c>
      <c r="Q12" s="10">
        <f>'OPTA Data'!AC10</f>
        <v>3.41</v>
      </c>
      <c r="R12" s="18">
        <f>'OPTA Data'!AD10</f>
        <v>0.46600000000000003</v>
      </c>
      <c r="S12" s="10">
        <f>'OPTA Data'!AE10</f>
        <v>1.59</v>
      </c>
      <c r="T12" s="10">
        <f>'OPTA Data'!AF10</f>
        <v>1</v>
      </c>
      <c r="U12" s="9">
        <f>'OPTA Data'!AG10</f>
        <v>0.59</v>
      </c>
      <c r="X12" s="16">
        <f>_xlfn.RANK.EQ('Attacking Workspace'!AD12,'Attacking Workspace'!AD$4:AD20,0)</f>
        <v>7</v>
      </c>
      <c r="Y12" s="10">
        <f>'OPTA Data'!AH10</f>
        <v>0.94</v>
      </c>
      <c r="Z12" s="10">
        <f>'OPTA Data'!AI10</f>
        <v>0.06</v>
      </c>
      <c r="AA12" s="10">
        <f>'OPTA Data'!AJ10</f>
        <v>0</v>
      </c>
      <c r="AB12" s="10">
        <f>'OPTA Data'!AK10</f>
        <v>0.12</v>
      </c>
      <c r="AC12" s="10">
        <f>'OPTA Data'!AL10</f>
        <v>0.12</v>
      </c>
      <c r="AD12" s="9">
        <f>'OPTA Data'!AM10</f>
        <v>1.47</v>
      </c>
    </row>
    <row r="13" spans="1:30" x14ac:dyDescent="0.3">
      <c r="A13" s="10" t="str">
        <f>'OPTA Data'!J11</f>
        <v>J. Harvey</v>
      </c>
      <c r="B13" s="16">
        <f>_xlfn.RANK.EQ('Attacking Workspace'!F13,'Attacking Workspace'!F$4:F20,0)</f>
        <v>10</v>
      </c>
      <c r="C13" s="10">
        <f>'OPTA Data'!P11</f>
        <v>64.45</v>
      </c>
      <c r="D13" s="10">
        <f>'OPTA Data'!Q11</f>
        <v>14.14</v>
      </c>
      <c r="E13" s="10">
        <f>'OPTA Data'!R11</f>
        <v>45.85</v>
      </c>
      <c r="F13" s="9">
        <f>'OPTA Data'!S11</f>
        <v>29.55</v>
      </c>
      <c r="H13" s="16">
        <f>_xlfn.RANK.EQ('Attacking Workspace'!N13,'Attacking Workspace'!N$4:N20,0)</f>
        <v>8</v>
      </c>
      <c r="I13" s="10">
        <f>'OPTA Data'!T11</f>
        <v>43.47</v>
      </c>
      <c r="J13" s="18">
        <f>'OPTA Data'!U11</f>
        <v>0.81799999999999995</v>
      </c>
      <c r="K13" s="18">
        <f>'OPTA Data'!V11</f>
        <v>0.39800000000000002</v>
      </c>
      <c r="L13" s="10">
        <f>'OPTA Data'!W11</f>
        <v>7.0000000000000007E-2</v>
      </c>
      <c r="M13" s="18">
        <f>'OPTA Data'!X11</f>
        <v>1</v>
      </c>
      <c r="N13" s="9">
        <f>'OPTA Data'!Y11</f>
        <v>14.24</v>
      </c>
      <c r="P13" s="16">
        <f>_xlfn.RANK.EQ('Attacking Workspace'!U13,'Attacking Workspace'!U$4:U20,0)</f>
        <v>14</v>
      </c>
      <c r="Q13" s="10">
        <f>'OPTA Data'!AC11</f>
        <v>0.33</v>
      </c>
      <c r="R13" s="18">
        <f>'OPTA Data'!AD11</f>
        <v>0.2</v>
      </c>
      <c r="S13" s="10">
        <f>'OPTA Data'!AE11</f>
        <v>7.0000000000000007E-2</v>
      </c>
      <c r="T13" s="10">
        <f>'OPTA Data'!AF11</f>
        <v>0.27</v>
      </c>
      <c r="U13" s="9">
        <f>'OPTA Data'!AG11</f>
        <v>-0.2</v>
      </c>
      <c r="X13" s="16">
        <f>_xlfn.RANK.EQ('Attacking Workspace'!AD13,'Attacking Workspace'!AD$4:AD20,0)</f>
        <v>12</v>
      </c>
      <c r="Y13" s="10">
        <f>'OPTA Data'!AH11</f>
        <v>0.86</v>
      </c>
      <c r="Z13" s="10">
        <f>'OPTA Data'!AI11</f>
        <v>0</v>
      </c>
      <c r="AA13" s="10">
        <f>'OPTA Data'!AJ11</f>
        <v>0</v>
      </c>
      <c r="AB13" s="10">
        <f>'OPTA Data'!AK11</f>
        <v>7.0000000000000007E-2</v>
      </c>
      <c r="AC13" s="10">
        <f>'OPTA Data'!AL11</f>
        <v>7.0000000000000007E-2</v>
      </c>
      <c r="AD13" s="9">
        <f>'OPTA Data'!AM11</f>
        <v>1.06</v>
      </c>
    </row>
    <row r="14" spans="1:30" x14ac:dyDescent="0.3">
      <c r="A14" s="10" t="str">
        <f>'OPTA Data'!J12</f>
        <v>A. Cole</v>
      </c>
      <c r="B14" s="16">
        <f>_xlfn.RANK.EQ('Attacking Workspace'!F14,'Attacking Workspace'!F$4:F20,0)</f>
        <v>13</v>
      </c>
      <c r="C14" s="10">
        <f>'OPTA Data'!P12</f>
        <v>58.91</v>
      </c>
      <c r="D14" s="10">
        <f>'OPTA Data'!Q12</f>
        <v>11.04</v>
      </c>
      <c r="E14" s="10">
        <f>'OPTA Data'!R12</f>
        <v>45.23</v>
      </c>
      <c r="F14" s="9">
        <f>'OPTA Data'!S12</f>
        <v>26.65</v>
      </c>
      <c r="H14" s="16">
        <f>_xlfn.RANK.EQ('Attacking Workspace'!N14,'Attacking Workspace'!N$4:N20,0)</f>
        <v>13</v>
      </c>
      <c r="I14" s="10">
        <f>'OPTA Data'!T12</f>
        <v>37.01</v>
      </c>
      <c r="J14" s="18">
        <f>'OPTA Data'!U12</f>
        <v>0.83699999999999997</v>
      </c>
      <c r="K14" s="18">
        <f>'OPTA Data'!V12</f>
        <v>0.39300000000000002</v>
      </c>
      <c r="L14" s="10">
        <f>'OPTA Data'!W12</f>
        <v>0.31</v>
      </c>
      <c r="M14" s="18">
        <f>'OPTA Data'!X12</f>
        <v>0.83299999999999996</v>
      </c>
      <c r="N14" s="9">
        <f>'OPTA Data'!Y12</f>
        <v>12.44</v>
      </c>
      <c r="P14" s="16">
        <f>_xlfn.RANK.EQ('Attacking Workspace'!U14,'Attacking Workspace'!U$4:U20,0)</f>
        <v>16</v>
      </c>
      <c r="Q14" s="10">
        <f>'OPTA Data'!AC12</f>
        <v>1.6</v>
      </c>
      <c r="R14" s="18">
        <f>'OPTA Data'!AD12</f>
        <v>0.42299999999999999</v>
      </c>
      <c r="S14" s="10">
        <f>'OPTA Data'!AE12</f>
        <v>0.68</v>
      </c>
      <c r="T14" s="10">
        <f>'OPTA Data'!AF12</f>
        <v>0.93</v>
      </c>
      <c r="U14" s="9">
        <f>'OPTA Data'!AG12</f>
        <v>-0.25</v>
      </c>
      <c r="X14" s="16">
        <f>_xlfn.RANK.EQ('Attacking Workspace'!AD14,'Attacking Workspace'!AD$4:AD20,0)</f>
        <v>5</v>
      </c>
      <c r="Y14" s="10">
        <f>'OPTA Data'!AH12</f>
        <v>0.25</v>
      </c>
      <c r="Z14" s="10">
        <f>'OPTA Data'!AI12</f>
        <v>0.12</v>
      </c>
      <c r="AA14" s="10">
        <f>'OPTA Data'!AJ12</f>
        <v>0</v>
      </c>
      <c r="AB14" s="10">
        <f>'OPTA Data'!AK12</f>
        <v>0.37</v>
      </c>
      <c r="AC14" s="10">
        <f>'OPTA Data'!AL12</f>
        <v>0.37</v>
      </c>
      <c r="AD14" s="9">
        <f>'OPTA Data'!AM12</f>
        <v>1.6</v>
      </c>
    </row>
    <row r="15" spans="1:30" x14ac:dyDescent="0.3">
      <c r="A15" s="10" t="str">
        <f>'OPTA Data'!J13</f>
        <v>Z. Valentin</v>
      </c>
      <c r="B15" s="16">
        <f>_xlfn.RANK.EQ('Attacking Workspace'!F15,'Attacking Workspace'!F$4:F20,0)</f>
        <v>14</v>
      </c>
      <c r="C15" s="10">
        <f>'OPTA Data'!P13</f>
        <v>60.9</v>
      </c>
      <c r="D15" s="10">
        <f>'OPTA Data'!Q13</f>
        <v>10.72</v>
      </c>
      <c r="E15" s="10">
        <f>'OPTA Data'!R13</f>
        <v>42.2</v>
      </c>
      <c r="F15" s="9">
        <f>'OPTA Data'!S13</f>
        <v>25.7</v>
      </c>
      <c r="H15" s="16">
        <f>_xlfn.RANK.EQ('Attacking Workspace'!N15,'Attacking Workspace'!N$4:N20,0)</f>
        <v>5</v>
      </c>
      <c r="I15" s="10">
        <f>'OPTA Data'!T13</f>
        <v>41.75</v>
      </c>
      <c r="J15" s="18">
        <f>'OPTA Data'!U13</f>
        <v>0.84399999999999997</v>
      </c>
      <c r="K15" s="18">
        <f>'OPTA Data'!V13</f>
        <v>0.44</v>
      </c>
      <c r="L15" s="10">
        <f>'OPTA Data'!W13</f>
        <v>0.42</v>
      </c>
      <c r="M15" s="18">
        <f>'OPTA Data'!X13</f>
        <v>0.77800000000000002</v>
      </c>
      <c r="N15" s="9">
        <f>'OPTA Data'!Y13</f>
        <v>15.84</v>
      </c>
      <c r="P15" s="16">
        <f>_xlfn.RANK.EQ('Attacking Workspace'!U15,'Attacking Workspace'!U$4:U20,0)</f>
        <v>9</v>
      </c>
      <c r="Q15" s="10">
        <f>'OPTA Data'!AC13</f>
        <v>0.84</v>
      </c>
      <c r="R15" s="18">
        <f>'OPTA Data'!AD13</f>
        <v>0.78600000000000003</v>
      </c>
      <c r="S15" s="10">
        <f>'OPTA Data'!AE13</f>
        <v>0.66</v>
      </c>
      <c r="T15" s="10">
        <f>'OPTA Data'!AF13</f>
        <v>0.36</v>
      </c>
      <c r="U15" s="9">
        <f>'OPTA Data'!AG13</f>
        <v>0.3</v>
      </c>
      <c r="X15" s="16">
        <f>_xlfn.RANK.EQ('Attacking Workspace'!AD15,'Attacking Workspace'!AD$4:AD20,0)</f>
        <v>16</v>
      </c>
      <c r="Y15" s="10">
        <f>'OPTA Data'!AH13</f>
        <v>0.6</v>
      </c>
      <c r="Z15" s="10">
        <f>'OPTA Data'!AI13</f>
        <v>0</v>
      </c>
      <c r="AA15" s="10">
        <f>'OPTA Data'!AJ13</f>
        <v>0</v>
      </c>
      <c r="AB15" s="10">
        <f>'OPTA Data'!AK13</f>
        <v>0</v>
      </c>
      <c r="AC15" s="10">
        <f>'OPTA Data'!AL13</f>
        <v>0</v>
      </c>
      <c r="AD15" s="9">
        <f>'OPTA Data'!AM13</f>
        <v>0.9</v>
      </c>
    </row>
    <row r="16" spans="1:30" x14ac:dyDescent="0.3">
      <c r="A16" s="10" t="str">
        <f>'OPTA Data'!J14</f>
        <v>S. Sinovic</v>
      </c>
      <c r="B16" s="16">
        <f>_xlfn.RANK.EQ('Attacking Workspace'!F16,'Attacking Workspace'!F$4:F20,0)</f>
        <v>2</v>
      </c>
      <c r="C16" s="10">
        <f>'OPTA Data'!P14</f>
        <v>70.239999999999995</v>
      </c>
      <c r="D16" s="10">
        <f>'OPTA Data'!Q14</f>
        <v>19.37</v>
      </c>
      <c r="E16" s="10">
        <f>'OPTA Data'!R14</f>
        <v>50.84</v>
      </c>
      <c r="F16" s="9">
        <f>'OPTA Data'!S14</f>
        <v>35.71</v>
      </c>
      <c r="H16" s="16">
        <f>_xlfn.RANK.EQ('Attacking Workspace'!N16,'Attacking Workspace'!N$4:N20,0)</f>
        <v>7</v>
      </c>
      <c r="I16" s="10">
        <f>'OPTA Data'!T14</f>
        <v>50.55</v>
      </c>
      <c r="J16" s="18">
        <f>'OPTA Data'!U14</f>
        <v>0.86599999999999999</v>
      </c>
      <c r="K16" s="18">
        <f>'OPTA Data'!V14</f>
        <v>0.34899999999999998</v>
      </c>
      <c r="L16" s="10">
        <f>'OPTA Data'!W14</f>
        <v>0.08</v>
      </c>
      <c r="M16" s="18">
        <f>'OPTA Data'!X14</f>
        <v>0.33300000000000002</v>
      </c>
      <c r="N16" s="9">
        <f>'OPTA Data'!Y14</f>
        <v>15.3</v>
      </c>
      <c r="P16" s="16">
        <f>_xlfn.RANK.EQ('Attacking Workspace'!U16,'Attacking Workspace'!U$4:U20,0)</f>
        <v>15</v>
      </c>
      <c r="Q16" s="10">
        <f>'OPTA Data'!AC14</f>
        <v>0.47</v>
      </c>
      <c r="R16" s="18">
        <f>'OPTA Data'!AD14</f>
        <v>0.16700000000000001</v>
      </c>
      <c r="S16" s="10">
        <f>'OPTA Data'!AE14</f>
        <v>0.08</v>
      </c>
      <c r="T16" s="10">
        <f>'OPTA Data'!AF14</f>
        <v>0.31</v>
      </c>
      <c r="U16" s="9">
        <f>'OPTA Data'!AG14</f>
        <v>-0.24</v>
      </c>
      <c r="X16" s="16">
        <f>_xlfn.RANK.EQ('Attacking Workspace'!AD16,'Attacking Workspace'!AD$4:AD20,0)</f>
        <v>14</v>
      </c>
      <c r="Y16" s="10">
        <f>'OPTA Data'!AH14</f>
        <v>0.55000000000000004</v>
      </c>
      <c r="Z16" s="10">
        <f>'OPTA Data'!AI14</f>
        <v>0</v>
      </c>
      <c r="AA16" s="10">
        <f>'OPTA Data'!AJ14</f>
        <v>0</v>
      </c>
      <c r="AB16" s="10">
        <f>'OPTA Data'!AK14</f>
        <v>0.08</v>
      </c>
      <c r="AC16" s="10">
        <f>'OPTA Data'!AL14</f>
        <v>0.16</v>
      </c>
      <c r="AD16" s="9">
        <f>'OPTA Data'!AM14</f>
        <v>0.94</v>
      </c>
    </row>
    <row r="17" spans="1:30" x14ac:dyDescent="0.3">
      <c r="A17" s="10" t="str">
        <f>'OPTA Data'!J15</f>
        <v>M. de Jong</v>
      </c>
      <c r="B17" s="16">
        <f>_xlfn.RANK.EQ('Attacking Workspace'!F17,'Attacking Workspace'!F$4:F20,0)</f>
        <v>12</v>
      </c>
      <c r="C17" s="10">
        <f>'OPTA Data'!P15</f>
        <v>66.81</v>
      </c>
      <c r="D17" s="10">
        <f>'OPTA Data'!Q15</f>
        <v>10.210000000000001</v>
      </c>
      <c r="E17" s="10">
        <f>'OPTA Data'!R15</f>
        <v>40.22</v>
      </c>
      <c r="F17" s="9">
        <f>'OPTA Data'!S15</f>
        <v>26.87</v>
      </c>
      <c r="H17" s="16">
        <f>_xlfn.RANK.EQ('Attacking Workspace'!N17,'Attacking Workspace'!N$4:N20,0)</f>
        <v>1</v>
      </c>
      <c r="I17" s="10">
        <f>'OPTA Data'!T15</f>
        <v>40.380000000000003</v>
      </c>
      <c r="J17" s="18">
        <f>'OPTA Data'!U15</f>
        <v>0.73599999999999999</v>
      </c>
      <c r="K17" s="18">
        <f>'OPTA Data'!V15</f>
        <v>0.55200000000000005</v>
      </c>
      <c r="L17" s="10">
        <f>'OPTA Data'!W15</f>
        <v>0.08</v>
      </c>
      <c r="M17" s="18">
        <f>'OPTA Data'!X15</f>
        <v>0.33300000000000002</v>
      </c>
      <c r="N17" s="9">
        <f>'OPTA Data'!Y15</f>
        <v>16.43</v>
      </c>
      <c r="P17" s="16">
        <f>_xlfn.RANK.EQ('Attacking Workspace'!U17,'Attacking Workspace'!U$4:U20,0)</f>
        <v>5</v>
      </c>
      <c r="Q17" s="10">
        <f>'OPTA Data'!AC15</f>
        <v>1.2</v>
      </c>
      <c r="R17" s="18">
        <f>'OPTA Data'!AD15</f>
        <v>0.56299999999999994</v>
      </c>
      <c r="S17" s="10">
        <f>'OPTA Data'!AE15</f>
        <v>0.68</v>
      </c>
      <c r="T17" s="10">
        <f>'OPTA Data'!AF15</f>
        <v>0.15</v>
      </c>
      <c r="U17" s="9">
        <f>'OPTA Data'!AG15</f>
        <v>0.53</v>
      </c>
      <c r="X17" s="16">
        <f>_xlfn.RANK.EQ('Attacking Workspace'!AD17,'Attacking Workspace'!AD$4:AD20,0)</f>
        <v>3</v>
      </c>
      <c r="Y17" s="10">
        <f>'OPTA Data'!AH15</f>
        <v>0.9</v>
      </c>
      <c r="Z17" s="10">
        <f>'OPTA Data'!AI15</f>
        <v>0.23</v>
      </c>
      <c r="AA17" s="10">
        <f>'OPTA Data'!AJ15</f>
        <v>0</v>
      </c>
      <c r="AB17" s="10">
        <f>'OPTA Data'!AK15</f>
        <v>0.3</v>
      </c>
      <c r="AC17" s="10">
        <f>'OPTA Data'!AL15</f>
        <v>0.23</v>
      </c>
      <c r="AD17" s="9">
        <f>'OPTA Data'!AM15</f>
        <v>2.0299999999999998</v>
      </c>
    </row>
    <row r="18" spans="1:30" x14ac:dyDescent="0.3">
      <c r="A18" s="10" t="str">
        <f>'OPTA Data'!J16</f>
        <v>Mohammed Mounir</v>
      </c>
      <c r="B18" s="16">
        <f>_xlfn.RANK.EQ('Attacking Workspace'!F18,'Attacking Workspace'!F$4:F20,0)</f>
        <v>1</v>
      </c>
      <c r="C18" s="10">
        <f>'OPTA Data'!P16</f>
        <v>81.23</v>
      </c>
      <c r="D18" s="10">
        <f>'OPTA Data'!Q16</f>
        <v>20.94</v>
      </c>
      <c r="E18" s="10">
        <f>'OPTA Data'!R16</f>
        <v>46.05</v>
      </c>
      <c r="F18" s="9">
        <f>'OPTA Data'!S16</f>
        <v>37.409999999999997</v>
      </c>
      <c r="H18" s="16">
        <f>_xlfn.RANK.EQ('Attacking Workspace'!N18,'Attacking Workspace'!N$4:N20,0)</f>
        <v>2</v>
      </c>
      <c r="I18" s="10">
        <f>'OPTA Data'!T16</f>
        <v>45</v>
      </c>
      <c r="J18" s="18">
        <f>'OPTA Data'!U16</f>
        <v>0.77</v>
      </c>
      <c r="K18" s="18">
        <f>'OPTA Data'!V16</f>
        <v>0.46500000000000002</v>
      </c>
      <c r="L18" s="10">
        <f>'OPTA Data'!W16</f>
        <v>0.27</v>
      </c>
      <c r="M18" s="18">
        <f>'OPTA Data'!X16</f>
        <v>0.66700000000000004</v>
      </c>
      <c r="N18" s="9">
        <f>'OPTA Data'!Y16</f>
        <v>16.309999999999999</v>
      </c>
      <c r="P18" s="16">
        <f>_xlfn.RANK.EQ('Attacking Workspace'!U18,'Attacking Workspace'!U$4:U20,0)</f>
        <v>1</v>
      </c>
      <c r="Q18" s="10">
        <f>'OPTA Data'!AC16</f>
        <v>5.71</v>
      </c>
      <c r="R18" s="18">
        <f>'OPTA Data'!AD16</f>
        <v>0.54800000000000004</v>
      </c>
      <c r="S18" s="10">
        <f>'OPTA Data'!AE16</f>
        <v>3.13</v>
      </c>
      <c r="T18" s="10">
        <f>'OPTA Data'!AF16</f>
        <v>1.63</v>
      </c>
      <c r="U18" s="9">
        <f>'OPTA Data'!AG16</f>
        <v>1.5</v>
      </c>
      <c r="X18" s="16">
        <f>_xlfn.RANK.EQ('Attacking Workspace'!AD18,'Attacking Workspace'!AD$4:AD20,0)</f>
        <v>11</v>
      </c>
      <c r="Y18" s="10">
        <f>'OPTA Data'!AH16</f>
        <v>0.41</v>
      </c>
      <c r="Z18" s="10">
        <f>'OPTA Data'!AI16</f>
        <v>0.27</v>
      </c>
      <c r="AA18" s="10">
        <f>'OPTA Data'!AJ16</f>
        <v>0</v>
      </c>
      <c r="AB18" s="10">
        <f>'OPTA Data'!AK16</f>
        <v>0.14000000000000001</v>
      </c>
      <c r="AC18" s="10">
        <f>'OPTA Data'!AL16</f>
        <v>7.0000000000000007E-2</v>
      </c>
      <c r="AD18" s="9">
        <f>'OPTA Data'!AM16</f>
        <v>1.0900000000000001</v>
      </c>
    </row>
    <row r="19" spans="1:30" x14ac:dyDescent="0.3">
      <c r="A19" s="10" t="str">
        <f>'OPTA Data'!J17</f>
        <v>Gabriel Somi</v>
      </c>
      <c r="B19" s="16">
        <f>_xlfn.RANK.EQ('Attacking Workspace'!F19,'Attacking Workspace'!F$4:F20,0)</f>
        <v>8</v>
      </c>
      <c r="C19" s="10">
        <f>'OPTA Data'!P17</f>
        <v>64.989999999999995</v>
      </c>
      <c r="D19" s="10">
        <f>'OPTA Data'!Q17</f>
        <v>17.23</v>
      </c>
      <c r="E19" s="10">
        <f>'OPTA Data'!R17</f>
        <v>49.13</v>
      </c>
      <c r="F19" s="9">
        <f>'OPTA Data'!S17</f>
        <v>31.93</v>
      </c>
      <c r="H19" s="16">
        <f>_xlfn.RANK.EQ('Attacking Workspace'!N19,'Attacking Workspace'!N$4:N20,0)</f>
        <v>14</v>
      </c>
      <c r="I19" s="10">
        <f>'OPTA Data'!T17</f>
        <v>35.869999999999997</v>
      </c>
      <c r="J19" s="18">
        <f>'OPTA Data'!U17</f>
        <v>0.65300000000000002</v>
      </c>
      <c r="K19" s="18">
        <f>'OPTA Data'!V17</f>
        <v>0.51400000000000001</v>
      </c>
      <c r="L19" s="10">
        <f>'OPTA Data'!W17</f>
        <v>0</v>
      </c>
      <c r="M19" s="18">
        <f>'OPTA Data'!X17</f>
        <v>0</v>
      </c>
      <c r="N19" s="9">
        <f>'OPTA Data'!Y17</f>
        <v>12.04</v>
      </c>
      <c r="P19" s="16">
        <f>_xlfn.RANK.EQ('Attacking Workspace'!U19,'Attacking Workspace'!U$4:U20,0)</f>
        <v>12</v>
      </c>
      <c r="Q19" s="10">
        <f>'OPTA Data'!AC17</f>
        <v>2.34</v>
      </c>
      <c r="R19" s="18">
        <f>'OPTA Data'!AD17</f>
        <v>0.28000000000000003</v>
      </c>
      <c r="S19" s="10">
        <f>'OPTA Data'!AE17</f>
        <v>0.66</v>
      </c>
      <c r="T19" s="10">
        <f>'OPTA Data'!AF17</f>
        <v>0.56000000000000005</v>
      </c>
      <c r="U19" s="9">
        <f>'OPTA Data'!AG17</f>
        <v>0.09</v>
      </c>
      <c r="X19" s="16">
        <f>_xlfn.RANK.EQ('Attacking Workspace'!AD19,'Attacking Workspace'!AD$4:AD20,0)</f>
        <v>1</v>
      </c>
      <c r="Y19" s="10">
        <f>'OPTA Data'!AH17</f>
        <v>1.31</v>
      </c>
      <c r="Z19" s="10">
        <f>'OPTA Data'!AI17</f>
        <v>0.19</v>
      </c>
      <c r="AA19" s="10">
        <f>'OPTA Data'!AJ17</f>
        <v>0</v>
      </c>
      <c r="AB19" s="10">
        <f>'OPTA Data'!AK17</f>
        <v>0</v>
      </c>
      <c r="AC19" s="10">
        <f>'OPTA Data'!AL17</f>
        <v>0.19</v>
      </c>
      <c r="AD19" s="9">
        <f>'OPTA Data'!AM17</f>
        <v>2.25</v>
      </c>
    </row>
    <row r="20" spans="1:30" x14ac:dyDescent="0.3">
      <c r="A20" s="10" t="str">
        <f>'OPTA Data'!J18</f>
        <v>D. Acosta</v>
      </c>
      <c r="B20" s="16">
        <f>_xlfn.RANK.EQ('Attacking Workspace'!F20,'Attacking Workspace'!F$4:F20,0)</f>
        <v>9</v>
      </c>
      <c r="C20" s="10">
        <f>'OPTA Data'!P18</f>
        <v>65.09</v>
      </c>
      <c r="D20" s="10">
        <f>'OPTA Data'!Q18</f>
        <v>16.07</v>
      </c>
      <c r="E20" s="10">
        <f>'OPTA Data'!R18</f>
        <v>46.57</v>
      </c>
      <c r="F20" s="9">
        <f>'OPTA Data'!S18</f>
        <v>30.31</v>
      </c>
      <c r="H20" s="16">
        <f>_xlfn.RANK.EQ('Attacking Workspace'!N20,'Attacking Workspace'!N$4:N20,0)</f>
        <v>10</v>
      </c>
      <c r="I20" s="10">
        <f>'OPTA Data'!T18</f>
        <v>41.08</v>
      </c>
      <c r="J20" s="18">
        <f>'OPTA Data'!U18</f>
        <v>0.80700000000000005</v>
      </c>
      <c r="K20" s="18">
        <f>'OPTA Data'!V18</f>
        <v>0.377</v>
      </c>
      <c r="L20" s="10">
        <f>'OPTA Data'!W18</f>
        <v>0.6</v>
      </c>
      <c r="M20" s="18">
        <f>'OPTA Data'!X18</f>
        <v>1</v>
      </c>
      <c r="N20" s="9">
        <f>'OPTA Data'!Y18</f>
        <v>13.08</v>
      </c>
      <c r="P20" s="16">
        <f>_xlfn.RANK.EQ('Attacking Workspace'!U20,'Attacking Workspace'!U$4:U20,0)</f>
        <v>2</v>
      </c>
      <c r="Q20" s="10">
        <f>'OPTA Data'!AC18</f>
        <v>2.5099999999999998</v>
      </c>
      <c r="R20" s="18">
        <f>'OPTA Data'!AD18</f>
        <v>0.48</v>
      </c>
      <c r="S20" s="10">
        <f>'OPTA Data'!AE18</f>
        <v>1.21</v>
      </c>
      <c r="T20" s="10">
        <f>'OPTA Data'!AF18</f>
        <v>0.4</v>
      </c>
      <c r="U20" s="9">
        <f>'OPTA Data'!AG18</f>
        <v>0.8</v>
      </c>
      <c r="X20" s="16">
        <f>_xlfn.RANK.EQ('Attacking Workspace'!AD20,'Attacking Workspace'!AD$4:AD20,0)</f>
        <v>10</v>
      </c>
      <c r="Y20" s="10">
        <f>'OPTA Data'!AH18</f>
        <v>0.4</v>
      </c>
      <c r="Z20" s="10">
        <f>'OPTA Data'!AI18</f>
        <v>0.2</v>
      </c>
      <c r="AA20" s="10">
        <f>'OPTA Data'!AJ18</f>
        <v>0</v>
      </c>
      <c r="AB20" s="10">
        <f>'OPTA Data'!AK18</f>
        <v>0.2</v>
      </c>
      <c r="AC20" s="10">
        <f>'OPTA Data'!AL18</f>
        <v>0.2</v>
      </c>
      <c r="AD20" s="9">
        <f>'OPTA Data'!AM18</f>
        <v>1.21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1"/>
  <sheetViews>
    <sheetView zoomScale="75" zoomScaleNormal="75" workbookViewId="0">
      <selection activeCell="A21" sqref="A21:XFD27"/>
    </sheetView>
  </sheetViews>
  <sheetFormatPr defaultRowHeight="14.4" x14ac:dyDescent="0.3"/>
  <cols>
    <col min="3" max="3" width="11.109375" customWidth="1"/>
    <col min="4" max="4" width="20.5546875" customWidth="1"/>
    <col min="5" max="5" width="10.5546875" customWidth="1"/>
    <col min="7" max="7" width="11.6640625" customWidth="1"/>
    <col min="8" max="8" width="22.33203125" customWidth="1"/>
    <col min="9" max="9" width="12.88671875" customWidth="1"/>
    <col min="10" max="10" width="15.33203125" customWidth="1"/>
    <col min="13" max="14" width="11.33203125" customWidth="1"/>
    <col min="15" max="15" width="12.5546875" customWidth="1"/>
    <col min="16" max="16" width="9.33203125" customWidth="1"/>
    <col min="17" max="17" width="10" customWidth="1"/>
    <col min="18" max="18" width="13.88671875" customWidth="1"/>
  </cols>
  <sheetData>
    <row r="1" spans="1:24" x14ac:dyDescent="0.3">
      <c r="A1" t="s">
        <v>69</v>
      </c>
    </row>
    <row r="2" spans="1:24" x14ac:dyDescent="0.3">
      <c r="A2" t="s">
        <v>70</v>
      </c>
      <c r="B2" t="s">
        <v>71</v>
      </c>
      <c r="K2" t="s">
        <v>72</v>
      </c>
      <c r="S2" t="s">
        <v>73</v>
      </c>
      <c r="T2" t="s">
        <v>75</v>
      </c>
    </row>
    <row r="3" spans="1:24" x14ac:dyDescent="0.3">
      <c r="A3" s="13" t="s">
        <v>61</v>
      </c>
      <c r="B3" s="14" t="s">
        <v>0</v>
      </c>
      <c r="C3" s="13" t="str">
        <f>'OPTA Data'!AN1</f>
        <v>Tckl</v>
      </c>
      <c r="D3" s="13" t="str">
        <f>'OPTA Data'!AO1</f>
        <v>Int</v>
      </c>
      <c r="E3" s="13" t="str">
        <f>'OPTA Data'!AP1</f>
        <v>ShtBlk</v>
      </c>
      <c r="F3" s="13" t="str">
        <f>'OPTA Data'!AQ1</f>
        <v>BlkdPs</v>
      </c>
      <c r="G3" s="13" t="str">
        <f>'OPTA Data'!AR1</f>
        <v>CrossBlkd</v>
      </c>
      <c r="H3" s="13" t="str">
        <f>'OPTA Data'!AS1</f>
        <v>ChlngeLost</v>
      </c>
      <c r="I3" s="13" t="str">
        <f>'OPTA Data'!AT1</f>
        <v>TotDisruption</v>
      </c>
      <c r="J3" s="13"/>
      <c r="K3" s="14" t="s">
        <v>0</v>
      </c>
      <c r="L3" s="13" t="str">
        <f>'OPTA Data'!AU1</f>
        <v>Recovery</v>
      </c>
      <c r="M3" s="13" t="str">
        <f>'OPTA Data'!AV1</f>
        <v>AerialWon</v>
      </c>
      <c r="N3" s="13" t="str">
        <f>'OPTA Data'!AW1</f>
        <v>Aerials</v>
      </c>
      <c r="O3" s="13" t="str">
        <f>'OPTA Data'!AX1</f>
        <v>DuelsW</v>
      </c>
      <c r="P3" s="13" t="str">
        <f>'OPTA Data'!AY1</f>
        <v>Duels</v>
      </c>
      <c r="Q3" s="13" t="str">
        <f>'OPTA Data'!AZ1</f>
        <v>BallWinning</v>
      </c>
      <c r="R3" s="15"/>
      <c r="S3" s="14" t="s">
        <v>0</v>
      </c>
      <c r="T3" s="13" t="str">
        <f>'OPTA Data'!BA1</f>
        <v>Opp Thru Ball Comp</v>
      </c>
      <c r="U3" s="13" t="str">
        <f>'OPTA Data'!BB1</f>
        <v>OppSOG</v>
      </c>
      <c r="V3" s="13" t="str">
        <f>'OPTA Data'!BC1</f>
        <v>OppGoal</v>
      </c>
      <c r="W3" s="13" t="str">
        <f>'OPTA Data'!BD1</f>
        <v>TeamOffDrawn</v>
      </c>
      <c r="X3" s="13" t="str">
        <f>'OPTA Data'!BE1</f>
        <v>TeamDefendingIndex</v>
      </c>
    </row>
    <row r="4" spans="1:24" x14ac:dyDescent="0.3">
      <c r="A4" s="10" t="str">
        <f>'OPTA Data'!J2</f>
        <v>D. Lovitz</v>
      </c>
      <c r="B4" s="16">
        <f>_xlfn.RANK.EQ('Defensive Workspace'!I4,'Defensive Workspace'!I$4:I20,0)</f>
        <v>15</v>
      </c>
      <c r="C4" s="10">
        <f>'OPTA Data'!AN2</f>
        <v>1.99</v>
      </c>
      <c r="D4" s="10">
        <f>'OPTA Data'!AO2</f>
        <v>1.99</v>
      </c>
      <c r="E4" s="10">
        <f>'OPTA Data'!AP2</f>
        <v>0.17</v>
      </c>
      <c r="F4" s="10">
        <f>'OPTA Data'!AQ2</f>
        <v>0.46</v>
      </c>
      <c r="G4" s="10">
        <f>'OPTA Data'!AR2</f>
        <v>0.28999999999999998</v>
      </c>
      <c r="H4" s="10">
        <f>'OPTA Data'!AS2</f>
        <v>1.08</v>
      </c>
      <c r="I4" s="9">
        <f>'OPTA Data'!AT2</f>
        <v>3.32</v>
      </c>
      <c r="K4" s="16">
        <f>_xlfn.RANK.EQ('Defensive Workspace'!Q4,'Defensive Workspace'!Q$4:Q20,0)</f>
        <v>11</v>
      </c>
      <c r="L4" s="10">
        <f>'OPTA Data'!AU2</f>
        <v>4.7699999999999996</v>
      </c>
      <c r="M4" s="10">
        <f>'OPTA Data'!AV2</f>
        <v>1.62</v>
      </c>
      <c r="N4" s="10">
        <f>'OPTA Data'!AW2</f>
        <v>2.66</v>
      </c>
      <c r="O4" s="10">
        <f>'OPTA Data'!AX2</f>
        <v>5.48</v>
      </c>
      <c r="P4" s="10">
        <f>'OPTA Data'!AY2</f>
        <v>10.119999999999999</v>
      </c>
      <c r="Q4" s="9">
        <f>'OPTA Data'!AZ2</f>
        <v>64.16</v>
      </c>
      <c r="S4" s="16">
        <f>_xlfn.RANK.EQ('Defensive Workspace'!X4,'Defensive Workspace'!X$4:X20,1)</f>
        <v>9</v>
      </c>
      <c r="T4" s="10">
        <f>'OPTA Data'!BA2</f>
        <v>0.44</v>
      </c>
      <c r="U4" s="10">
        <f>'OPTA Data'!BB2</f>
        <v>5.52</v>
      </c>
      <c r="V4" s="10">
        <f>'OPTA Data'!BC2</f>
        <v>1.59</v>
      </c>
      <c r="W4" s="10">
        <f>'OPTA Data'!BD2</f>
        <v>2.04</v>
      </c>
      <c r="X4" s="9">
        <f>'OPTA Data'!BE2</f>
        <v>2.29</v>
      </c>
    </row>
    <row r="5" spans="1:24" x14ac:dyDescent="0.3">
      <c r="A5" s="10" t="str">
        <f>'OPTA Data'!J3</f>
        <v>M. Valenzuela</v>
      </c>
      <c r="B5" s="16">
        <f>_xlfn.RANK.EQ('Defensive Workspace'!I5,'Defensive Workspace'!I$4:I20,0)</f>
        <v>7</v>
      </c>
      <c r="C5" s="10">
        <f>'OPTA Data'!AN3</f>
        <v>2.99</v>
      </c>
      <c r="D5" s="10">
        <f>'OPTA Data'!AO3</f>
        <v>1.45</v>
      </c>
      <c r="E5" s="10">
        <f>'OPTA Data'!AP3</f>
        <v>0.17</v>
      </c>
      <c r="F5" s="10">
        <f>'OPTA Data'!AQ3</f>
        <v>1.37</v>
      </c>
      <c r="G5" s="10">
        <f>'OPTA Data'!AR3</f>
        <v>0.43</v>
      </c>
      <c r="H5" s="10">
        <f>'OPTA Data'!AS3</f>
        <v>0.9</v>
      </c>
      <c r="I5" s="9">
        <f>'OPTA Data'!AT3</f>
        <v>5.08</v>
      </c>
      <c r="K5" s="16">
        <f>_xlfn.RANK.EQ('Defensive Workspace'!Q5,'Defensive Workspace'!Q$4:Q20,0)</f>
        <v>15</v>
      </c>
      <c r="L5" s="10">
        <f>'OPTA Data'!AU3</f>
        <v>4.6100000000000003</v>
      </c>
      <c r="M5" s="10">
        <f>'OPTA Data'!AV3</f>
        <v>0.94</v>
      </c>
      <c r="N5" s="10">
        <f>'OPTA Data'!AW3</f>
        <v>1.96</v>
      </c>
      <c r="O5" s="10">
        <f>'OPTA Data'!AX3</f>
        <v>5.13</v>
      </c>
      <c r="P5" s="10">
        <f>'OPTA Data'!AY3</f>
        <v>9.8699999999999992</v>
      </c>
      <c r="Q5" s="9">
        <f>'OPTA Data'!AZ3</f>
        <v>62.58</v>
      </c>
      <c r="S5" s="16">
        <f>_xlfn.RANK.EQ('Defensive Workspace'!X5,'Defensive Workspace'!X$4:X20,1)</f>
        <v>2</v>
      </c>
      <c r="T5" s="10">
        <f>'OPTA Data'!BA3</f>
        <v>0.27</v>
      </c>
      <c r="U5" s="10">
        <f>'OPTA Data'!BB3</f>
        <v>3.77</v>
      </c>
      <c r="V5" s="10">
        <f>'OPTA Data'!BC3</f>
        <v>1.1499999999999999</v>
      </c>
      <c r="W5" s="10">
        <f>'OPTA Data'!BD3</f>
        <v>1.1499999999999999</v>
      </c>
      <c r="X5" s="9">
        <f>'OPTA Data'!BE3</f>
        <v>1.62</v>
      </c>
    </row>
    <row r="6" spans="1:24" x14ac:dyDescent="0.3">
      <c r="A6" s="10" t="str">
        <f>'OPTA Data'!J4</f>
        <v>K. Lawrence</v>
      </c>
      <c r="B6" s="16">
        <f>_xlfn.RANK.EQ('Defensive Workspace'!I6,'Defensive Workspace'!I$4:I20,0)</f>
        <v>2</v>
      </c>
      <c r="C6" s="10">
        <f>'OPTA Data'!AN4</f>
        <v>2.13</v>
      </c>
      <c r="D6" s="10">
        <f>'OPTA Data'!AO4</f>
        <v>1.99</v>
      </c>
      <c r="E6" s="10">
        <f>'OPTA Data'!AP4</f>
        <v>0.36</v>
      </c>
      <c r="F6" s="10">
        <f>'OPTA Data'!AQ4</f>
        <v>1</v>
      </c>
      <c r="G6" s="10">
        <f>'OPTA Data'!AR4</f>
        <v>0.27</v>
      </c>
      <c r="H6" s="10">
        <f>'OPTA Data'!AS4</f>
        <v>0.18</v>
      </c>
      <c r="I6" s="9">
        <f>'OPTA Data'!AT4</f>
        <v>6.7</v>
      </c>
      <c r="K6" s="16">
        <f>_xlfn.RANK.EQ('Defensive Workspace'!Q6,'Defensive Workspace'!Q$4:Q20,0)</f>
        <v>4</v>
      </c>
      <c r="L6" s="10">
        <f>'OPTA Data'!AU4</f>
        <v>5.7</v>
      </c>
      <c r="M6" s="10">
        <f>'OPTA Data'!AV4</f>
        <v>2.13</v>
      </c>
      <c r="N6" s="10">
        <f>'OPTA Data'!AW4</f>
        <v>3.53</v>
      </c>
      <c r="O6" s="10">
        <f>'OPTA Data'!AX4</f>
        <v>5.07</v>
      </c>
      <c r="P6" s="10">
        <f>'OPTA Data'!AY4</f>
        <v>7.79</v>
      </c>
      <c r="Q6" s="9">
        <f>'OPTA Data'!AZ4</f>
        <v>71.95</v>
      </c>
      <c r="S6" s="16">
        <f>_xlfn.RANK.EQ('Defensive Workspace'!X6,'Defensive Workspace'!X$4:X20,1)</f>
        <v>1</v>
      </c>
      <c r="T6" s="10">
        <f>'OPTA Data'!BA4</f>
        <v>0.62</v>
      </c>
      <c r="U6" s="10">
        <f>'OPTA Data'!BB4</f>
        <v>4.2699999999999996</v>
      </c>
      <c r="V6" s="10">
        <f>'OPTA Data'!BC4</f>
        <v>1.04</v>
      </c>
      <c r="W6" s="10">
        <f>'OPTA Data'!BD4</f>
        <v>3.38</v>
      </c>
      <c r="X6" s="9">
        <f>'OPTA Data'!BE4</f>
        <v>1.52</v>
      </c>
    </row>
    <row r="7" spans="1:24" x14ac:dyDescent="0.3">
      <c r="A7" s="10" t="str">
        <f>'OPTA Data'!J5</f>
        <v>R. Gaddis</v>
      </c>
      <c r="B7" s="16">
        <f>_xlfn.RANK.EQ('Defensive Workspace'!I7,'Defensive Workspace'!I$4:I20,0)</f>
        <v>13</v>
      </c>
      <c r="C7" s="10">
        <f>'OPTA Data'!AN5</f>
        <v>2.14</v>
      </c>
      <c r="D7" s="10">
        <f>'OPTA Data'!AO5</f>
        <v>0.93</v>
      </c>
      <c r="E7" s="10">
        <f>'OPTA Data'!AP5</f>
        <v>0.24</v>
      </c>
      <c r="F7" s="10">
        <f>'OPTA Data'!AQ5</f>
        <v>0.68</v>
      </c>
      <c r="G7" s="10">
        <f>'OPTA Data'!AR5</f>
        <v>0.19</v>
      </c>
      <c r="H7" s="10">
        <f>'OPTA Data'!AS5</f>
        <v>1.02</v>
      </c>
      <c r="I7" s="9">
        <f>'OPTA Data'!AT5</f>
        <v>3.6</v>
      </c>
      <c r="K7" s="16">
        <f>_xlfn.RANK.EQ('Defensive Workspace'!Q7,'Defensive Workspace'!Q$4:Q20,0)</f>
        <v>3</v>
      </c>
      <c r="L7" s="10">
        <f>'OPTA Data'!AU5</f>
        <v>6.38</v>
      </c>
      <c r="M7" s="10">
        <f>'OPTA Data'!AV5</f>
        <v>0.44</v>
      </c>
      <c r="N7" s="10">
        <f>'OPTA Data'!AW5</f>
        <v>1.22</v>
      </c>
      <c r="O7" s="10">
        <f>'OPTA Data'!AX5</f>
        <v>3.9</v>
      </c>
      <c r="P7" s="10">
        <f>'OPTA Data'!AY5</f>
        <v>6.57</v>
      </c>
      <c r="Q7" s="9">
        <f>'OPTA Data'!AZ5</f>
        <v>74.290000000000006</v>
      </c>
      <c r="S7" s="16">
        <f>_xlfn.RANK.EQ('Defensive Workspace'!X7,'Defensive Workspace'!X$4:X20,1)</f>
        <v>13</v>
      </c>
      <c r="T7" s="10">
        <f>'OPTA Data'!BA5</f>
        <v>1.22</v>
      </c>
      <c r="U7" s="10">
        <f>'OPTA Data'!BB5</f>
        <v>6.61</v>
      </c>
      <c r="V7" s="10">
        <f>'OPTA Data'!BC5</f>
        <v>1.35</v>
      </c>
      <c r="W7" s="10">
        <f>'OPTA Data'!BD5</f>
        <v>1.74</v>
      </c>
      <c r="X7" s="9">
        <f>'OPTA Data'!BE5</f>
        <v>2.6</v>
      </c>
    </row>
    <row r="8" spans="1:24" x14ac:dyDescent="0.3">
      <c r="A8" s="10" t="str">
        <f>'OPTA Data'!J6</f>
        <v>J. Mora</v>
      </c>
      <c r="B8" s="16">
        <f>_xlfn.RANK.EQ('Defensive Workspace'!I8,'Defensive Workspace'!I$4:I20,0)</f>
        <v>8</v>
      </c>
      <c r="C8" s="10">
        <f>'OPTA Data'!AN6</f>
        <v>2.23</v>
      </c>
      <c r="D8" s="10">
        <f>'OPTA Data'!AO6</f>
        <v>1.71</v>
      </c>
      <c r="E8" s="10">
        <f>'OPTA Data'!AP6</f>
        <v>0.43</v>
      </c>
      <c r="F8" s="10">
        <f>'OPTA Data'!AQ6</f>
        <v>1</v>
      </c>
      <c r="G8" s="10">
        <f>'OPTA Data'!AR6</f>
        <v>0.81</v>
      </c>
      <c r="H8" s="10">
        <f>'OPTA Data'!AS6</f>
        <v>0.76</v>
      </c>
      <c r="I8" s="9">
        <f>'OPTA Data'!AT6</f>
        <v>4.75</v>
      </c>
      <c r="K8" s="16">
        <f>_xlfn.RANK.EQ('Defensive Workspace'!Q8,'Defensive Workspace'!Q$4:Q20,0)</f>
        <v>16</v>
      </c>
      <c r="L8" s="10">
        <f>'OPTA Data'!AU6</f>
        <v>4.1399999999999997</v>
      </c>
      <c r="M8" s="10">
        <f>'OPTA Data'!AV6</f>
        <v>1.33</v>
      </c>
      <c r="N8" s="10">
        <f>'OPTA Data'!AW6</f>
        <v>3.09</v>
      </c>
      <c r="O8" s="10">
        <f>'OPTA Data'!AX6</f>
        <v>5.04</v>
      </c>
      <c r="P8" s="10">
        <f>'OPTA Data'!AY6</f>
        <v>8.61</v>
      </c>
      <c r="Q8" s="9">
        <f>'OPTA Data'!AZ6</f>
        <v>62.02</v>
      </c>
      <c r="S8" s="16">
        <f>_xlfn.RANK.EQ('Defensive Workspace'!X8,'Defensive Workspace'!X$4:X20,1)</f>
        <v>8</v>
      </c>
      <c r="T8" s="10">
        <f>'OPTA Data'!BA6</f>
        <v>0.63</v>
      </c>
      <c r="U8" s="10">
        <f>'OPTA Data'!BB6</f>
        <v>4.63</v>
      </c>
      <c r="V8" s="10">
        <f>'OPTA Data'!BC6</f>
        <v>1.67</v>
      </c>
      <c r="W8" s="10">
        <f>'OPTA Data'!BD6</f>
        <v>1.89</v>
      </c>
      <c r="X8" s="9">
        <f>'OPTA Data'!BE6</f>
        <v>2.1</v>
      </c>
    </row>
    <row r="9" spans="1:24" x14ac:dyDescent="0.3">
      <c r="A9" s="10" t="str">
        <f>'OPTA Data'!J7</f>
        <v>D. Beasley</v>
      </c>
      <c r="B9" s="16">
        <f>_xlfn.RANK.EQ('Defensive Workspace'!I9,'Defensive Workspace'!I$4:I20,0)</f>
        <v>11</v>
      </c>
      <c r="C9" s="10">
        <f>'OPTA Data'!AN7</f>
        <v>2.5099999999999998</v>
      </c>
      <c r="D9" s="10">
        <f>'OPTA Data'!AO7</f>
        <v>1.1599999999999999</v>
      </c>
      <c r="E9" s="10">
        <f>'OPTA Data'!AP7</f>
        <v>0.15</v>
      </c>
      <c r="F9" s="10">
        <f>'OPTA Data'!AQ7</f>
        <v>0.55000000000000004</v>
      </c>
      <c r="G9" s="10">
        <f>'OPTA Data'!AR7</f>
        <v>0.6</v>
      </c>
      <c r="H9" s="10">
        <f>'OPTA Data'!AS7</f>
        <v>0.55000000000000004</v>
      </c>
      <c r="I9" s="9">
        <f>'OPTA Data'!AT7</f>
        <v>4.42</v>
      </c>
      <c r="K9" s="16">
        <f>_xlfn.RANK.EQ('Defensive Workspace'!Q9,'Defensive Workspace'!Q$4:Q20,0)</f>
        <v>1</v>
      </c>
      <c r="L9" s="10">
        <f>'OPTA Data'!AU7</f>
        <v>5.83</v>
      </c>
      <c r="M9" s="10">
        <f>'OPTA Data'!AV7</f>
        <v>0.5</v>
      </c>
      <c r="N9" s="10">
        <f>'OPTA Data'!AW7</f>
        <v>0.96</v>
      </c>
      <c r="O9" s="10">
        <f>'OPTA Data'!AX7</f>
        <v>5.23</v>
      </c>
      <c r="P9" s="10">
        <f>'OPTA Data'!AY7</f>
        <v>7.89</v>
      </c>
      <c r="Q9" s="9">
        <f>'OPTA Data'!AZ7</f>
        <v>76.16</v>
      </c>
      <c r="S9" s="16">
        <f>_xlfn.RANK.EQ('Defensive Workspace'!X9,'Defensive Workspace'!X$4:X20,1)</f>
        <v>3</v>
      </c>
      <c r="T9" s="10">
        <f>'OPTA Data'!BA7</f>
        <v>0.56000000000000005</v>
      </c>
      <c r="U9" s="10">
        <f>'OPTA Data'!BB7</f>
        <v>3.74</v>
      </c>
      <c r="V9" s="10">
        <f>'OPTA Data'!BC7</f>
        <v>1.59</v>
      </c>
      <c r="W9" s="10">
        <f>'OPTA Data'!BD7</f>
        <v>2.96</v>
      </c>
      <c r="X9" s="9">
        <f>'OPTA Data'!BE7</f>
        <v>1.68</v>
      </c>
    </row>
    <row r="10" spans="1:24" x14ac:dyDescent="0.3">
      <c r="A10" s="10" t="str">
        <f>'OPTA Data'!J8</f>
        <v>N. Tolo</v>
      </c>
      <c r="B10" s="16">
        <f>_xlfn.RANK.EQ('Defensive Workspace'!I10,'Defensive Workspace'!I$4:I20,0)</f>
        <v>4</v>
      </c>
      <c r="C10" s="10">
        <f>'OPTA Data'!AN8</f>
        <v>2.42</v>
      </c>
      <c r="D10" s="10">
        <f>'OPTA Data'!AO8</f>
        <v>1.83</v>
      </c>
      <c r="E10" s="10">
        <f>'OPTA Data'!AP8</f>
        <v>0.28999999999999998</v>
      </c>
      <c r="F10" s="10">
        <f>'OPTA Data'!AQ8</f>
        <v>1.06</v>
      </c>
      <c r="G10" s="10">
        <f>'OPTA Data'!AR8</f>
        <v>0.71</v>
      </c>
      <c r="H10" s="10">
        <f>'OPTA Data'!AS8</f>
        <v>0.47</v>
      </c>
      <c r="I10" s="9">
        <f>'OPTA Data'!AT8</f>
        <v>5.95</v>
      </c>
      <c r="K10" s="16">
        <f>_xlfn.RANK.EQ('Defensive Workspace'!Q10,'Defensive Workspace'!Q$4:Q20,0)</f>
        <v>6</v>
      </c>
      <c r="L10" s="10">
        <f>'OPTA Data'!AU8</f>
        <v>6.72</v>
      </c>
      <c r="M10" s="10">
        <f>'OPTA Data'!AV8</f>
        <v>1.59</v>
      </c>
      <c r="N10" s="10">
        <f>'OPTA Data'!AW8</f>
        <v>2.5299999999999998</v>
      </c>
      <c r="O10" s="10">
        <f>'OPTA Data'!AX8</f>
        <v>6.25</v>
      </c>
      <c r="P10" s="10">
        <f>'OPTA Data'!AY8</f>
        <v>9.5500000000000007</v>
      </c>
      <c r="Q10" s="9">
        <f>'OPTA Data'!AZ8</f>
        <v>70.59</v>
      </c>
      <c r="S10" s="16">
        <f>_xlfn.RANK.EQ('Defensive Workspace'!X10,'Defensive Workspace'!X$4:X20,1)</f>
        <v>6</v>
      </c>
      <c r="T10" s="10">
        <f>'OPTA Data'!BA8</f>
        <v>0.74</v>
      </c>
      <c r="U10" s="10">
        <f>'OPTA Data'!BB8</f>
        <v>5.43</v>
      </c>
      <c r="V10" s="10">
        <f>'OPTA Data'!BC8</f>
        <v>1</v>
      </c>
      <c r="W10" s="10">
        <f>'OPTA Data'!BD8</f>
        <v>1.39</v>
      </c>
      <c r="X10" s="9">
        <f>'OPTA Data'!BE8</f>
        <v>2.0699999999999998</v>
      </c>
    </row>
    <row r="11" spans="1:24" x14ac:dyDescent="0.3">
      <c r="A11" s="10" t="str">
        <f>'OPTA Data'!J9</f>
        <v>B. Sweat</v>
      </c>
      <c r="B11" s="16">
        <f>_xlfn.RANK.EQ('Defensive Workspace'!I11,'Defensive Workspace'!I$4:I20,0)</f>
        <v>10</v>
      </c>
      <c r="C11" s="10">
        <f>'OPTA Data'!AN9</f>
        <v>1.75</v>
      </c>
      <c r="D11" s="10">
        <f>'OPTA Data'!AO9</f>
        <v>1.41</v>
      </c>
      <c r="E11" s="10">
        <f>'OPTA Data'!AP9</f>
        <v>0.28000000000000003</v>
      </c>
      <c r="F11" s="10">
        <f>'OPTA Data'!AQ9</f>
        <v>0.34</v>
      </c>
      <c r="G11" s="10">
        <f>'OPTA Data'!AR9</f>
        <v>0.45</v>
      </c>
      <c r="H11" s="10">
        <f>'OPTA Data'!AS9</f>
        <v>0.28000000000000003</v>
      </c>
      <c r="I11" s="9">
        <f>'OPTA Data'!AT9</f>
        <v>4.47</v>
      </c>
      <c r="K11" s="16">
        <f>_xlfn.RANK.EQ('Defensive Workspace'!Q11,'Defensive Workspace'!Q$4:Q20,0)</f>
        <v>5</v>
      </c>
      <c r="L11" s="10">
        <f>'OPTA Data'!AU9</f>
        <v>5.6</v>
      </c>
      <c r="M11" s="10">
        <f>'OPTA Data'!AV9</f>
        <v>2.37</v>
      </c>
      <c r="N11" s="10">
        <f>'OPTA Data'!AW9</f>
        <v>3.39</v>
      </c>
      <c r="O11" s="10">
        <f>'OPTA Data'!AX9</f>
        <v>5.48</v>
      </c>
      <c r="P11" s="10">
        <f>'OPTA Data'!AY9</f>
        <v>8.8800000000000008</v>
      </c>
      <c r="Q11" s="9">
        <f>'OPTA Data'!AZ9</f>
        <v>71.510000000000005</v>
      </c>
      <c r="S11" s="16">
        <f>_xlfn.RANK.EQ('Defensive Workspace'!X11,'Defensive Workspace'!X$4:X20,1)</f>
        <v>6</v>
      </c>
      <c r="T11" s="10">
        <f>'OPTA Data'!BA9</f>
        <v>0.62</v>
      </c>
      <c r="U11" s="10">
        <f>'OPTA Data'!BB9</f>
        <v>5.48</v>
      </c>
      <c r="V11" s="10">
        <f>'OPTA Data'!BC9</f>
        <v>1.29</v>
      </c>
      <c r="W11" s="10">
        <f>'OPTA Data'!BD9</f>
        <v>2.76</v>
      </c>
      <c r="X11" s="9">
        <f>'OPTA Data'!BE9</f>
        <v>2.0699999999999998</v>
      </c>
    </row>
    <row r="12" spans="1:24" x14ac:dyDescent="0.3">
      <c r="A12" s="10" t="str">
        <f>'OPTA Data'!J10</f>
        <v>S. Salinas</v>
      </c>
      <c r="B12" s="16">
        <f>_xlfn.RANK.EQ('Defensive Workspace'!I12,'Defensive Workspace'!I$4:I20,0)</f>
        <v>14</v>
      </c>
      <c r="C12" s="10">
        <f>'OPTA Data'!AN10</f>
        <v>1.88</v>
      </c>
      <c r="D12" s="10">
        <f>'OPTA Data'!AO10</f>
        <v>1.18</v>
      </c>
      <c r="E12" s="10">
        <f>'OPTA Data'!AP10</f>
        <v>0.28999999999999998</v>
      </c>
      <c r="F12" s="10">
        <f>'OPTA Data'!AQ10</f>
        <v>0.35</v>
      </c>
      <c r="G12" s="10">
        <f>'OPTA Data'!AR10</f>
        <v>0.35</v>
      </c>
      <c r="H12" s="10">
        <f>'OPTA Data'!AS10</f>
        <v>0.88</v>
      </c>
      <c r="I12" s="9">
        <f>'OPTA Data'!AT10</f>
        <v>3.59</v>
      </c>
      <c r="K12" s="16">
        <f>_xlfn.RANK.EQ('Defensive Workspace'!Q12,'Defensive Workspace'!Q$4:Q20,0)</f>
        <v>7</v>
      </c>
      <c r="L12" s="10">
        <f>'OPTA Data'!AU10</f>
        <v>6.71</v>
      </c>
      <c r="M12" s="10">
        <f>'OPTA Data'!AV10</f>
        <v>0.94</v>
      </c>
      <c r="N12" s="10">
        <f>'OPTA Data'!AW10</f>
        <v>2</v>
      </c>
      <c r="O12" s="10">
        <f>'OPTA Data'!AX10</f>
        <v>4.9400000000000004</v>
      </c>
      <c r="P12" s="10">
        <f>'OPTA Data'!AY10</f>
        <v>10</v>
      </c>
      <c r="Q12" s="9">
        <f>'OPTA Data'!AZ10</f>
        <v>66.22</v>
      </c>
      <c r="S12" s="16">
        <f>_xlfn.RANK.EQ('Defensive Workspace'!X12,'Defensive Workspace'!X$4:X20,1)</f>
        <v>11</v>
      </c>
      <c r="T12" s="10">
        <f>'OPTA Data'!BA10</f>
        <v>0.72</v>
      </c>
      <c r="U12" s="10">
        <f>'OPTA Data'!BB10</f>
        <v>5.04</v>
      </c>
      <c r="V12" s="10">
        <f>'OPTA Data'!BC10</f>
        <v>2.04</v>
      </c>
      <c r="W12" s="10">
        <f>'OPTA Data'!BD10</f>
        <v>1.6</v>
      </c>
      <c r="X12" s="9">
        <f>'OPTA Data'!BE10</f>
        <v>2.44</v>
      </c>
    </row>
    <row r="13" spans="1:24" x14ac:dyDescent="0.3">
      <c r="A13" s="10" t="str">
        <f>'OPTA Data'!J11</f>
        <v>J. Harvey</v>
      </c>
      <c r="B13" s="16">
        <f>_xlfn.RANK.EQ('Defensive Workspace'!I13,'Defensive Workspace'!I$4:I20,0)</f>
        <v>5</v>
      </c>
      <c r="C13" s="10">
        <f>'OPTA Data'!AN11</f>
        <v>2.52</v>
      </c>
      <c r="D13" s="10">
        <f>'OPTA Data'!AO11</f>
        <v>2.39</v>
      </c>
      <c r="E13" s="10">
        <f>'OPTA Data'!AP11</f>
        <v>0.53</v>
      </c>
      <c r="F13" s="10">
        <f>'OPTA Data'!AQ11</f>
        <v>0.53</v>
      </c>
      <c r="G13" s="10">
        <f>'OPTA Data'!AR11</f>
        <v>0.13</v>
      </c>
      <c r="H13" s="10">
        <f>'OPTA Data'!AS11</f>
        <v>0.53</v>
      </c>
      <c r="I13" s="9">
        <f>'OPTA Data'!AT11</f>
        <v>5.77</v>
      </c>
      <c r="K13" s="16">
        <f>_xlfn.RANK.EQ('Defensive Workspace'!Q13,'Defensive Workspace'!Q$4:Q20,0)</f>
        <v>12</v>
      </c>
      <c r="L13" s="10">
        <f>'OPTA Data'!AU11</f>
        <v>4.12</v>
      </c>
      <c r="M13" s="10">
        <f>'OPTA Data'!AV11</f>
        <v>2.59</v>
      </c>
      <c r="N13" s="10">
        <f>'OPTA Data'!AW11</f>
        <v>4.58</v>
      </c>
      <c r="O13" s="10">
        <f>'OPTA Data'!AX11</f>
        <v>5.64</v>
      </c>
      <c r="P13" s="10">
        <f>'OPTA Data'!AY11</f>
        <v>9.56</v>
      </c>
      <c r="Q13" s="9">
        <f>'OPTA Data'!AZ11</f>
        <v>63.32</v>
      </c>
      <c r="S13" s="16">
        <f>_xlfn.RANK.EQ('Defensive Workspace'!X13,'Defensive Workspace'!X$4:X20,1)</f>
        <v>10</v>
      </c>
      <c r="T13" s="10">
        <f>'OPTA Data'!BA11</f>
        <v>0.86</v>
      </c>
      <c r="U13" s="10">
        <f>'OPTA Data'!BB11</f>
        <v>6.36</v>
      </c>
      <c r="V13" s="10">
        <f>'OPTA Data'!BC11</f>
        <v>1.27</v>
      </c>
      <c r="W13" s="10">
        <f>'OPTA Data'!BD11</f>
        <v>2.14</v>
      </c>
      <c r="X13" s="9">
        <f>'OPTA Data'!BE11</f>
        <v>2.42</v>
      </c>
    </row>
    <row r="14" spans="1:24" x14ac:dyDescent="0.3">
      <c r="A14" s="10" t="str">
        <f>'OPTA Data'!J12</f>
        <v>A. Cole</v>
      </c>
      <c r="B14" s="16">
        <f>_xlfn.RANK.EQ('Defensive Workspace'!I14,'Defensive Workspace'!I$4:I20,0)</f>
        <v>9</v>
      </c>
      <c r="C14" s="10">
        <f>'OPTA Data'!AN12</f>
        <v>1.91</v>
      </c>
      <c r="D14" s="10">
        <f>'OPTA Data'!AO12</f>
        <v>1.79</v>
      </c>
      <c r="E14" s="10">
        <f>'OPTA Data'!AP12</f>
        <v>0.56000000000000005</v>
      </c>
      <c r="F14" s="10">
        <f>'OPTA Data'!AQ12</f>
        <v>0.8</v>
      </c>
      <c r="G14" s="10">
        <f>'OPTA Data'!AR12</f>
        <v>0.12</v>
      </c>
      <c r="H14" s="10">
        <f>'OPTA Data'!AS12</f>
        <v>0.86</v>
      </c>
      <c r="I14" s="9">
        <f>'OPTA Data'!AT12</f>
        <v>4.5599999999999996</v>
      </c>
      <c r="K14" s="16">
        <f>_xlfn.RANK.EQ('Defensive Workspace'!Q14,'Defensive Workspace'!Q$4:Q20,0)</f>
        <v>10</v>
      </c>
      <c r="L14" s="10">
        <f>'OPTA Data'!AU12</f>
        <v>5.86</v>
      </c>
      <c r="M14" s="10">
        <f>'OPTA Data'!AV12</f>
        <v>0.43</v>
      </c>
      <c r="N14" s="10">
        <f>'OPTA Data'!AW12</f>
        <v>1.23</v>
      </c>
      <c r="O14" s="10">
        <f>'OPTA Data'!AX12</f>
        <v>4.1900000000000004</v>
      </c>
      <c r="P14" s="10">
        <f>'OPTA Data'!AY12</f>
        <v>8.64</v>
      </c>
      <c r="Q14" s="9">
        <f>'OPTA Data'!AZ12</f>
        <v>64.44</v>
      </c>
      <c r="S14" s="16">
        <f>_xlfn.RANK.EQ('Defensive Workspace'!X14,'Defensive Workspace'!X$4:X20,1)</f>
        <v>17</v>
      </c>
      <c r="T14" s="10">
        <f>'OPTA Data'!BA12</f>
        <v>1.05</v>
      </c>
      <c r="U14" s="10">
        <f>'OPTA Data'!BB12</f>
        <v>7.55</v>
      </c>
      <c r="V14" s="10">
        <f>'OPTA Data'!BC12</f>
        <v>1.7</v>
      </c>
      <c r="W14" s="10">
        <f>'OPTA Data'!BD12</f>
        <v>1.65</v>
      </c>
      <c r="X14" s="9">
        <f>'OPTA Data'!BE12</f>
        <v>3.05</v>
      </c>
    </row>
    <row r="15" spans="1:24" x14ac:dyDescent="0.3">
      <c r="A15" s="10" t="str">
        <f>'OPTA Data'!J13</f>
        <v>Z. Valentin</v>
      </c>
      <c r="B15" s="16">
        <f>_xlfn.RANK.EQ('Defensive Workspace'!I15,'Defensive Workspace'!I$4:I20,0)</f>
        <v>6</v>
      </c>
      <c r="C15" s="10">
        <f>'OPTA Data'!AN13</f>
        <v>2.0499999999999998</v>
      </c>
      <c r="D15" s="10">
        <f>'OPTA Data'!AO13</f>
        <v>1.81</v>
      </c>
      <c r="E15" s="10">
        <f>'OPTA Data'!AP13</f>
        <v>0.3</v>
      </c>
      <c r="F15" s="10">
        <f>'OPTA Data'!AQ13</f>
        <v>0.84</v>
      </c>
      <c r="G15" s="10">
        <f>'OPTA Data'!AR13</f>
        <v>0.72</v>
      </c>
      <c r="H15" s="10">
        <f>'OPTA Data'!AS13</f>
        <v>0.36</v>
      </c>
      <c r="I15" s="9">
        <f>'OPTA Data'!AT13</f>
        <v>5.48</v>
      </c>
      <c r="K15" s="16">
        <f>_xlfn.RANK.EQ('Defensive Workspace'!Q15,'Defensive Workspace'!Q$4:Q20,0)</f>
        <v>2</v>
      </c>
      <c r="L15" s="10">
        <f>'OPTA Data'!AU13</f>
        <v>5.6</v>
      </c>
      <c r="M15" s="10">
        <f>'OPTA Data'!AV13</f>
        <v>1.51</v>
      </c>
      <c r="N15" s="10">
        <f>'OPTA Data'!AW13</f>
        <v>2.29</v>
      </c>
      <c r="O15" s="10">
        <f>'OPTA Data'!AX13</f>
        <v>4.5199999999999996</v>
      </c>
      <c r="P15" s="10">
        <f>'OPTA Data'!AY13</f>
        <v>6.69</v>
      </c>
      <c r="Q15" s="9">
        <f>'OPTA Data'!AZ13</f>
        <v>74.84</v>
      </c>
      <c r="S15" s="16">
        <f>_xlfn.RANK.EQ('Defensive Workspace'!X15,'Defensive Workspace'!X$4:X20,1)</f>
        <v>16</v>
      </c>
      <c r="T15" s="10">
        <f>'OPTA Data'!BA13</f>
        <v>1.59</v>
      </c>
      <c r="U15" s="10">
        <f>'OPTA Data'!BB13</f>
        <v>7.53</v>
      </c>
      <c r="V15" s="10">
        <f>'OPTA Data'!BC13</f>
        <v>1.41</v>
      </c>
      <c r="W15" s="10">
        <f>'OPTA Data'!BD13</f>
        <v>1.76</v>
      </c>
      <c r="X15" s="9">
        <f>'OPTA Data'!BE13</f>
        <v>2.95</v>
      </c>
    </row>
    <row r="16" spans="1:24" x14ac:dyDescent="0.3">
      <c r="A16" s="10" t="str">
        <f>'OPTA Data'!J14</f>
        <v>S. Sinovic</v>
      </c>
      <c r="B16" s="16">
        <f>_xlfn.RANK.EQ('Defensive Workspace'!I16,'Defensive Workspace'!I$4:I20,0)</f>
        <v>17</v>
      </c>
      <c r="C16" s="10">
        <f>'OPTA Data'!AN14</f>
        <v>1.5</v>
      </c>
      <c r="D16" s="10">
        <f>'OPTA Data'!AO14</f>
        <v>0.71</v>
      </c>
      <c r="E16" s="10">
        <f>'OPTA Data'!AP14</f>
        <v>0.24</v>
      </c>
      <c r="F16" s="10">
        <f>'OPTA Data'!AQ14</f>
        <v>0.71</v>
      </c>
      <c r="G16" s="10">
        <f>'OPTA Data'!AR14</f>
        <v>0.16</v>
      </c>
      <c r="H16" s="10">
        <f>'OPTA Data'!AS14</f>
        <v>1.1000000000000001</v>
      </c>
      <c r="I16" s="9">
        <f>'OPTA Data'!AT14</f>
        <v>1.97</v>
      </c>
      <c r="K16" s="16">
        <f>_xlfn.RANK.EQ('Defensive Workspace'!Q16,'Defensive Workspace'!Q$4:Q20,0)</f>
        <v>17</v>
      </c>
      <c r="L16" s="10">
        <f>'OPTA Data'!AU14</f>
        <v>3.15</v>
      </c>
      <c r="M16" s="10">
        <f>'OPTA Data'!AV14</f>
        <v>1.42</v>
      </c>
      <c r="N16" s="10">
        <f>'OPTA Data'!AW14</f>
        <v>2.76</v>
      </c>
      <c r="O16" s="10">
        <f>'OPTA Data'!AX14</f>
        <v>3.62</v>
      </c>
      <c r="P16" s="10">
        <f>'OPTA Data'!AY14</f>
        <v>7.4</v>
      </c>
      <c r="Q16" s="9">
        <f>'OPTA Data'!AZ14</f>
        <v>59.39</v>
      </c>
      <c r="S16" s="16">
        <f>_xlfn.RANK.EQ('Defensive Workspace'!X16,'Defensive Workspace'!X$4:X20,1)</f>
        <v>12</v>
      </c>
      <c r="T16" s="10">
        <f>'OPTA Data'!BA14</f>
        <v>1.33</v>
      </c>
      <c r="U16" s="10">
        <f>'OPTA Data'!BB14</f>
        <v>6.78</v>
      </c>
      <c r="V16" s="10">
        <f>'OPTA Data'!BC14</f>
        <v>1</v>
      </c>
      <c r="W16" s="10">
        <f>'OPTA Data'!BD14</f>
        <v>2.11</v>
      </c>
      <c r="X16" s="9">
        <f>'OPTA Data'!BE14</f>
        <v>2.46</v>
      </c>
    </row>
    <row r="17" spans="1:24" x14ac:dyDescent="0.3">
      <c r="A17" s="10" t="str">
        <f>'OPTA Data'!J15</f>
        <v>M. de Jong</v>
      </c>
      <c r="B17" s="16">
        <f>_xlfn.RANK.EQ('Defensive Workspace'!I17,'Defensive Workspace'!I$4:I20,0)</f>
        <v>3</v>
      </c>
      <c r="C17" s="10">
        <f>'OPTA Data'!AN15</f>
        <v>3.08</v>
      </c>
      <c r="D17" s="10">
        <f>'OPTA Data'!AO15</f>
        <v>2.63</v>
      </c>
      <c r="E17" s="10">
        <f>'OPTA Data'!AP15</f>
        <v>0.3</v>
      </c>
      <c r="F17" s="10">
        <f>'OPTA Data'!AQ15</f>
        <v>0.68</v>
      </c>
      <c r="G17" s="10">
        <f>'OPTA Data'!AR15</f>
        <v>0.45</v>
      </c>
      <c r="H17" s="10">
        <f>'OPTA Data'!AS15</f>
        <v>0.83</v>
      </c>
      <c r="I17" s="9">
        <f>'OPTA Data'!AT15</f>
        <v>6.16</v>
      </c>
      <c r="K17" s="16">
        <f>_xlfn.RANK.EQ('Defensive Workspace'!Q17,'Defensive Workspace'!Q$4:Q20,0)</f>
        <v>9</v>
      </c>
      <c r="L17" s="10">
        <f>'OPTA Data'!AU15</f>
        <v>4.6500000000000004</v>
      </c>
      <c r="M17" s="10">
        <f>'OPTA Data'!AV15</f>
        <v>1.5</v>
      </c>
      <c r="N17" s="10">
        <f>'OPTA Data'!AW15</f>
        <v>3</v>
      </c>
      <c r="O17" s="10">
        <f>'OPTA Data'!AX15</f>
        <v>6.01</v>
      </c>
      <c r="P17" s="10">
        <f>'OPTA Data'!AY15</f>
        <v>9.76</v>
      </c>
      <c r="Q17" s="9">
        <f>'OPTA Data'!AZ15</f>
        <v>65.58</v>
      </c>
      <c r="S17" s="16">
        <f>_xlfn.RANK.EQ('Defensive Workspace'!X17,'Defensive Workspace'!X$4:X20,1)</f>
        <v>4</v>
      </c>
      <c r="T17" s="10">
        <f>'OPTA Data'!BA15</f>
        <v>0.16</v>
      </c>
      <c r="U17" s="10">
        <f>'OPTA Data'!BB15</f>
        <v>3.08</v>
      </c>
      <c r="V17" s="10">
        <f>'OPTA Data'!BC15</f>
        <v>1.68</v>
      </c>
      <c r="W17" s="10">
        <f>'OPTA Data'!BD15</f>
        <v>0.92</v>
      </c>
      <c r="X17" s="9">
        <f>'OPTA Data'!BE15</f>
        <v>1.69</v>
      </c>
    </row>
    <row r="18" spans="1:24" x14ac:dyDescent="0.3">
      <c r="A18" s="10" t="str">
        <f>'OPTA Data'!J16</f>
        <v>Mohammed Mounir</v>
      </c>
      <c r="B18" s="16">
        <f>_xlfn.RANK.EQ('Defensive Workspace'!I18,'Defensive Workspace'!I$4:I20,0)</f>
        <v>1</v>
      </c>
      <c r="C18" s="10">
        <f>'OPTA Data'!AN16</f>
        <v>4.76</v>
      </c>
      <c r="D18" s="10">
        <f>'OPTA Data'!AO16</f>
        <v>3.33</v>
      </c>
      <c r="E18" s="10">
        <f>'OPTA Data'!AP16</f>
        <v>0.54</v>
      </c>
      <c r="F18" s="10">
        <f>'OPTA Data'!AQ16</f>
        <v>1.02</v>
      </c>
      <c r="G18" s="10">
        <f>'OPTA Data'!AR16</f>
        <v>0.48</v>
      </c>
      <c r="H18" s="10">
        <f>'OPTA Data'!AS16</f>
        <v>1.7</v>
      </c>
      <c r="I18" s="9">
        <f>'OPTA Data'!AT16</f>
        <v>7.82</v>
      </c>
      <c r="K18" s="16">
        <f>_xlfn.RANK.EQ('Defensive Workspace'!Q18,'Defensive Workspace'!Q$4:Q20,0)</f>
        <v>8</v>
      </c>
      <c r="L18" s="10">
        <f>'OPTA Data'!AU16</f>
        <v>8.23</v>
      </c>
      <c r="M18" s="10">
        <f>'OPTA Data'!AV16</f>
        <v>2.04</v>
      </c>
      <c r="N18" s="10">
        <f>'OPTA Data'!AW16</f>
        <v>3.6</v>
      </c>
      <c r="O18" s="10">
        <f>'OPTA Data'!AX16</f>
        <v>10.54</v>
      </c>
      <c r="P18" s="10">
        <f>'OPTA Data'!AY16</f>
        <v>18.899999999999999</v>
      </c>
      <c r="Q18" s="9">
        <f>'OPTA Data'!AZ16</f>
        <v>66.02</v>
      </c>
      <c r="S18" s="16">
        <f>_xlfn.RANK.EQ('Defensive Workspace'!X18,'Defensive Workspace'!X$4:X20,1)</f>
        <v>14</v>
      </c>
      <c r="T18" s="10">
        <f>'OPTA Data'!BA16</f>
        <v>0.91</v>
      </c>
      <c r="U18" s="10">
        <f>'OPTA Data'!BB16</f>
        <v>5.82</v>
      </c>
      <c r="V18" s="10">
        <f>'OPTA Data'!BC16</f>
        <v>2</v>
      </c>
      <c r="W18" s="10">
        <f>'OPTA Data'!BD16</f>
        <v>2.0499999999999998</v>
      </c>
      <c r="X18" s="9">
        <f>'OPTA Data'!BE16</f>
        <v>2.63</v>
      </c>
    </row>
    <row r="19" spans="1:24" x14ac:dyDescent="0.3">
      <c r="A19" s="10" t="str">
        <f>'OPTA Data'!J17</f>
        <v>Gabriel Somi</v>
      </c>
      <c r="B19" s="16">
        <f>_xlfn.RANK.EQ('Defensive Workspace'!I19,'Defensive Workspace'!I$4:I20,0)</f>
        <v>16</v>
      </c>
      <c r="C19" s="10">
        <f>'OPTA Data'!AN17</f>
        <v>1.78</v>
      </c>
      <c r="D19" s="10">
        <f>'OPTA Data'!AO17</f>
        <v>1.5</v>
      </c>
      <c r="E19" s="10">
        <f>'OPTA Data'!AP17</f>
        <v>0.28000000000000003</v>
      </c>
      <c r="F19" s="10">
        <f>'OPTA Data'!AQ17</f>
        <v>0.84</v>
      </c>
      <c r="G19" s="10">
        <f>'OPTA Data'!AR17</f>
        <v>0.37</v>
      </c>
      <c r="H19" s="10">
        <f>'OPTA Data'!AS17</f>
        <v>1.4</v>
      </c>
      <c r="I19" s="9">
        <f>'OPTA Data'!AT17</f>
        <v>2.81</v>
      </c>
      <c r="K19" s="16">
        <f>_xlfn.RANK.EQ('Defensive Workspace'!Q19,'Defensive Workspace'!Q$4:Q20,0)</f>
        <v>14</v>
      </c>
      <c r="L19" s="10">
        <f>'OPTA Data'!AU17</f>
        <v>4.87</v>
      </c>
      <c r="M19" s="10">
        <f>'OPTA Data'!AV17</f>
        <v>0.94</v>
      </c>
      <c r="N19" s="10">
        <f>'OPTA Data'!AW17</f>
        <v>1.59</v>
      </c>
      <c r="O19" s="10">
        <f>'OPTA Data'!AX17</f>
        <v>3.75</v>
      </c>
      <c r="P19" s="10">
        <f>'OPTA Data'!AY17</f>
        <v>8.34</v>
      </c>
      <c r="Q19" s="9">
        <f>'OPTA Data'!AZ17</f>
        <v>62.69</v>
      </c>
      <c r="S19" s="16">
        <f>_xlfn.RANK.EQ('Defensive Workspace'!X19,'Defensive Workspace'!X$4:X20,1)</f>
        <v>5</v>
      </c>
      <c r="T19" s="10">
        <f>'OPTA Data'!BA17</f>
        <v>1.05</v>
      </c>
      <c r="U19" s="10">
        <f>'OPTA Data'!BB17</f>
        <v>4.41</v>
      </c>
      <c r="V19" s="10">
        <f>'OPTA Data'!BC17</f>
        <v>1.32</v>
      </c>
      <c r="W19" s="10">
        <f>'OPTA Data'!BD17</f>
        <v>2.0499999999999998</v>
      </c>
      <c r="X19" s="9">
        <f>'OPTA Data'!BE17</f>
        <v>1.88</v>
      </c>
    </row>
    <row r="20" spans="1:24" x14ac:dyDescent="0.3">
      <c r="A20" s="10" t="str">
        <f>'OPTA Data'!J18</f>
        <v>D. Acosta</v>
      </c>
      <c r="B20" s="16">
        <f>_xlfn.RANK.EQ('Defensive Workspace'!I20,'Defensive Workspace'!I$4:I20,0)</f>
        <v>12</v>
      </c>
      <c r="C20" s="10">
        <f>'OPTA Data'!AN18</f>
        <v>2.71</v>
      </c>
      <c r="D20" s="10">
        <f>'OPTA Data'!AO18</f>
        <v>1.31</v>
      </c>
      <c r="E20" s="10">
        <f>'OPTA Data'!AP18</f>
        <v>0.1</v>
      </c>
      <c r="F20" s="10">
        <f>'OPTA Data'!AQ18</f>
        <v>1.31</v>
      </c>
      <c r="G20" s="10">
        <f>'OPTA Data'!AR18</f>
        <v>0.4</v>
      </c>
      <c r="H20" s="10">
        <f>'OPTA Data'!AS18</f>
        <v>0.9</v>
      </c>
      <c r="I20" s="9">
        <f>'OPTA Data'!AT18</f>
        <v>4.12</v>
      </c>
      <c r="K20" s="16">
        <f>_xlfn.RANK.EQ('Defensive Workspace'!Q20,'Defensive Workspace'!Q$4:Q20,0)</f>
        <v>13</v>
      </c>
      <c r="L20" s="10">
        <f>'OPTA Data'!AU18</f>
        <v>4.72</v>
      </c>
      <c r="M20" s="10">
        <f>'OPTA Data'!AV18</f>
        <v>1.51</v>
      </c>
      <c r="N20" s="10">
        <f>'OPTA Data'!AW18</f>
        <v>3.42</v>
      </c>
      <c r="O20" s="10">
        <f>'OPTA Data'!AX18</f>
        <v>6.73</v>
      </c>
      <c r="P20" s="10">
        <f>'OPTA Data'!AY18</f>
        <v>12.35</v>
      </c>
      <c r="Q20" s="9">
        <f>'OPTA Data'!AZ18</f>
        <v>63.11</v>
      </c>
      <c r="S20" s="16">
        <f>_xlfn.RANK.EQ('Defensive Workspace'!X20,'Defensive Workspace'!X$4:X20,1)</f>
        <v>15</v>
      </c>
      <c r="T20" s="10">
        <f>'OPTA Data'!BA18</f>
        <v>1.5</v>
      </c>
      <c r="U20" s="10">
        <f>'OPTA Data'!BB18</f>
        <v>6.88</v>
      </c>
      <c r="V20" s="10">
        <f>'OPTA Data'!BC18</f>
        <v>1.38</v>
      </c>
      <c r="W20" s="10">
        <f>'OPTA Data'!BD18</f>
        <v>2.13</v>
      </c>
      <c r="X20" s="9">
        <f>'OPTA Data'!BE18</f>
        <v>2.69</v>
      </c>
    </row>
    <row r="21" spans="1:24" x14ac:dyDescent="0.3">
      <c r="A21" s="4"/>
      <c r="B21" s="8"/>
      <c r="C21" s="4"/>
      <c r="D21" s="4"/>
      <c r="E21" s="4"/>
      <c r="F21" s="4"/>
      <c r="G21" s="4"/>
      <c r="H21" s="4"/>
      <c r="I21" s="12"/>
      <c r="K21" s="8"/>
      <c r="L21" s="4"/>
      <c r="M21" s="4"/>
      <c r="N21" s="4"/>
      <c r="O21" s="4"/>
      <c r="P21" s="4"/>
      <c r="Q21" s="12"/>
      <c r="S21" s="17"/>
      <c r="T21" s="11"/>
      <c r="U21" s="11"/>
      <c r="V21" s="11"/>
      <c r="W21" s="11"/>
      <c r="X21"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0"/>
  <sheetViews>
    <sheetView zoomScale="75" zoomScaleNormal="75" workbookViewId="0">
      <selection activeCell="O37" sqref="O37"/>
    </sheetView>
  </sheetViews>
  <sheetFormatPr defaultRowHeight="14.4" x14ac:dyDescent="0.3"/>
  <cols>
    <col min="1" max="1" width="13.33203125" customWidth="1"/>
    <col min="2" max="2" width="12.88671875" customWidth="1"/>
  </cols>
  <sheetData>
    <row r="1" spans="1:33" x14ac:dyDescent="0.3">
      <c r="A1" t="s">
        <v>77</v>
      </c>
      <c r="V1" t="s">
        <v>79</v>
      </c>
    </row>
    <row r="2" spans="1:33" x14ac:dyDescent="0.3">
      <c r="A2" t="s">
        <v>63</v>
      </c>
      <c r="B2" t="s">
        <v>10</v>
      </c>
      <c r="F2" t="s">
        <v>64</v>
      </c>
      <c r="J2" t="s">
        <v>24</v>
      </c>
      <c r="N2" t="s">
        <v>65</v>
      </c>
      <c r="R2" t="s">
        <v>70</v>
      </c>
      <c r="S2" t="s">
        <v>80</v>
      </c>
      <c r="W2" t="s">
        <v>72</v>
      </c>
      <c r="AA2" t="s">
        <v>73</v>
      </c>
      <c r="AB2" t="s">
        <v>81</v>
      </c>
      <c r="AG2" t="s">
        <v>82</v>
      </c>
    </row>
    <row r="3" spans="1:33" x14ac:dyDescent="0.3">
      <c r="A3" t="s">
        <v>61</v>
      </c>
      <c r="B3" t="s">
        <v>0</v>
      </c>
      <c r="C3" t="s">
        <v>76</v>
      </c>
      <c r="D3" t="s">
        <v>78</v>
      </c>
      <c r="F3" t="s">
        <v>0</v>
      </c>
      <c r="G3" t="s">
        <v>76</v>
      </c>
      <c r="H3" t="s">
        <v>78</v>
      </c>
      <c r="J3" t="s">
        <v>0</v>
      </c>
      <c r="K3" t="s">
        <v>76</v>
      </c>
      <c r="L3" t="s">
        <v>78</v>
      </c>
      <c r="N3" t="s">
        <v>0</v>
      </c>
      <c r="O3" t="s">
        <v>76</v>
      </c>
      <c r="P3" t="s">
        <v>78</v>
      </c>
      <c r="S3" t="s">
        <v>0</v>
      </c>
      <c r="T3" t="s">
        <v>76</v>
      </c>
      <c r="U3" t="s">
        <v>78</v>
      </c>
      <c r="W3" t="s">
        <v>0</v>
      </c>
      <c r="X3" t="s">
        <v>76</v>
      </c>
      <c r="Y3" t="s">
        <v>78</v>
      </c>
      <c r="AB3" t="s">
        <v>0</v>
      </c>
      <c r="AC3" t="s">
        <v>76</v>
      </c>
      <c r="AD3" t="s">
        <v>78</v>
      </c>
      <c r="AG3" t="s">
        <v>230</v>
      </c>
    </row>
    <row r="4" spans="1:33" x14ac:dyDescent="0.3">
      <c r="A4" s="11" t="str">
        <f>'OPTA Data'!J2</f>
        <v>D. Lovitz</v>
      </c>
      <c r="B4" s="2">
        <f>'Attacking Workspace'!B4</f>
        <v>11</v>
      </c>
      <c r="C4">
        <f t="shared" ref="C4:C20" si="0">25-B4</f>
        <v>14</v>
      </c>
      <c r="D4">
        <f>(0.2/3)*C4</f>
        <v>0.93333333333333335</v>
      </c>
      <c r="F4" s="2">
        <f>'Attacking Workspace'!H4</f>
        <v>9</v>
      </c>
      <c r="G4">
        <f t="shared" ref="G4:G20" si="1">25-F4</f>
        <v>16</v>
      </c>
      <c r="H4">
        <f>(0.2/3)*G4</f>
        <v>1.0666666666666667</v>
      </c>
      <c r="J4" s="2">
        <f>'Attacking Workspace'!P4</f>
        <v>8</v>
      </c>
      <c r="K4">
        <f t="shared" ref="K4:K20" si="2">25-J4</f>
        <v>17</v>
      </c>
      <c r="L4">
        <f>(0.2/3)*K4</f>
        <v>1.1333333333333333</v>
      </c>
      <c r="N4" s="2">
        <f>'Attacking Workspace'!X4</f>
        <v>6</v>
      </c>
      <c r="O4">
        <f>25-N4</f>
        <v>19</v>
      </c>
      <c r="P4">
        <f>(0.2)*O4</f>
        <v>3.8000000000000003</v>
      </c>
      <c r="S4" s="2">
        <f>'Defensive Workspace'!B4</f>
        <v>15</v>
      </c>
      <c r="T4">
        <f t="shared" ref="T4:T20" si="3">25-S4</f>
        <v>10</v>
      </c>
      <c r="U4">
        <f>0.2*T4</f>
        <v>2</v>
      </c>
      <c r="W4" s="2">
        <f>'Defensive Workspace'!K4</f>
        <v>11</v>
      </c>
      <c r="X4">
        <f t="shared" ref="X4:X20" si="4">25-W4</f>
        <v>14</v>
      </c>
      <c r="Y4">
        <f>0.2*X4</f>
        <v>2.8000000000000003</v>
      </c>
      <c r="AB4" s="2">
        <f>'Defensive Workspace'!S4</f>
        <v>9</v>
      </c>
      <c r="AC4">
        <f t="shared" ref="AC4:AC20" si="5">25-AB4</f>
        <v>16</v>
      </c>
      <c r="AD4">
        <f>0.1*AC4</f>
        <v>1.6</v>
      </c>
      <c r="AG4">
        <f>AD4+Y4+U4+P4+L4+H4+D4</f>
        <v>13.333333333333334</v>
      </c>
    </row>
    <row r="5" spans="1:33" x14ac:dyDescent="0.3">
      <c r="A5" s="11" t="str">
        <f>'OPTA Data'!J3</f>
        <v>M. Valenzuela</v>
      </c>
      <c r="B5" s="2">
        <f>'Attacking Workspace'!B5</f>
        <v>4</v>
      </c>
      <c r="C5">
        <f t="shared" si="0"/>
        <v>21</v>
      </c>
      <c r="D5">
        <f t="shared" ref="D5:D20" si="6">(0.2/3)*C5</f>
        <v>1.4</v>
      </c>
      <c r="F5" s="2">
        <f>'Attacking Workspace'!H5</f>
        <v>11</v>
      </c>
      <c r="G5">
        <f t="shared" si="1"/>
        <v>14</v>
      </c>
      <c r="H5">
        <f t="shared" ref="H5:H20" si="7">(0.2/3)*G5</f>
        <v>0.93333333333333335</v>
      </c>
      <c r="J5" s="2">
        <f>'Attacking Workspace'!P5</f>
        <v>17</v>
      </c>
      <c r="K5">
        <f t="shared" si="2"/>
        <v>8</v>
      </c>
      <c r="L5">
        <f t="shared" ref="L5:L20" si="8">(0.2/3)*K5</f>
        <v>0.53333333333333333</v>
      </c>
      <c r="N5" s="2">
        <f>'Attacking Workspace'!X5</f>
        <v>2</v>
      </c>
      <c r="O5">
        <f t="shared" ref="O5:O20" si="9">24-N5</f>
        <v>22</v>
      </c>
      <c r="P5">
        <f t="shared" ref="P5:P20" si="10">(0.2)*O5</f>
        <v>4.4000000000000004</v>
      </c>
      <c r="S5" s="2">
        <f>'Defensive Workspace'!B5</f>
        <v>7</v>
      </c>
      <c r="T5">
        <f t="shared" si="3"/>
        <v>18</v>
      </c>
      <c r="U5">
        <f t="shared" ref="U5:U20" si="11">0.2*T5</f>
        <v>3.6</v>
      </c>
      <c r="W5" s="2">
        <f>'Defensive Workspace'!K5</f>
        <v>15</v>
      </c>
      <c r="X5">
        <f t="shared" si="4"/>
        <v>10</v>
      </c>
      <c r="Y5">
        <f t="shared" ref="Y5:Y20" si="12">0.2*X5</f>
        <v>2</v>
      </c>
      <c r="AB5" s="2">
        <f>'Defensive Workspace'!S5</f>
        <v>2</v>
      </c>
      <c r="AC5">
        <f t="shared" si="5"/>
        <v>23</v>
      </c>
      <c r="AD5">
        <f t="shared" ref="AD5:AD20" si="13">0.1*AC5</f>
        <v>2.3000000000000003</v>
      </c>
      <c r="AG5">
        <f t="shared" ref="AG5:AG20" si="14">AD5+Y5+U5+P5+L5+H5+D5</f>
        <v>15.166666666666668</v>
      </c>
    </row>
    <row r="6" spans="1:33" x14ac:dyDescent="0.3">
      <c r="A6" s="11" t="str">
        <f>'OPTA Data'!J4</f>
        <v>K. Lawrence</v>
      </c>
      <c r="B6" s="2">
        <f>'Attacking Workspace'!B6</f>
        <v>15</v>
      </c>
      <c r="C6">
        <f t="shared" si="0"/>
        <v>10</v>
      </c>
      <c r="D6">
        <f t="shared" si="6"/>
        <v>0.66666666666666663</v>
      </c>
      <c r="F6" s="2">
        <f>'Attacking Workspace'!H6</f>
        <v>16</v>
      </c>
      <c r="G6">
        <f t="shared" si="1"/>
        <v>9</v>
      </c>
      <c r="H6">
        <f t="shared" si="7"/>
        <v>0.6</v>
      </c>
      <c r="J6" s="2">
        <f>'Attacking Workspace'!P6</f>
        <v>13</v>
      </c>
      <c r="K6">
        <f t="shared" si="2"/>
        <v>12</v>
      </c>
      <c r="L6">
        <f t="shared" si="8"/>
        <v>0.8</v>
      </c>
      <c r="N6" s="2">
        <f>'Attacking Workspace'!X6</f>
        <v>9</v>
      </c>
      <c r="O6">
        <f t="shared" si="9"/>
        <v>15</v>
      </c>
      <c r="P6">
        <f t="shared" si="10"/>
        <v>3</v>
      </c>
      <c r="S6" s="2">
        <f>'Defensive Workspace'!B6</f>
        <v>2</v>
      </c>
      <c r="T6">
        <f t="shared" si="3"/>
        <v>23</v>
      </c>
      <c r="U6">
        <f t="shared" si="11"/>
        <v>4.6000000000000005</v>
      </c>
      <c r="W6" s="2">
        <f>'Defensive Workspace'!K6</f>
        <v>4</v>
      </c>
      <c r="X6">
        <f t="shared" si="4"/>
        <v>21</v>
      </c>
      <c r="Y6">
        <f t="shared" si="12"/>
        <v>4.2</v>
      </c>
      <c r="AB6" s="2">
        <f>'Defensive Workspace'!S6</f>
        <v>1</v>
      </c>
      <c r="AC6">
        <f t="shared" si="5"/>
        <v>24</v>
      </c>
      <c r="AD6">
        <f t="shared" si="13"/>
        <v>2.4000000000000004</v>
      </c>
      <c r="AG6">
        <f t="shared" si="14"/>
        <v>16.266666666666669</v>
      </c>
    </row>
    <row r="7" spans="1:33" x14ac:dyDescent="0.3">
      <c r="A7" s="11" t="str">
        <f>'OPTA Data'!J5</f>
        <v>R. Gaddis</v>
      </c>
      <c r="B7" s="2">
        <f>'Attacking Workspace'!B7</f>
        <v>16</v>
      </c>
      <c r="C7">
        <f t="shared" si="0"/>
        <v>9</v>
      </c>
      <c r="D7">
        <f t="shared" si="6"/>
        <v>0.6</v>
      </c>
      <c r="F7" s="2">
        <f>'Attacking Workspace'!H7</f>
        <v>15</v>
      </c>
      <c r="G7">
        <f t="shared" si="1"/>
        <v>10</v>
      </c>
      <c r="H7">
        <f t="shared" si="7"/>
        <v>0.66666666666666663</v>
      </c>
      <c r="J7" s="2">
        <f>'Attacking Workspace'!P7</f>
        <v>10</v>
      </c>
      <c r="K7">
        <f t="shared" si="2"/>
        <v>15</v>
      </c>
      <c r="L7">
        <f t="shared" si="8"/>
        <v>1</v>
      </c>
      <c r="N7" s="2">
        <f>'Attacking Workspace'!X7</f>
        <v>17</v>
      </c>
      <c r="O7">
        <f t="shared" si="9"/>
        <v>7</v>
      </c>
      <c r="P7">
        <f t="shared" si="10"/>
        <v>1.4000000000000001</v>
      </c>
      <c r="S7" s="2">
        <f>'Defensive Workspace'!B7</f>
        <v>13</v>
      </c>
      <c r="T7">
        <f t="shared" si="3"/>
        <v>12</v>
      </c>
      <c r="U7">
        <f t="shared" si="11"/>
        <v>2.4000000000000004</v>
      </c>
      <c r="W7" s="2">
        <f>'Defensive Workspace'!K7</f>
        <v>3</v>
      </c>
      <c r="X7">
        <f t="shared" si="4"/>
        <v>22</v>
      </c>
      <c r="Y7">
        <f t="shared" si="12"/>
        <v>4.4000000000000004</v>
      </c>
      <c r="AB7" s="2">
        <f>'Defensive Workspace'!S7</f>
        <v>13</v>
      </c>
      <c r="AC7">
        <f t="shared" si="5"/>
        <v>12</v>
      </c>
      <c r="AD7">
        <f t="shared" si="13"/>
        <v>1.2000000000000002</v>
      </c>
      <c r="AG7">
        <f t="shared" si="14"/>
        <v>11.666666666666666</v>
      </c>
    </row>
    <row r="8" spans="1:33" x14ac:dyDescent="0.3">
      <c r="A8" s="11" t="str">
        <f>'OPTA Data'!J6</f>
        <v>J. Mora</v>
      </c>
      <c r="B8" s="2">
        <f>'Attacking Workspace'!B8</f>
        <v>17</v>
      </c>
      <c r="C8">
        <f t="shared" si="0"/>
        <v>8</v>
      </c>
      <c r="D8">
        <f t="shared" si="6"/>
        <v>0.53333333333333333</v>
      </c>
      <c r="F8" s="2">
        <f>'Attacking Workspace'!H8</f>
        <v>17</v>
      </c>
      <c r="G8">
        <f t="shared" si="1"/>
        <v>8</v>
      </c>
      <c r="H8">
        <f t="shared" si="7"/>
        <v>0.53333333333333333</v>
      </c>
      <c r="J8" s="2">
        <f>'Attacking Workspace'!P8</f>
        <v>7</v>
      </c>
      <c r="K8">
        <f t="shared" si="2"/>
        <v>18</v>
      </c>
      <c r="L8">
        <f t="shared" si="8"/>
        <v>1.2</v>
      </c>
      <c r="N8" s="2">
        <f>'Attacking Workspace'!X8</f>
        <v>13</v>
      </c>
      <c r="O8">
        <f t="shared" si="9"/>
        <v>11</v>
      </c>
      <c r="P8">
        <f t="shared" si="10"/>
        <v>2.2000000000000002</v>
      </c>
      <c r="S8" s="2">
        <f>'Defensive Workspace'!B8</f>
        <v>8</v>
      </c>
      <c r="T8">
        <f t="shared" si="3"/>
        <v>17</v>
      </c>
      <c r="U8">
        <f t="shared" si="11"/>
        <v>3.4000000000000004</v>
      </c>
      <c r="W8" s="2">
        <f>'Defensive Workspace'!K8</f>
        <v>16</v>
      </c>
      <c r="X8">
        <f t="shared" si="4"/>
        <v>9</v>
      </c>
      <c r="Y8">
        <f t="shared" si="12"/>
        <v>1.8</v>
      </c>
      <c r="AB8" s="2">
        <f>'Defensive Workspace'!S8</f>
        <v>8</v>
      </c>
      <c r="AC8">
        <f t="shared" si="5"/>
        <v>17</v>
      </c>
      <c r="AD8">
        <f t="shared" si="13"/>
        <v>1.7000000000000002</v>
      </c>
      <c r="AG8">
        <f t="shared" si="14"/>
        <v>11.366666666666667</v>
      </c>
    </row>
    <row r="9" spans="1:33" x14ac:dyDescent="0.3">
      <c r="A9" s="11" t="str">
        <f>'OPTA Data'!J7</f>
        <v>D. Beasley</v>
      </c>
      <c r="B9" s="2">
        <f>'Attacking Workspace'!B9</f>
        <v>7</v>
      </c>
      <c r="C9">
        <f t="shared" si="0"/>
        <v>18</v>
      </c>
      <c r="D9">
        <f t="shared" si="6"/>
        <v>1.2</v>
      </c>
      <c r="F9" s="2">
        <f>'Attacking Workspace'!H9</f>
        <v>3</v>
      </c>
      <c r="G9">
        <f t="shared" si="1"/>
        <v>22</v>
      </c>
      <c r="H9">
        <f t="shared" si="7"/>
        <v>1.4666666666666666</v>
      </c>
      <c r="J9" s="2">
        <f>'Attacking Workspace'!P9</f>
        <v>11</v>
      </c>
      <c r="K9">
        <f t="shared" si="2"/>
        <v>14</v>
      </c>
      <c r="L9">
        <f t="shared" si="8"/>
        <v>0.93333333333333335</v>
      </c>
      <c r="N9" s="2">
        <f>'Attacking Workspace'!X9</f>
        <v>8</v>
      </c>
      <c r="O9">
        <f t="shared" si="9"/>
        <v>16</v>
      </c>
      <c r="P9">
        <f t="shared" si="10"/>
        <v>3.2</v>
      </c>
      <c r="S9" s="2">
        <f>'Defensive Workspace'!B9</f>
        <v>11</v>
      </c>
      <c r="T9">
        <f t="shared" si="3"/>
        <v>14</v>
      </c>
      <c r="U9">
        <f t="shared" si="11"/>
        <v>2.8000000000000003</v>
      </c>
      <c r="W9" s="2">
        <f>'Defensive Workspace'!K9</f>
        <v>1</v>
      </c>
      <c r="X9">
        <f t="shared" si="4"/>
        <v>24</v>
      </c>
      <c r="Y9">
        <f t="shared" si="12"/>
        <v>4.8000000000000007</v>
      </c>
      <c r="AB9" s="2">
        <f>'Defensive Workspace'!S9</f>
        <v>3</v>
      </c>
      <c r="AC9">
        <f t="shared" si="5"/>
        <v>22</v>
      </c>
      <c r="AD9">
        <f t="shared" si="13"/>
        <v>2.2000000000000002</v>
      </c>
      <c r="AG9">
        <f t="shared" si="14"/>
        <v>16.600000000000001</v>
      </c>
    </row>
    <row r="10" spans="1:33" x14ac:dyDescent="0.3">
      <c r="A10" s="11" t="str">
        <f>'OPTA Data'!J8</f>
        <v>N. Tolo</v>
      </c>
      <c r="B10" s="2">
        <f>'Attacking Workspace'!B10</f>
        <v>6</v>
      </c>
      <c r="C10">
        <f t="shared" si="0"/>
        <v>19</v>
      </c>
      <c r="D10">
        <f t="shared" si="6"/>
        <v>1.2666666666666666</v>
      </c>
      <c r="F10" s="2">
        <f>'Attacking Workspace'!H10</f>
        <v>12</v>
      </c>
      <c r="G10">
        <f t="shared" si="1"/>
        <v>13</v>
      </c>
      <c r="H10">
        <f t="shared" si="7"/>
        <v>0.8666666666666667</v>
      </c>
      <c r="J10" s="2">
        <f>'Attacking Workspace'!P10</f>
        <v>3</v>
      </c>
      <c r="K10">
        <f t="shared" si="2"/>
        <v>22</v>
      </c>
      <c r="L10">
        <f t="shared" si="8"/>
        <v>1.4666666666666666</v>
      </c>
      <c r="N10" s="2">
        <f>'Attacking Workspace'!X10</f>
        <v>14</v>
      </c>
      <c r="O10">
        <f t="shared" si="9"/>
        <v>10</v>
      </c>
      <c r="P10">
        <f t="shared" si="10"/>
        <v>2</v>
      </c>
      <c r="S10" s="2">
        <f>'Defensive Workspace'!B10</f>
        <v>4</v>
      </c>
      <c r="T10">
        <f t="shared" si="3"/>
        <v>21</v>
      </c>
      <c r="U10">
        <f t="shared" si="11"/>
        <v>4.2</v>
      </c>
      <c r="W10" s="2">
        <f>'Defensive Workspace'!K10</f>
        <v>6</v>
      </c>
      <c r="X10">
        <f t="shared" si="4"/>
        <v>19</v>
      </c>
      <c r="Y10">
        <f t="shared" si="12"/>
        <v>3.8000000000000003</v>
      </c>
      <c r="AB10" s="2">
        <f>'Defensive Workspace'!S10</f>
        <v>6</v>
      </c>
      <c r="AC10">
        <f t="shared" si="5"/>
        <v>19</v>
      </c>
      <c r="AD10">
        <f t="shared" si="13"/>
        <v>1.9000000000000001</v>
      </c>
      <c r="AG10">
        <f t="shared" si="14"/>
        <v>15.5</v>
      </c>
    </row>
    <row r="11" spans="1:33" x14ac:dyDescent="0.3">
      <c r="A11" s="11" t="str">
        <f>'OPTA Data'!J9</f>
        <v>B. Sweat</v>
      </c>
      <c r="B11" s="2">
        <f>'Attacking Workspace'!B11</f>
        <v>3</v>
      </c>
      <c r="C11">
        <f t="shared" si="0"/>
        <v>22</v>
      </c>
      <c r="D11">
        <f t="shared" si="6"/>
        <v>1.4666666666666666</v>
      </c>
      <c r="F11" s="2">
        <f>'Attacking Workspace'!H11</f>
        <v>4</v>
      </c>
      <c r="G11">
        <f t="shared" si="1"/>
        <v>21</v>
      </c>
      <c r="H11">
        <f t="shared" si="7"/>
        <v>1.4</v>
      </c>
      <c r="J11" s="2">
        <f>'Attacking Workspace'!P11</f>
        <v>6</v>
      </c>
      <c r="K11">
        <f t="shared" si="2"/>
        <v>19</v>
      </c>
      <c r="L11">
        <f t="shared" si="8"/>
        <v>1.2666666666666666</v>
      </c>
      <c r="N11" s="2">
        <f>'Attacking Workspace'!X11</f>
        <v>4</v>
      </c>
      <c r="O11">
        <f t="shared" si="9"/>
        <v>20</v>
      </c>
      <c r="P11">
        <f t="shared" si="10"/>
        <v>4</v>
      </c>
      <c r="S11" s="2">
        <f>'Defensive Workspace'!B11</f>
        <v>10</v>
      </c>
      <c r="T11">
        <f t="shared" si="3"/>
        <v>15</v>
      </c>
      <c r="U11">
        <f t="shared" si="11"/>
        <v>3</v>
      </c>
      <c r="W11" s="2">
        <f>'Defensive Workspace'!K11</f>
        <v>5</v>
      </c>
      <c r="X11">
        <f t="shared" si="4"/>
        <v>20</v>
      </c>
      <c r="Y11">
        <f t="shared" si="12"/>
        <v>4</v>
      </c>
      <c r="AB11" s="2">
        <f>'Defensive Workspace'!S11</f>
        <v>6</v>
      </c>
      <c r="AC11">
        <f t="shared" si="5"/>
        <v>19</v>
      </c>
      <c r="AD11">
        <f t="shared" si="13"/>
        <v>1.9000000000000001</v>
      </c>
      <c r="AG11">
        <f t="shared" si="14"/>
        <v>17.033333333333335</v>
      </c>
    </row>
    <row r="12" spans="1:33" x14ac:dyDescent="0.3">
      <c r="A12" s="11" t="str">
        <f>'OPTA Data'!J10</f>
        <v>S. Salinas</v>
      </c>
      <c r="B12" s="2">
        <f>'Attacking Workspace'!B12</f>
        <v>5</v>
      </c>
      <c r="C12">
        <f t="shared" si="0"/>
        <v>20</v>
      </c>
      <c r="D12">
        <f t="shared" si="6"/>
        <v>1.3333333333333333</v>
      </c>
      <c r="F12" s="2">
        <f>'Attacking Workspace'!H12</f>
        <v>6</v>
      </c>
      <c r="G12">
        <f t="shared" si="1"/>
        <v>19</v>
      </c>
      <c r="H12">
        <f t="shared" si="7"/>
        <v>1.2666666666666666</v>
      </c>
      <c r="J12" s="2">
        <f>'Attacking Workspace'!P12</f>
        <v>3</v>
      </c>
      <c r="K12">
        <f t="shared" si="2"/>
        <v>22</v>
      </c>
      <c r="L12">
        <f t="shared" si="8"/>
        <v>1.4666666666666666</v>
      </c>
      <c r="N12" s="2">
        <f>'Attacking Workspace'!X12</f>
        <v>7</v>
      </c>
      <c r="O12">
        <f t="shared" si="9"/>
        <v>17</v>
      </c>
      <c r="P12">
        <f t="shared" si="10"/>
        <v>3.4000000000000004</v>
      </c>
      <c r="S12" s="2">
        <f>'Defensive Workspace'!B12</f>
        <v>14</v>
      </c>
      <c r="T12">
        <f t="shared" si="3"/>
        <v>11</v>
      </c>
      <c r="U12">
        <f t="shared" si="11"/>
        <v>2.2000000000000002</v>
      </c>
      <c r="W12" s="2">
        <f>'Defensive Workspace'!K12</f>
        <v>7</v>
      </c>
      <c r="X12">
        <f t="shared" si="4"/>
        <v>18</v>
      </c>
      <c r="Y12">
        <f t="shared" si="12"/>
        <v>3.6</v>
      </c>
      <c r="AB12" s="2">
        <f>'Defensive Workspace'!S12</f>
        <v>11</v>
      </c>
      <c r="AC12">
        <f t="shared" si="5"/>
        <v>14</v>
      </c>
      <c r="AD12">
        <f t="shared" si="13"/>
        <v>1.4000000000000001</v>
      </c>
      <c r="AG12">
        <f t="shared" si="14"/>
        <v>14.66666666666667</v>
      </c>
    </row>
    <row r="13" spans="1:33" x14ac:dyDescent="0.3">
      <c r="A13" s="11" t="str">
        <f>'OPTA Data'!J11</f>
        <v>J. Harvey</v>
      </c>
      <c r="B13" s="2">
        <f>'Attacking Workspace'!B13</f>
        <v>10</v>
      </c>
      <c r="C13">
        <f t="shared" si="0"/>
        <v>15</v>
      </c>
      <c r="D13">
        <f t="shared" si="6"/>
        <v>1</v>
      </c>
      <c r="F13" s="2">
        <f>'Attacking Workspace'!H13</f>
        <v>8</v>
      </c>
      <c r="G13">
        <f t="shared" si="1"/>
        <v>17</v>
      </c>
      <c r="H13">
        <f t="shared" si="7"/>
        <v>1.1333333333333333</v>
      </c>
      <c r="J13" s="2">
        <f>'Attacking Workspace'!P13</f>
        <v>14</v>
      </c>
      <c r="K13">
        <f t="shared" si="2"/>
        <v>11</v>
      </c>
      <c r="L13">
        <f t="shared" si="8"/>
        <v>0.73333333333333328</v>
      </c>
      <c r="N13" s="2">
        <f>'Attacking Workspace'!X13</f>
        <v>12</v>
      </c>
      <c r="O13">
        <f t="shared" si="9"/>
        <v>12</v>
      </c>
      <c r="P13">
        <f t="shared" si="10"/>
        <v>2.4000000000000004</v>
      </c>
      <c r="S13" s="2">
        <f>'Defensive Workspace'!B13</f>
        <v>5</v>
      </c>
      <c r="T13">
        <f t="shared" si="3"/>
        <v>20</v>
      </c>
      <c r="U13">
        <f t="shared" si="11"/>
        <v>4</v>
      </c>
      <c r="W13" s="2">
        <f>'Defensive Workspace'!K13</f>
        <v>12</v>
      </c>
      <c r="X13">
        <f t="shared" si="4"/>
        <v>13</v>
      </c>
      <c r="Y13">
        <f t="shared" si="12"/>
        <v>2.6</v>
      </c>
      <c r="AB13" s="2">
        <f>'Defensive Workspace'!S13</f>
        <v>10</v>
      </c>
      <c r="AC13">
        <f t="shared" si="5"/>
        <v>15</v>
      </c>
      <c r="AD13">
        <f t="shared" si="13"/>
        <v>1.5</v>
      </c>
      <c r="AG13">
        <f t="shared" si="14"/>
        <v>13.366666666666665</v>
      </c>
    </row>
    <row r="14" spans="1:33" x14ac:dyDescent="0.3">
      <c r="A14" s="11" t="str">
        <f>'OPTA Data'!J12</f>
        <v>A. Cole</v>
      </c>
      <c r="B14" s="2">
        <f>'Attacking Workspace'!B14</f>
        <v>13</v>
      </c>
      <c r="C14">
        <f t="shared" si="0"/>
        <v>12</v>
      </c>
      <c r="D14">
        <f t="shared" si="6"/>
        <v>0.8</v>
      </c>
      <c r="F14" s="2">
        <f>'Attacking Workspace'!H14</f>
        <v>13</v>
      </c>
      <c r="G14">
        <f t="shared" si="1"/>
        <v>12</v>
      </c>
      <c r="H14">
        <f t="shared" si="7"/>
        <v>0.8</v>
      </c>
      <c r="J14" s="2">
        <f>'Attacking Workspace'!P14</f>
        <v>16</v>
      </c>
      <c r="K14">
        <f t="shared" si="2"/>
        <v>9</v>
      </c>
      <c r="L14">
        <f t="shared" si="8"/>
        <v>0.6</v>
      </c>
      <c r="N14" s="2">
        <f>'Attacking Workspace'!X14</f>
        <v>5</v>
      </c>
      <c r="O14">
        <f t="shared" si="9"/>
        <v>19</v>
      </c>
      <c r="P14">
        <f t="shared" si="10"/>
        <v>3.8000000000000003</v>
      </c>
      <c r="S14" s="2">
        <f>'Defensive Workspace'!B14</f>
        <v>9</v>
      </c>
      <c r="T14">
        <f t="shared" si="3"/>
        <v>16</v>
      </c>
      <c r="U14">
        <f t="shared" si="11"/>
        <v>3.2</v>
      </c>
      <c r="W14" s="2">
        <f>'Defensive Workspace'!K14</f>
        <v>10</v>
      </c>
      <c r="X14">
        <f t="shared" si="4"/>
        <v>15</v>
      </c>
      <c r="Y14">
        <f t="shared" si="12"/>
        <v>3</v>
      </c>
      <c r="AB14" s="2">
        <f>'Defensive Workspace'!S14</f>
        <v>17</v>
      </c>
      <c r="AC14">
        <f t="shared" si="5"/>
        <v>8</v>
      </c>
      <c r="AD14">
        <f t="shared" si="13"/>
        <v>0.8</v>
      </c>
      <c r="AG14">
        <f t="shared" si="14"/>
        <v>13.000000000000002</v>
      </c>
    </row>
    <row r="15" spans="1:33" x14ac:dyDescent="0.3">
      <c r="A15" s="11" t="str">
        <f>'OPTA Data'!J13</f>
        <v>Z. Valentin</v>
      </c>
      <c r="B15" s="2">
        <f>'Attacking Workspace'!B15</f>
        <v>14</v>
      </c>
      <c r="C15">
        <f t="shared" si="0"/>
        <v>11</v>
      </c>
      <c r="D15">
        <f t="shared" si="6"/>
        <v>0.73333333333333328</v>
      </c>
      <c r="F15" s="2">
        <f>'Attacking Workspace'!H15</f>
        <v>5</v>
      </c>
      <c r="G15">
        <f t="shared" si="1"/>
        <v>20</v>
      </c>
      <c r="H15">
        <f t="shared" si="7"/>
        <v>1.3333333333333333</v>
      </c>
      <c r="J15" s="2">
        <f>'Attacking Workspace'!P15</f>
        <v>9</v>
      </c>
      <c r="K15">
        <f t="shared" si="2"/>
        <v>16</v>
      </c>
      <c r="L15">
        <f t="shared" si="8"/>
        <v>1.0666666666666667</v>
      </c>
      <c r="N15" s="2">
        <f>'Attacking Workspace'!X15</f>
        <v>16</v>
      </c>
      <c r="O15">
        <f t="shared" si="9"/>
        <v>8</v>
      </c>
      <c r="P15">
        <f t="shared" si="10"/>
        <v>1.6</v>
      </c>
      <c r="S15" s="2">
        <f>'Defensive Workspace'!B15</f>
        <v>6</v>
      </c>
      <c r="T15">
        <f t="shared" si="3"/>
        <v>19</v>
      </c>
      <c r="U15">
        <f t="shared" si="11"/>
        <v>3.8000000000000003</v>
      </c>
      <c r="W15" s="2">
        <f>'Defensive Workspace'!K15</f>
        <v>2</v>
      </c>
      <c r="X15">
        <f t="shared" si="4"/>
        <v>23</v>
      </c>
      <c r="Y15">
        <f t="shared" si="12"/>
        <v>4.6000000000000005</v>
      </c>
      <c r="AB15" s="2">
        <f>'Defensive Workspace'!S15</f>
        <v>16</v>
      </c>
      <c r="AC15">
        <f t="shared" si="5"/>
        <v>9</v>
      </c>
      <c r="AD15">
        <f t="shared" si="13"/>
        <v>0.9</v>
      </c>
      <c r="AG15">
        <f t="shared" si="14"/>
        <v>14.033333333333333</v>
      </c>
    </row>
    <row r="16" spans="1:33" x14ac:dyDescent="0.3">
      <c r="A16" s="11" t="str">
        <f>'OPTA Data'!J14</f>
        <v>S. Sinovic</v>
      </c>
      <c r="B16" s="2">
        <f>'Attacking Workspace'!B16</f>
        <v>2</v>
      </c>
      <c r="C16">
        <f t="shared" si="0"/>
        <v>23</v>
      </c>
      <c r="D16">
        <f t="shared" si="6"/>
        <v>1.5333333333333332</v>
      </c>
      <c r="F16" s="2">
        <f>'Attacking Workspace'!H16</f>
        <v>7</v>
      </c>
      <c r="G16">
        <f t="shared" si="1"/>
        <v>18</v>
      </c>
      <c r="H16">
        <f t="shared" si="7"/>
        <v>1.2</v>
      </c>
      <c r="J16" s="2">
        <f>'Attacking Workspace'!P16</f>
        <v>15</v>
      </c>
      <c r="K16">
        <f t="shared" si="2"/>
        <v>10</v>
      </c>
      <c r="L16">
        <f t="shared" si="8"/>
        <v>0.66666666666666663</v>
      </c>
      <c r="N16" s="2">
        <f>'Attacking Workspace'!X16</f>
        <v>14</v>
      </c>
      <c r="O16">
        <f t="shared" si="9"/>
        <v>10</v>
      </c>
      <c r="P16">
        <f t="shared" si="10"/>
        <v>2</v>
      </c>
      <c r="S16" s="2">
        <f>'Defensive Workspace'!B16</f>
        <v>17</v>
      </c>
      <c r="T16">
        <f t="shared" si="3"/>
        <v>8</v>
      </c>
      <c r="U16">
        <f t="shared" si="11"/>
        <v>1.6</v>
      </c>
      <c r="W16" s="2">
        <f>'Defensive Workspace'!K16</f>
        <v>17</v>
      </c>
      <c r="X16">
        <f t="shared" si="4"/>
        <v>8</v>
      </c>
      <c r="Y16">
        <f t="shared" si="12"/>
        <v>1.6</v>
      </c>
      <c r="AB16" s="2">
        <f>'Defensive Workspace'!S16</f>
        <v>12</v>
      </c>
      <c r="AC16">
        <f t="shared" si="5"/>
        <v>13</v>
      </c>
      <c r="AD16">
        <f t="shared" si="13"/>
        <v>1.3</v>
      </c>
      <c r="AG16">
        <f t="shared" si="14"/>
        <v>9.9</v>
      </c>
    </row>
    <row r="17" spans="1:33" x14ac:dyDescent="0.3">
      <c r="A17" s="11" t="str">
        <f>'OPTA Data'!J15</f>
        <v>M. de Jong</v>
      </c>
      <c r="B17" s="2">
        <f>'Attacking Workspace'!B17</f>
        <v>12</v>
      </c>
      <c r="C17">
        <f t="shared" si="0"/>
        <v>13</v>
      </c>
      <c r="D17">
        <f t="shared" si="6"/>
        <v>0.8666666666666667</v>
      </c>
      <c r="F17" s="2">
        <f>'Attacking Workspace'!H17</f>
        <v>1</v>
      </c>
      <c r="G17">
        <f t="shared" si="1"/>
        <v>24</v>
      </c>
      <c r="H17">
        <f t="shared" si="7"/>
        <v>1.6</v>
      </c>
      <c r="J17" s="2">
        <f>'Attacking Workspace'!P17</f>
        <v>5</v>
      </c>
      <c r="K17">
        <f t="shared" si="2"/>
        <v>20</v>
      </c>
      <c r="L17">
        <f t="shared" si="8"/>
        <v>1.3333333333333333</v>
      </c>
      <c r="N17" s="2">
        <f>'Attacking Workspace'!X17</f>
        <v>3</v>
      </c>
      <c r="O17">
        <f t="shared" si="9"/>
        <v>21</v>
      </c>
      <c r="P17">
        <f t="shared" si="10"/>
        <v>4.2</v>
      </c>
      <c r="S17" s="2">
        <f>'Defensive Workspace'!B17</f>
        <v>3</v>
      </c>
      <c r="T17">
        <f t="shared" si="3"/>
        <v>22</v>
      </c>
      <c r="U17">
        <f t="shared" si="11"/>
        <v>4.4000000000000004</v>
      </c>
      <c r="W17" s="2">
        <f>'Defensive Workspace'!K17</f>
        <v>9</v>
      </c>
      <c r="X17">
        <f t="shared" si="4"/>
        <v>16</v>
      </c>
      <c r="Y17">
        <f t="shared" si="12"/>
        <v>3.2</v>
      </c>
      <c r="AB17" s="2">
        <f>'Defensive Workspace'!S17</f>
        <v>4</v>
      </c>
      <c r="AC17">
        <f t="shared" si="5"/>
        <v>21</v>
      </c>
      <c r="AD17">
        <f t="shared" si="13"/>
        <v>2.1</v>
      </c>
      <c r="AG17">
        <f t="shared" si="14"/>
        <v>17.700000000000003</v>
      </c>
    </row>
    <row r="18" spans="1:33" x14ac:dyDescent="0.3">
      <c r="A18" s="11" t="str">
        <f>'OPTA Data'!J16</f>
        <v>Mohammed Mounir</v>
      </c>
      <c r="B18" s="2">
        <f>'Attacking Workspace'!B18</f>
        <v>1</v>
      </c>
      <c r="C18">
        <f t="shared" si="0"/>
        <v>24</v>
      </c>
      <c r="D18">
        <f t="shared" si="6"/>
        <v>1.6</v>
      </c>
      <c r="F18" s="2">
        <f>'Attacking Workspace'!H18</f>
        <v>2</v>
      </c>
      <c r="G18">
        <f t="shared" si="1"/>
        <v>23</v>
      </c>
      <c r="H18">
        <f t="shared" si="7"/>
        <v>1.5333333333333332</v>
      </c>
      <c r="J18" s="2">
        <f>'Attacking Workspace'!P18</f>
        <v>1</v>
      </c>
      <c r="K18">
        <f t="shared" si="2"/>
        <v>24</v>
      </c>
      <c r="L18">
        <f t="shared" si="8"/>
        <v>1.6</v>
      </c>
      <c r="N18" s="2">
        <f>'Attacking Workspace'!X18</f>
        <v>11</v>
      </c>
      <c r="O18">
        <f t="shared" si="9"/>
        <v>13</v>
      </c>
      <c r="P18">
        <f t="shared" si="10"/>
        <v>2.6</v>
      </c>
      <c r="S18" s="2">
        <f>'Defensive Workspace'!B18</f>
        <v>1</v>
      </c>
      <c r="T18">
        <f t="shared" si="3"/>
        <v>24</v>
      </c>
      <c r="U18">
        <f t="shared" si="11"/>
        <v>4.8000000000000007</v>
      </c>
      <c r="W18" s="2">
        <f>'Defensive Workspace'!K18</f>
        <v>8</v>
      </c>
      <c r="X18">
        <f t="shared" si="4"/>
        <v>17</v>
      </c>
      <c r="Y18">
        <f t="shared" si="12"/>
        <v>3.4000000000000004</v>
      </c>
      <c r="AB18" s="2">
        <f>'Defensive Workspace'!S18</f>
        <v>14</v>
      </c>
      <c r="AC18">
        <f t="shared" si="5"/>
        <v>11</v>
      </c>
      <c r="AD18">
        <f t="shared" si="13"/>
        <v>1.1000000000000001</v>
      </c>
      <c r="AG18">
        <f t="shared" si="14"/>
        <v>16.633333333333333</v>
      </c>
    </row>
    <row r="19" spans="1:33" x14ac:dyDescent="0.3">
      <c r="A19" s="11" t="str">
        <f>'OPTA Data'!J17</f>
        <v>Gabriel Somi</v>
      </c>
      <c r="B19" s="2">
        <f>'Attacking Workspace'!B19</f>
        <v>8</v>
      </c>
      <c r="C19">
        <f t="shared" si="0"/>
        <v>17</v>
      </c>
      <c r="D19">
        <f t="shared" si="6"/>
        <v>1.1333333333333333</v>
      </c>
      <c r="F19" s="2">
        <f>'Attacking Workspace'!H19</f>
        <v>14</v>
      </c>
      <c r="G19">
        <f t="shared" si="1"/>
        <v>11</v>
      </c>
      <c r="H19">
        <f t="shared" si="7"/>
        <v>0.73333333333333328</v>
      </c>
      <c r="J19" s="2">
        <f>'Attacking Workspace'!P19</f>
        <v>12</v>
      </c>
      <c r="K19">
        <f t="shared" si="2"/>
        <v>13</v>
      </c>
      <c r="L19">
        <f t="shared" si="8"/>
        <v>0.8666666666666667</v>
      </c>
      <c r="N19" s="2">
        <f>'Attacking Workspace'!X19</f>
        <v>1</v>
      </c>
      <c r="O19">
        <f t="shared" si="9"/>
        <v>23</v>
      </c>
      <c r="P19">
        <f t="shared" si="10"/>
        <v>4.6000000000000005</v>
      </c>
      <c r="S19" s="2">
        <f>'Defensive Workspace'!B19</f>
        <v>16</v>
      </c>
      <c r="T19">
        <f t="shared" si="3"/>
        <v>9</v>
      </c>
      <c r="U19">
        <f t="shared" si="11"/>
        <v>1.8</v>
      </c>
      <c r="W19" s="2">
        <f>'Defensive Workspace'!K19</f>
        <v>14</v>
      </c>
      <c r="X19">
        <f t="shared" si="4"/>
        <v>11</v>
      </c>
      <c r="Y19">
        <f t="shared" si="12"/>
        <v>2.2000000000000002</v>
      </c>
      <c r="AB19" s="2">
        <f>'Defensive Workspace'!S19</f>
        <v>5</v>
      </c>
      <c r="AC19">
        <f t="shared" si="5"/>
        <v>20</v>
      </c>
      <c r="AD19">
        <f t="shared" si="13"/>
        <v>2</v>
      </c>
      <c r="AG19">
        <f t="shared" si="14"/>
        <v>13.333333333333334</v>
      </c>
    </row>
    <row r="20" spans="1:33" x14ac:dyDescent="0.3">
      <c r="A20" s="11" t="str">
        <f>'OPTA Data'!J18</f>
        <v>D. Acosta</v>
      </c>
      <c r="B20" s="2">
        <f>'Attacking Workspace'!B20</f>
        <v>9</v>
      </c>
      <c r="C20">
        <f t="shared" si="0"/>
        <v>16</v>
      </c>
      <c r="D20">
        <f t="shared" si="6"/>
        <v>1.0666666666666667</v>
      </c>
      <c r="F20" s="2">
        <f>'Attacking Workspace'!H20</f>
        <v>10</v>
      </c>
      <c r="G20">
        <f t="shared" si="1"/>
        <v>15</v>
      </c>
      <c r="H20">
        <f t="shared" si="7"/>
        <v>1</v>
      </c>
      <c r="J20" s="2">
        <f>'Attacking Workspace'!P20</f>
        <v>2</v>
      </c>
      <c r="K20">
        <f t="shared" si="2"/>
        <v>23</v>
      </c>
      <c r="L20">
        <f t="shared" si="8"/>
        <v>1.5333333333333332</v>
      </c>
      <c r="N20" s="2">
        <f>'Attacking Workspace'!X20</f>
        <v>10</v>
      </c>
      <c r="O20">
        <f t="shared" si="9"/>
        <v>14</v>
      </c>
      <c r="P20">
        <f t="shared" si="10"/>
        <v>2.8000000000000003</v>
      </c>
      <c r="S20" s="2">
        <f>'Defensive Workspace'!B20</f>
        <v>12</v>
      </c>
      <c r="T20">
        <f t="shared" si="3"/>
        <v>13</v>
      </c>
      <c r="U20">
        <f t="shared" si="11"/>
        <v>2.6</v>
      </c>
      <c r="W20" s="2">
        <f>'Defensive Workspace'!K20</f>
        <v>13</v>
      </c>
      <c r="X20">
        <f t="shared" si="4"/>
        <v>12</v>
      </c>
      <c r="Y20">
        <f t="shared" si="12"/>
        <v>2.4000000000000004</v>
      </c>
      <c r="AB20" s="2">
        <f>'Defensive Workspace'!S20</f>
        <v>15</v>
      </c>
      <c r="AC20">
        <f t="shared" si="5"/>
        <v>10</v>
      </c>
      <c r="AD20">
        <f t="shared" si="13"/>
        <v>1</v>
      </c>
      <c r="AG20">
        <f t="shared" si="14"/>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Explanation</vt:lpstr>
      <vt:lpstr>Definitions </vt:lpstr>
      <vt:lpstr>Weightings</vt:lpstr>
      <vt:lpstr>Overall Rankings Page</vt:lpstr>
      <vt:lpstr>Attacking Rankings Page</vt:lpstr>
      <vt:lpstr>Defensive Rankings Page</vt:lpstr>
      <vt:lpstr>Attacking Workspace</vt:lpstr>
      <vt:lpstr>Defensive Workspace</vt:lpstr>
      <vt:lpstr>Points Calc</vt:lpstr>
      <vt:lpstr>OPTA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dc:creator>
  <cp:lastModifiedBy>d2 nag</cp:lastModifiedBy>
  <dcterms:created xsi:type="dcterms:W3CDTF">2018-08-24T17:09:37Z</dcterms:created>
  <dcterms:modified xsi:type="dcterms:W3CDTF">2019-10-22T20:17:46Z</dcterms:modified>
</cp:coreProperties>
</file>