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EMAR\Documents\L9Bot\"/>
    </mc:Choice>
  </mc:AlternateContent>
  <xr:revisionPtr revIDLastSave="0" documentId="13_ncr:1_{86F63B54-BEE4-4775-92DA-202313B8E2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eld Boss Respawn 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24" i="1"/>
  <c r="E23" i="1"/>
  <c r="E22" i="1"/>
  <c r="E3" i="1"/>
  <c r="E12" i="1"/>
  <c r="E9" i="1"/>
  <c r="E10" i="1"/>
  <c r="E25" i="1"/>
  <c r="E4" i="1"/>
  <c r="E2" i="1"/>
  <c r="E19" i="1"/>
  <c r="E6" i="1"/>
  <c r="E13" i="1"/>
  <c r="E11" i="1"/>
  <c r="E21" i="1"/>
  <c r="E8" i="1"/>
</calcChain>
</file>

<file path=xl/sharedStrings.xml><?xml version="1.0" encoding="utf-8"?>
<sst xmlns="http://schemas.openxmlformats.org/spreadsheetml/2006/main" count="43" uniqueCount="37">
  <si>
    <t>Boss Name</t>
  </si>
  <si>
    <t>Spawn Interval (hrs)</t>
  </si>
  <si>
    <t>Fixed Weekly Schedule</t>
  </si>
  <si>
    <t>Time of Death (Manual)</t>
  </si>
  <si>
    <t>Respawn Time (Auto, PH Time)</t>
  </si>
  <si>
    <t>Roderick</t>
  </si>
  <si>
    <t>Friday 19:00</t>
  </si>
  <si>
    <t>See Weekly Schedule</t>
  </si>
  <si>
    <t>Gareth</t>
  </si>
  <si>
    <t>Titore</t>
  </si>
  <si>
    <t>Larba</t>
  </si>
  <si>
    <t>Metus</t>
  </si>
  <si>
    <t>Duplican</t>
  </si>
  <si>
    <t>Shuliar</t>
  </si>
  <si>
    <t>Ringor</t>
  </si>
  <si>
    <t>Saturday 17:00</t>
  </si>
  <si>
    <t>Amentis</t>
  </si>
  <si>
    <t>Baron Braudmore</t>
  </si>
  <si>
    <t>Milavy</t>
  </si>
  <si>
    <t>Saturday 15:00</t>
  </si>
  <si>
    <t>Wannitas</t>
  </si>
  <si>
    <t>Neutro</t>
  </si>
  <si>
    <t>Tuesday 19:00 / Thursday 11:30</t>
  </si>
  <si>
    <t>Lady Dalia</t>
  </si>
  <si>
    <t>General Aquleus</t>
  </si>
  <si>
    <t>Thymele</t>
  </si>
  <si>
    <t>Monday 19:00 / Wednesday 11:30</t>
  </si>
  <si>
    <t>Livera</t>
  </si>
  <si>
    <t>Araneo</t>
  </si>
  <si>
    <t>Undomiel</t>
  </si>
  <si>
    <t>Saphirus</t>
  </si>
  <si>
    <t>Sunday 17:00 / Tuesday 11:30</t>
  </si>
  <si>
    <t>Venatus</t>
  </si>
  <si>
    <t>Viorent</t>
  </si>
  <si>
    <t>Ego</t>
  </si>
  <si>
    <t>Clemantis</t>
  </si>
  <si>
    <t>Monday 11:30 / Thursday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</si>
</sst>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D22" sqref="D22"/>
    </sheetView>
  </sheetViews>
  <sheetFormatPr defaultRowHeight="15" x14ac:dyDescent="0.25"/>
  <cols>
    <col min="1" max="1" width="28" customWidth="1"/>
    <col min="2" max="2" width="19" bestFit="1" customWidth="1"/>
    <col min="3" max="3" width="31" bestFit="1" customWidth="1"/>
    <col min="4" max="5" width="28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16</v>
      </c>
      <c r="B2" s="1">
        <v>29</v>
      </c>
      <c r="C2" s="5"/>
      <c r="D2" s="1"/>
      <c r="E2" s="1" t="str">
        <f>IF(D2&lt;&gt;"", TEXT(D2+TIME(29,0,0), "hh:mm AM/PM"), "")</f>
        <v/>
      </c>
    </row>
    <row r="3" spans="1:5" x14ac:dyDescent="0.25">
      <c r="A3" s="4" t="s">
        <v>28</v>
      </c>
      <c r="B3" s="1">
        <v>24</v>
      </c>
      <c r="C3" s="5"/>
      <c r="D3" s="1"/>
      <c r="E3" s="1" t="str">
        <f>IF(D3&lt;&gt;"", TEXT(D3+TIME(24,0,0), "hh:mm AM/PM"), "")</f>
        <v/>
      </c>
    </row>
    <row r="4" spans="1:5" x14ac:dyDescent="0.25">
      <c r="A4" s="4" t="s">
        <v>17</v>
      </c>
      <c r="B4" s="1">
        <v>32</v>
      </c>
      <c r="C4" s="5"/>
      <c r="D4" s="1"/>
      <c r="E4" s="1" t="str">
        <f>IF(D4&lt;&gt;"", TEXT(D4+TIME(32,0,0), "hh:mm AM/PM"), "")</f>
        <v/>
      </c>
    </row>
    <row r="5" spans="1:5" x14ac:dyDescent="0.25">
      <c r="A5" s="4" t="s">
        <v>35</v>
      </c>
      <c r="B5" s="1"/>
      <c r="C5" s="1" t="s">
        <v>36</v>
      </c>
      <c r="D5" s="1"/>
      <c r="E5" s="1" t="s">
        <v>7</v>
      </c>
    </row>
    <row r="6" spans="1:5" x14ac:dyDescent="0.25">
      <c r="A6" s="4" t="s">
        <v>12</v>
      </c>
      <c r="B6" s="1">
        <v>48</v>
      </c>
      <c r="C6" s="1"/>
      <c r="D6" s="1"/>
      <c r="E6" s="1" t="str">
        <f>IF(D6&lt;&gt;"", TEXT(D6+TIME(48,0,0), "hh:mm AM/PM"), "")</f>
        <v/>
      </c>
    </row>
    <row r="7" spans="1:5" x14ac:dyDescent="0.25">
      <c r="A7" s="4" t="s">
        <v>34</v>
      </c>
      <c r="B7" s="1">
        <v>21</v>
      </c>
      <c r="C7" s="1"/>
      <c r="D7" s="1"/>
      <c r="E7" s="1" t="str">
        <f>IF(D7&lt;&gt;"", TEXT(D7+TIME(21,0,0), "hh:mm AM/PM"), "")</f>
        <v/>
      </c>
    </row>
    <row r="8" spans="1:5" x14ac:dyDescent="0.25">
      <c r="A8" s="4" t="s">
        <v>8</v>
      </c>
      <c r="B8" s="1">
        <v>32</v>
      </c>
      <c r="C8" s="1"/>
      <c r="D8" s="1"/>
      <c r="E8" s="1" t="str">
        <f>IF(D8&lt;&gt;"", TEXT(D8+TIME(32,0,0), "hh:mm AM/PM"), "")</f>
        <v/>
      </c>
    </row>
    <row r="9" spans="1:5" x14ac:dyDescent="0.25">
      <c r="A9" s="4" t="s">
        <v>24</v>
      </c>
      <c r="B9" s="1">
        <v>29</v>
      </c>
      <c r="C9" s="1"/>
      <c r="D9" s="1"/>
      <c r="E9" s="1" t="str">
        <f>IF(D9&lt;&gt;"", TEXT(D9+TIME(29,0,0), "hh:mm AM/PM"), "")</f>
        <v/>
      </c>
    </row>
    <row r="10" spans="1:5" x14ac:dyDescent="0.25">
      <c r="A10" s="4" t="s">
        <v>23</v>
      </c>
      <c r="B10" s="1">
        <v>18</v>
      </c>
      <c r="C10" s="1"/>
      <c r="D10" s="2"/>
      <c r="E10" s="1" t="str">
        <f>IF(D10&lt;&gt;"", TEXT(D10+TIME(18,0,0), "hh:mm AM/PM"), "")</f>
        <v/>
      </c>
    </row>
    <row r="11" spans="1:5" x14ac:dyDescent="0.25">
      <c r="A11" s="4" t="s">
        <v>10</v>
      </c>
      <c r="B11" s="1">
        <v>35</v>
      </c>
      <c r="C11" s="1"/>
      <c r="D11" s="1"/>
      <c r="E11" s="1" t="str">
        <f>IF(D11&lt;&gt;"", TEXT(D11+TIME(35,0,0), "hh:mm AM/PM"), "")</f>
        <v/>
      </c>
    </row>
    <row r="12" spans="1:5" x14ac:dyDescent="0.25">
      <c r="A12" s="4" t="s">
        <v>27</v>
      </c>
      <c r="B12" s="1">
        <v>24</v>
      </c>
      <c r="C12" s="1"/>
      <c r="D12" s="2"/>
      <c r="E12" s="1" t="str">
        <f>IF(D12&lt;&gt;"", TEXT(D12+TIME(24,0,0), "hh:mm AM/PM"), "")</f>
        <v/>
      </c>
    </row>
    <row r="13" spans="1:5" x14ac:dyDescent="0.25">
      <c r="A13" s="4" t="s">
        <v>11</v>
      </c>
      <c r="B13" s="1">
        <v>48</v>
      </c>
      <c r="C13" s="1"/>
      <c r="D13" s="1"/>
      <c r="E13" s="1" t="str">
        <f>IF(D13&lt;&gt;"", TEXT(D13+TIME(48,0,0), "hh:mm AM/PM"), "")</f>
        <v/>
      </c>
    </row>
    <row r="14" spans="1:5" x14ac:dyDescent="0.25">
      <c r="A14" s="4" t="s">
        <v>18</v>
      </c>
      <c r="B14" s="1"/>
      <c r="C14" s="1" t="s">
        <v>19</v>
      </c>
      <c r="D14" s="1"/>
      <c r="E14" s="1" t="s">
        <v>7</v>
      </c>
    </row>
    <row r="15" spans="1:5" x14ac:dyDescent="0.25">
      <c r="A15" s="4" t="s">
        <v>21</v>
      </c>
      <c r="B15" s="1"/>
      <c r="C15" s="1" t="s">
        <v>22</v>
      </c>
      <c r="D15" s="1"/>
      <c r="E15" s="1" t="s">
        <v>7</v>
      </c>
    </row>
    <row r="16" spans="1:5" x14ac:dyDescent="0.25">
      <c r="A16" s="4" t="s">
        <v>14</v>
      </c>
      <c r="B16" s="1"/>
      <c r="C16" s="1" t="s">
        <v>15</v>
      </c>
      <c r="D16" s="1"/>
      <c r="E16" s="1" t="s">
        <v>7</v>
      </c>
    </row>
    <row r="17" spans="1:5" x14ac:dyDescent="0.25">
      <c r="A17" s="4" t="s">
        <v>5</v>
      </c>
      <c r="B17" s="1"/>
      <c r="C17" s="1" t="s">
        <v>6</v>
      </c>
      <c r="D17" s="1"/>
      <c r="E17" s="1" t="s">
        <v>7</v>
      </c>
    </row>
    <row r="18" spans="1:5" x14ac:dyDescent="0.25">
      <c r="A18" s="4" t="s">
        <v>30</v>
      </c>
      <c r="B18" s="1"/>
      <c r="C18" s="1" t="s">
        <v>31</v>
      </c>
      <c r="D18" s="1"/>
      <c r="E18" s="1" t="s">
        <v>7</v>
      </c>
    </row>
    <row r="19" spans="1:5" x14ac:dyDescent="0.25">
      <c r="A19" s="4" t="s">
        <v>13</v>
      </c>
      <c r="B19" s="1">
        <v>35</v>
      </c>
      <c r="C19" s="1"/>
      <c r="D19" s="2"/>
      <c r="E19" s="1" t="str">
        <f>IF(D19&lt;&gt;"", TEXT(D19+TIME(35,0,0), "hh:mm AM/PM"), "")</f>
        <v/>
      </c>
    </row>
    <row r="20" spans="1:5" x14ac:dyDescent="0.25">
      <c r="A20" s="4" t="s">
        <v>25</v>
      </c>
      <c r="B20" s="1"/>
      <c r="C20" s="1" t="s">
        <v>26</v>
      </c>
      <c r="D20" s="1"/>
      <c r="E20" s="1" t="s">
        <v>7</v>
      </c>
    </row>
    <row r="21" spans="1:5" x14ac:dyDescent="0.25">
      <c r="A21" s="4" t="s">
        <v>9</v>
      </c>
      <c r="B21" s="1">
        <v>37</v>
      </c>
      <c r="C21" s="5"/>
      <c r="D21" s="1"/>
      <c r="E21" s="1" t="str">
        <f>IF(D21&lt;&gt;"", TEXT(D21+TIME(37,0,0), "hh:mm AM/PM"), "")</f>
        <v/>
      </c>
    </row>
    <row r="22" spans="1:5" x14ac:dyDescent="0.25">
      <c r="A22" s="4" t="s">
        <v>29</v>
      </c>
      <c r="B22" s="1">
        <v>24</v>
      </c>
      <c r="C22" s="5"/>
      <c r="D22" s="2"/>
      <c r="E22" s="1" t="str">
        <f>IF(D22&lt;&gt;"", TEXT(D22+TIME(24,0,0), "hh:mm AM/PM"), "")</f>
        <v/>
      </c>
    </row>
    <row r="23" spans="1:5" x14ac:dyDescent="0.25">
      <c r="A23" s="4" t="s">
        <v>32</v>
      </c>
      <c r="B23" s="1">
        <v>10</v>
      </c>
      <c r="C23" s="5"/>
      <c r="D23" s="1"/>
      <c r="E23" s="1" t="str">
        <f>IF(D23&lt;&gt;"", TEXT(D23+TIME(10,0,0), "hh:mm AM/PM"), "")</f>
        <v/>
      </c>
    </row>
    <row r="24" spans="1:5" x14ac:dyDescent="0.25">
      <c r="A24" s="4" t="s">
        <v>33</v>
      </c>
      <c r="B24" s="1">
        <v>10</v>
      </c>
      <c r="C24" s="5"/>
      <c r="D24" s="2"/>
      <c r="E24" s="1" t="str">
        <f>IF(D24&lt;&gt;"", TEXT(D24+TIME(10,0,0), "hh:mm AM/PM"), "")</f>
        <v/>
      </c>
    </row>
    <row r="25" spans="1:5" x14ac:dyDescent="0.25">
      <c r="A25" s="4" t="s">
        <v>20</v>
      </c>
      <c r="B25" s="1">
        <v>48</v>
      </c>
      <c r="C25" s="5"/>
      <c r="D25" s="1"/>
      <c r="E25" s="1" t="str">
        <f>IF(D25&lt;&gt;"", TEXT(D25+TIME(48,0,0), "hh:mm AM/PM"), "")</f>
        <v/>
      </c>
    </row>
  </sheetData>
  <sortState xmlns:xlrd2="http://schemas.microsoft.com/office/spreadsheetml/2017/richdata2" ref="A2:E25">
    <sortCondition ref="A1:A25"/>
  </sortState>
  <conditionalFormatting sqref="E2:E25">
    <cfRule type="expression" dxfId="1" priority="1">
      <formula>AND(E2&lt;&gt;"", (E2+0) &gt; (NOW()+0))</formula>
    </cfRule>
    <cfRule type="expression" dxfId="0" priority="2">
      <formula>AND(E2&lt;&gt;"", (E2+0) &lt;= (NOW()+0))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 Boss Respawn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Joemar Belmonte</cp:lastModifiedBy>
  <dcterms:created xsi:type="dcterms:W3CDTF">2025-09-12T11:04:12Z</dcterms:created>
  <dcterms:modified xsi:type="dcterms:W3CDTF">2025-09-18T10:39:39Z</dcterms:modified>
</cp:coreProperties>
</file>