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us cursos\Meus-Cursos\curso de exel\"/>
    </mc:Choice>
  </mc:AlternateContent>
  <xr:revisionPtr revIDLastSave="0" documentId="13_ncr:1_{531F4C15-A0FA-4F57-BECF-F98E4B25239A}" xr6:coauthVersionLast="47" xr6:coauthVersionMax="47" xr10:uidLastSave="{00000000-0000-0000-0000-000000000000}"/>
  <bookViews>
    <workbookView xWindow="-110" yWindow="-110" windowWidth="19420" windowHeight="11020" xr2:uid="{1CA4AEC7-76BE-46C7-9C4A-5100217A1326}"/>
  </bookViews>
  <sheets>
    <sheet name="Planilha1" sheetId="1" r:id="rId1"/>
  </sheets>
  <definedNames>
    <definedName name="Aprovado">Planilha1!$W:$W</definedName>
    <definedName name="Média">Planilha1!$U:$U</definedName>
    <definedName name="Nome">Planilha1!$N:$N</definedName>
    <definedName name="Reprovado">Planilha1!$X:$X</definedName>
    <definedName name="Sexo">Planilha1!$O:$O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U10" i="1"/>
  <c r="U13" i="1"/>
  <c r="U14" i="1"/>
  <c r="U15" i="1"/>
  <c r="W15" i="1" s="1"/>
  <c r="F12" i="1"/>
  <c r="U3" i="1"/>
  <c r="U6" i="1"/>
  <c r="W6" i="1" s="1"/>
  <c r="U7" i="1"/>
  <c r="W7" i="1" s="1"/>
  <c r="L11" i="1"/>
  <c r="K11" i="1"/>
  <c r="X13" i="1"/>
  <c r="X3" i="1"/>
  <c r="V3" i="1"/>
  <c r="V7" i="1"/>
  <c r="V11" i="1"/>
  <c r="V13" i="1"/>
  <c r="V15" i="1"/>
  <c r="V9" i="1"/>
  <c r="V10" i="1"/>
  <c r="V14" i="1"/>
  <c r="V8" i="1"/>
  <c r="V4" i="1"/>
  <c r="V12" i="1"/>
  <c r="V6" i="1"/>
  <c r="V5" i="1"/>
  <c r="V2" i="1"/>
  <c r="U9" i="1"/>
  <c r="W9" i="1" s="1"/>
  <c r="W10" i="1"/>
  <c r="W14" i="1"/>
  <c r="U8" i="1"/>
  <c r="W8" i="1" s="1"/>
  <c r="U12" i="1"/>
  <c r="W12" i="1" s="1"/>
  <c r="U5" i="1"/>
  <c r="W5" i="1" s="1"/>
  <c r="U2" i="1"/>
  <c r="W2" i="1" s="1"/>
  <c r="U11" i="1"/>
  <c r="W11" i="1" s="1"/>
  <c r="U4" i="1"/>
  <c r="W4" i="1" s="1"/>
  <c r="I1" i="1"/>
  <c r="I3" i="1"/>
  <c r="F11" i="1"/>
  <c r="F15" i="1"/>
  <c r="F13" i="1"/>
  <c r="F14" i="1"/>
  <c r="F18" i="1"/>
  <c r="F17" i="1"/>
  <c r="F16" i="1"/>
  <c r="F7" i="1"/>
  <c r="F8" i="1"/>
  <c r="F4" i="1"/>
  <c r="F2" i="1"/>
  <c r="I2" i="1" s="1"/>
  <c r="F3" i="1"/>
  <c r="F5" i="1"/>
  <c r="F6" i="1"/>
  <c r="U16" i="1" l="1"/>
  <c r="K13" i="1"/>
  <c r="W13" i="1"/>
  <c r="X12" i="1"/>
  <c r="X9" i="1"/>
  <c r="X8" i="1"/>
  <c r="X6" i="1"/>
  <c r="W3" i="1"/>
  <c r="X11" i="1"/>
  <c r="X7" i="1"/>
  <c r="X10" i="1"/>
  <c r="X16" i="1" s="1"/>
  <c r="X5" i="1"/>
  <c r="X2" i="1"/>
  <c r="X4" i="1"/>
  <c r="X15" i="1"/>
  <c r="X14" i="1"/>
  <c r="W16" i="1" l="1"/>
  <c r="L13" i="1"/>
</calcChain>
</file>

<file path=xl/sharedStrings.xml><?xml version="1.0" encoding="utf-8"?>
<sst xmlns="http://schemas.openxmlformats.org/spreadsheetml/2006/main" count="73" uniqueCount="38">
  <si>
    <t xml:space="preserve">Nome </t>
  </si>
  <si>
    <t>Nota 1</t>
  </si>
  <si>
    <t>Nota 2</t>
  </si>
  <si>
    <t>Nota 3</t>
  </si>
  <si>
    <t>Nota 4</t>
  </si>
  <si>
    <t>Pedro</t>
  </si>
  <si>
    <t>Rau</t>
  </si>
  <si>
    <t>Sandro</t>
  </si>
  <si>
    <t>Daniel</t>
  </si>
  <si>
    <t>Ana Clara</t>
  </si>
  <si>
    <t>Andressa</t>
  </si>
  <si>
    <t>Luana</t>
  </si>
  <si>
    <t>Soma</t>
  </si>
  <si>
    <t>Média</t>
  </si>
  <si>
    <t xml:space="preserve">Contagem </t>
  </si>
  <si>
    <t>Nome 2</t>
  </si>
  <si>
    <t>Nome 3</t>
  </si>
  <si>
    <t>Nome 4</t>
  </si>
  <si>
    <t>Nome 5</t>
  </si>
  <si>
    <t>Otavio</t>
  </si>
  <si>
    <t>Paulo</t>
  </si>
  <si>
    <t>Rodrigo</t>
  </si>
  <si>
    <t>Marcelo</t>
  </si>
  <si>
    <t>Rafael</t>
  </si>
  <si>
    <t>João</t>
  </si>
  <si>
    <t>Idade</t>
  </si>
  <si>
    <t>Turma</t>
  </si>
  <si>
    <t>Aprovado</t>
  </si>
  <si>
    <t>Reprovado</t>
  </si>
  <si>
    <t>TOTAL</t>
  </si>
  <si>
    <t>Sexo</t>
  </si>
  <si>
    <t>F</t>
  </si>
  <si>
    <t>M</t>
  </si>
  <si>
    <t>Quant.M</t>
  </si>
  <si>
    <t>Quant.F</t>
  </si>
  <si>
    <t>M.APTO</t>
  </si>
  <si>
    <t>F.APTO</t>
  </si>
  <si>
    <t>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</si>
</sst>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/>
      <right/>
      <top/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/>
      <right style="thin">
        <color rgb="FF92D050"/>
      </right>
      <top/>
      <bottom style="thin">
        <color rgb="FF92D050"/>
      </bottom>
      <diagonal/>
    </border>
    <border>
      <left style="thin">
        <color rgb="FF92D050"/>
      </left>
      <right style="thin">
        <color rgb="FF92D050"/>
      </right>
      <top/>
      <bottom style="thin">
        <color rgb="FF92D050"/>
      </bottom>
      <diagonal/>
    </border>
    <border>
      <left style="thin">
        <color rgb="FF92D050"/>
      </left>
      <right/>
      <top/>
      <bottom style="thin">
        <color rgb="FF92D050"/>
      </bottom>
      <diagonal/>
    </border>
    <border>
      <left/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/>
      <top style="thin">
        <color rgb="FF92D050"/>
      </top>
      <bottom style="thin">
        <color rgb="FF92D050"/>
      </bottom>
      <diagonal/>
    </border>
    <border>
      <left/>
      <right style="thin">
        <color rgb="FF92D050"/>
      </right>
      <top style="thin">
        <color rgb="FF92D050"/>
      </top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/>
      <diagonal/>
    </border>
    <border>
      <left style="thin">
        <color rgb="FF92D050"/>
      </left>
      <right/>
      <top style="thin">
        <color rgb="FF92D050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1">
    <xf numFmtId="0" fontId="0" fillId="0" borderId="0"/>
  </cellStyleXfs>
  <cellXfs count="31">
    <xf numFmtId="0" fontId="0" fillId="0" borderId="0" xfId="0"/>
    <xf numFmtId="166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166" fontId="0" fillId="4" borderId="1" xfId="0" applyNumberFormat="1" applyFill="1" applyBorder="1" applyAlignment="1">
      <alignment horizontal="center"/>
    </xf>
    <xf numFmtId="0" fontId="1" fillId="5" borderId="0" xfId="0" applyFont="1" applyFill="1"/>
    <xf numFmtId="0" fontId="0" fillId="6" borderId="0" xfId="0" applyFill="1"/>
    <xf numFmtId="166" fontId="0" fillId="6" borderId="0" xfId="0" applyNumberFormat="1" applyFill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6" borderId="8" xfId="0" applyFill="1" applyBorder="1"/>
    <xf numFmtId="166" fontId="0" fillId="7" borderId="9" xfId="0" applyNumberFormat="1" applyFill="1" applyBorder="1"/>
    <xf numFmtId="0" fontId="0" fillId="6" borderId="10" xfId="0" applyFill="1" applyBorder="1"/>
    <xf numFmtId="166" fontId="0" fillId="7" borderId="12" xfId="0" applyNumberFormat="1" applyFill="1" applyBorder="1"/>
    <xf numFmtId="0" fontId="2" fillId="0" borderId="0" xfId="0" applyFont="1"/>
    <xf numFmtId="166" fontId="2" fillId="4" borderId="1" xfId="0" applyNumberFormat="1" applyFont="1" applyFill="1" applyBorder="1" applyAlignment="1">
      <alignment horizontal="center"/>
    </xf>
    <xf numFmtId="166" fontId="0" fillId="7" borderId="4" xfId="0" applyNumberFormat="1" applyFill="1" applyBorder="1"/>
    <xf numFmtId="166" fontId="0" fillId="7" borderId="11" xfId="0" applyNumberFormat="1" applyFill="1" applyBorder="1"/>
    <xf numFmtId="3" fontId="0" fillId="4" borderId="14" xfId="0" applyNumberForma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166" fontId="0" fillId="8" borderId="14" xfId="0" applyNumberFormat="1" applyFill="1" applyBorder="1" applyAlignment="1">
      <alignment horizontal="center"/>
    </xf>
    <xf numFmtId="166" fontId="2" fillId="8" borderId="14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left"/>
    </xf>
    <xf numFmtId="166" fontId="0" fillId="9" borderId="14" xfId="0" applyNumberFormat="1" applyFill="1" applyBorder="1" applyAlignment="1">
      <alignment horizontal="center"/>
    </xf>
    <xf numFmtId="166" fontId="0" fillId="10" borderId="2" xfId="0" applyNumberFormat="1" applyFill="1" applyBorder="1" applyAlignment="1">
      <alignment horizontal="center"/>
    </xf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numFmt numFmtId="166" formatCode="0.0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rgb="FF92D050"/>
        </left>
        <right/>
        <top style="thin">
          <color rgb="FF92D050"/>
        </top>
        <bottom style="thin">
          <color rgb="FF92D050"/>
        </bottom>
      </border>
    </dxf>
    <dxf>
      <numFmt numFmtId="166" formatCode="0.0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numFmt numFmtId="166" formatCode="0.0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numFmt numFmtId="166" formatCode="0.0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numFmt numFmtId="166" formatCode="0.0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fill>
        <patternFill patternType="solid">
          <fgColor indexed="64"/>
          <bgColor rgb="FF92D050"/>
        </patternFill>
      </fill>
      <border diagonalUp="0" diagonalDown="0" outline="0">
        <left/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border diagonalUp="0" diagonalDown="0">
        <left style="thin">
          <color rgb="FF92D050"/>
        </left>
        <right style="thin">
          <color rgb="FF92D050"/>
        </right>
        <top/>
        <bottom/>
        <vertical style="thin">
          <color rgb="FF92D050"/>
        </vertical>
        <horizontal style="thin">
          <color rgb="FF92D050"/>
        </horizontal>
      </border>
    </dxf>
    <dxf>
      <border>
        <top style="thin">
          <color rgb="FF92D050"/>
        </top>
      </border>
    </dxf>
    <dxf>
      <border>
        <bottom style="thin">
          <color rgb="FF92D050"/>
        </bottom>
      </border>
    </dxf>
    <dxf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B4F370-CBD3-42AB-B1F4-5A75EF3A040F}" name="Tabela3" displayName="Tabela3" ref="A10:F18" totalsRowShown="0" headerRowDxfId="19" headerRowBorderDxfId="21" tableBorderDxfId="22" totalsRowBorderDxfId="20">
  <autoFilter ref="A10:F18" xr:uid="{6CB4F370-CBD3-42AB-B1F4-5A75EF3A040F}"/>
  <sortState xmlns:xlrd2="http://schemas.microsoft.com/office/spreadsheetml/2017/richdata2" ref="A11:F18">
    <sortCondition ref="A11:A18"/>
  </sortState>
  <tableColumns count="6">
    <tableColumn id="1" xr3:uid="{96DF5FF5-7BEF-48B4-9087-C8A1C49A20F5}" name="Nome " dataDxfId="18"/>
    <tableColumn id="2" xr3:uid="{07B82750-0665-4EEA-B8E6-4D31427DFD7C}" name="Nome 2" dataDxfId="17"/>
    <tableColumn id="3" xr3:uid="{46E6533A-C32B-4BEF-815F-629074625C9A}" name="Nome 3" dataDxfId="16"/>
    <tableColumn id="4" xr3:uid="{9C9D3B31-F216-4EE4-96E0-BC05741E30CB}" name="Nome 4" dataDxfId="15"/>
    <tableColumn id="5" xr3:uid="{C206DE77-DBD7-4361-98F6-16FCE3B935D9}" name="Nome 5" dataDxfId="14"/>
    <tableColumn id="6" xr3:uid="{EF3837BD-5589-440A-A622-2057003FC953}" name="Média" dataDxfId="13">
      <calculatedColumnFormula>(B11+C11+D11+E11)/4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BBD4-F15E-4135-98B9-1F177E86A687}">
  <dimension ref="A1:X19"/>
  <sheetViews>
    <sheetView tabSelected="1" topLeftCell="H1" workbookViewId="0">
      <selection activeCell="O18" sqref="O18"/>
    </sheetView>
  </sheetViews>
  <sheetFormatPr defaultRowHeight="14.5" x14ac:dyDescent="0.35"/>
  <cols>
    <col min="1" max="1" width="8.81640625" bestFit="1" customWidth="1"/>
    <col min="2" max="6" width="9.54296875" bestFit="1" customWidth="1"/>
    <col min="9" max="9" width="14.26953125" bestFit="1" customWidth="1"/>
    <col min="11" max="11" width="8.26953125" bestFit="1" customWidth="1"/>
    <col min="12" max="12" width="8.08984375" bestFit="1" customWidth="1"/>
    <col min="13" max="13" width="6.90625" customWidth="1"/>
    <col min="14" max="15" width="8.90625" customWidth="1"/>
    <col min="22" max="22" width="11.7265625" bestFit="1" customWidth="1"/>
    <col min="24" max="24" width="9.90625" bestFit="1" customWidth="1"/>
  </cols>
  <sheetData>
    <row r="1" spans="1:24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H1" s="5" t="s">
        <v>12</v>
      </c>
      <c r="I1" s="7">
        <f>SUM(B2:E8,Tabela3[[Nome 2]:[Nome 5]])</f>
        <v>351.6</v>
      </c>
      <c r="N1" s="26" t="s">
        <v>0</v>
      </c>
      <c r="O1" s="26" t="s">
        <v>30</v>
      </c>
      <c r="P1" s="26" t="s">
        <v>25</v>
      </c>
      <c r="Q1" s="26" t="s">
        <v>1</v>
      </c>
      <c r="R1" s="26" t="s">
        <v>2</v>
      </c>
      <c r="S1" s="26" t="s">
        <v>3</v>
      </c>
      <c r="T1" s="26" t="s">
        <v>4</v>
      </c>
      <c r="U1" s="26" t="s">
        <v>13</v>
      </c>
      <c r="V1" s="27" t="s">
        <v>26</v>
      </c>
      <c r="W1" s="27" t="s">
        <v>27</v>
      </c>
      <c r="X1" s="27" t="s">
        <v>28</v>
      </c>
    </row>
    <row r="2" spans="1:24" x14ac:dyDescent="0.35">
      <c r="A2" s="3" t="s">
        <v>9</v>
      </c>
      <c r="B2" s="4">
        <v>10</v>
      </c>
      <c r="C2" s="4">
        <v>6.7</v>
      </c>
      <c r="D2" s="4">
        <v>6</v>
      </c>
      <c r="E2" s="4">
        <v>2</v>
      </c>
      <c r="F2" s="4">
        <f>(B2+C2+D2+E2)/4</f>
        <v>6.1749999999999998</v>
      </c>
      <c r="H2" s="5" t="s">
        <v>13</v>
      </c>
      <c r="I2" s="7">
        <f>AVERAGE(B2:F8,Tabela3[[Nome 2]:[Média]])</f>
        <v>6.1901408450704229</v>
      </c>
      <c r="N2" s="28" t="s">
        <v>9</v>
      </c>
      <c r="O2" s="22" t="s">
        <v>31</v>
      </c>
      <c r="P2" s="20">
        <v>16</v>
      </c>
      <c r="Q2" s="22">
        <v>4</v>
      </c>
      <c r="R2" s="22">
        <v>6.7</v>
      </c>
      <c r="S2" s="22">
        <v>6</v>
      </c>
      <c r="T2" s="22">
        <v>10</v>
      </c>
      <c r="U2" s="22">
        <f>(Q2+R2+S2+T2)/4</f>
        <v>6.6749999999999998</v>
      </c>
      <c r="V2" s="22" t="str">
        <f>IF(P2&gt;15,"6b","6a")</f>
        <v>6b</v>
      </c>
      <c r="W2" s="22" t="str">
        <f>IF(U2&gt;=6,"X","")</f>
        <v>X</v>
      </c>
      <c r="X2" s="22" t="str">
        <f>IF(U2&lt;6,"X","")</f>
        <v/>
      </c>
    </row>
    <row r="3" spans="1:24" x14ac:dyDescent="0.35">
      <c r="A3" s="3" t="s">
        <v>10</v>
      </c>
      <c r="B3" s="4">
        <v>2</v>
      </c>
      <c r="C3" s="4">
        <v>6.6</v>
      </c>
      <c r="D3" s="4">
        <v>5</v>
      </c>
      <c r="E3" s="4">
        <v>2</v>
      </c>
      <c r="F3" s="4">
        <f>(B3+C3+D3+E3)/4</f>
        <v>3.9</v>
      </c>
      <c r="H3" s="5" t="s">
        <v>14</v>
      </c>
      <c r="I3" s="6">
        <f>COUNT(B2:E8,Tabela3[[Nome 2]:[Nome 5]])</f>
        <v>56</v>
      </c>
      <c r="N3" s="28" t="s">
        <v>10</v>
      </c>
      <c r="O3" s="22" t="s">
        <v>31</v>
      </c>
      <c r="P3" s="21">
        <v>19</v>
      </c>
      <c r="Q3" s="22">
        <v>10</v>
      </c>
      <c r="R3" s="22">
        <v>7</v>
      </c>
      <c r="S3" s="22">
        <v>5</v>
      </c>
      <c r="T3" s="22">
        <v>4</v>
      </c>
      <c r="U3" s="29">
        <f>(Q3+R3+S3+T3)/4</f>
        <v>6.5</v>
      </c>
      <c r="V3" s="22" t="str">
        <f>IF(P3&gt;15,"6b","6a")</f>
        <v>6b</v>
      </c>
      <c r="W3" s="22" t="str">
        <f>IF(U3&gt;=6,"X","")</f>
        <v>X</v>
      </c>
      <c r="X3" s="22" t="str">
        <f t="shared" ref="X3:X15" si="0">IF(U3&lt;6,"X","")</f>
        <v/>
      </c>
    </row>
    <row r="4" spans="1:24" x14ac:dyDescent="0.35">
      <c r="A4" s="3" t="s">
        <v>8</v>
      </c>
      <c r="B4" s="4">
        <v>10</v>
      </c>
      <c r="C4" s="4">
        <v>10</v>
      </c>
      <c r="D4" s="4">
        <v>7</v>
      </c>
      <c r="E4" s="4">
        <v>5.9</v>
      </c>
      <c r="F4" s="4">
        <f>(B4+C4+D4+E4)/4</f>
        <v>8.2249999999999996</v>
      </c>
      <c r="N4" s="28" t="s">
        <v>8</v>
      </c>
      <c r="O4" s="22" t="s">
        <v>32</v>
      </c>
      <c r="P4" s="21">
        <v>14</v>
      </c>
      <c r="Q4" s="22">
        <v>10</v>
      </c>
      <c r="R4" s="22">
        <v>10</v>
      </c>
      <c r="S4" s="22">
        <v>7</v>
      </c>
      <c r="T4" s="22">
        <v>5.9</v>
      </c>
      <c r="U4" s="22">
        <f>(Q4+R4+S4+T4)/4</f>
        <v>8.2249999999999996</v>
      </c>
      <c r="V4" s="22" t="str">
        <f>IF(P4&gt;15,"6b","6a")</f>
        <v>6a</v>
      </c>
      <c r="W4" s="22" t="str">
        <f>IF(U4&gt;=6,"X","")</f>
        <v>X</v>
      </c>
      <c r="X4" s="22" t="str">
        <f t="shared" si="0"/>
        <v/>
      </c>
    </row>
    <row r="5" spans="1:24" x14ac:dyDescent="0.35">
      <c r="A5" s="3" t="s">
        <v>11</v>
      </c>
      <c r="B5" s="4">
        <v>6.7</v>
      </c>
      <c r="C5" s="4">
        <v>9.5</v>
      </c>
      <c r="D5" s="4">
        <v>7</v>
      </c>
      <c r="E5" s="4">
        <v>5</v>
      </c>
      <c r="F5" s="17">
        <f>(B5+C5+D5+E5)/4</f>
        <v>7.05</v>
      </c>
      <c r="N5" s="28" t="s">
        <v>37</v>
      </c>
      <c r="O5" s="22" t="s">
        <v>31</v>
      </c>
      <c r="P5" s="21">
        <v>15</v>
      </c>
      <c r="Q5" s="22">
        <v>6.4</v>
      </c>
      <c r="R5" s="22">
        <v>10</v>
      </c>
      <c r="S5" s="22">
        <v>3</v>
      </c>
      <c r="T5" s="22">
        <v>8</v>
      </c>
      <c r="U5" s="22">
        <f>(Q5+R5+S5+T5)/4</f>
        <v>6.85</v>
      </c>
      <c r="V5" s="22" t="str">
        <f>IF(P5&gt;15,"6b","6a")</f>
        <v>6a</v>
      </c>
      <c r="W5" s="22" t="str">
        <f>IF(U5&gt;=6,"X","")</f>
        <v>X</v>
      </c>
      <c r="X5" s="22" t="str">
        <f t="shared" si="0"/>
        <v/>
      </c>
    </row>
    <row r="6" spans="1:24" x14ac:dyDescent="0.35">
      <c r="A6" s="3" t="s">
        <v>5</v>
      </c>
      <c r="B6" s="4">
        <v>9.5</v>
      </c>
      <c r="C6" s="4">
        <v>5</v>
      </c>
      <c r="D6" s="4">
        <v>10</v>
      </c>
      <c r="E6" s="4">
        <v>3.6</v>
      </c>
      <c r="F6" s="4">
        <f>(B6+C6+D6+E6)/4</f>
        <v>7.0250000000000004</v>
      </c>
      <c r="N6" s="28" t="s">
        <v>24</v>
      </c>
      <c r="O6" s="22" t="s">
        <v>32</v>
      </c>
      <c r="P6" s="21">
        <v>15</v>
      </c>
      <c r="Q6" s="22">
        <v>6</v>
      </c>
      <c r="R6" s="22">
        <v>6</v>
      </c>
      <c r="S6" s="22">
        <v>10</v>
      </c>
      <c r="T6" s="22">
        <v>9</v>
      </c>
      <c r="U6" s="22">
        <f>(Q6+R6+S6+T6)/4</f>
        <v>7.75</v>
      </c>
      <c r="V6" s="22" t="str">
        <f>IF(P6&gt;15,"6b","6a")</f>
        <v>6a</v>
      </c>
      <c r="W6" s="22" t="str">
        <f>IF(U6&gt;=6,"X","")</f>
        <v>X</v>
      </c>
      <c r="X6" s="22" t="str">
        <f t="shared" si="0"/>
        <v/>
      </c>
    </row>
    <row r="7" spans="1:24" x14ac:dyDescent="0.35">
      <c r="A7" s="3" t="s">
        <v>6</v>
      </c>
      <c r="B7" s="4">
        <v>6.6</v>
      </c>
      <c r="C7" s="4">
        <v>2</v>
      </c>
      <c r="D7" s="4">
        <v>9</v>
      </c>
      <c r="E7" s="4">
        <v>10</v>
      </c>
      <c r="F7" s="4">
        <f>(B7+C7+D7+E7)/4</f>
        <v>6.9</v>
      </c>
      <c r="N7" s="28" t="s">
        <v>11</v>
      </c>
      <c r="O7" s="22" t="s">
        <v>31</v>
      </c>
      <c r="P7" s="21">
        <v>17</v>
      </c>
      <c r="Q7" s="22">
        <v>5</v>
      </c>
      <c r="R7" s="22">
        <v>9.5</v>
      </c>
      <c r="S7" s="22">
        <v>7</v>
      </c>
      <c r="T7" s="22">
        <v>10</v>
      </c>
      <c r="U7" s="23">
        <f>(Q7+R7+S7+T7)/4</f>
        <v>7.875</v>
      </c>
      <c r="V7" s="22" t="str">
        <f>IF(P7&gt;15,"6b","6a")</f>
        <v>6b</v>
      </c>
      <c r="W7" s="22" t="str">
        <f>IF(U7&gt;=6,"X","")</f>
        <v>X</v>
      </c>
      <c r="X7" s="22" t="str">
        <f t="shared" si="0"/>
        <v/>
      </c>
    </row>
    <row r="8" spans="1:24" x14ac:dyDescent="0.35">
      <c r="A8" s="3" t="s">
        <v>7</v>
      </c>
      <c r="B8" s="4">
        <v>6.7</v>
      </c>
      <c r="C8" s="4">
        <v>10</v>
      </c>
      <c r="D8" s="4">
        <v>8</v>
      </c>
      <c r="E8" s="4">
        <v>6.4</v>
      </c>
      <c r="F8" s="4">
        <f>(B8+C8+D8+E8)/4</f>
        <v>7.7750000000000004</v>
      </c>
      <c r="N8" s="28" t="s">
        <v>22</v>
      </c>
      <c r="O8" s="22" t="s">
        <v>32</v>
      </c>
      <c r="P8" s="21">
        <v>14</v>
      </c>
      <c r="Q8" s="22">
        <v>5</v>
      </c>
      <c r="R8" s="22">
        <v>6.7</v>
      </c>
      <c r="S8" s="22">
        <v>9.5</v>
      </c>
      <c r="T8" s="22">
        <v>7</v>
      </c>
      <c r="U8" s="22">
        <f>(Q8+R8+S8+T8)/4</f>
        <v>7.05</v>
      </c>
      <c r="V8" s="22" t="str">
        <f>IF(P8&gt;15,"6b","6a")</f>
        <v>6a</v>
      </c>
      <c r="W8" s="22" t="str">
        <f>IF(U8&gt;=6,"X","")</f>
        <v>X</v>
      </c>
      <c r="X8" s="22" t="str">
        <f t="shared" si="0"/>
        <v/>
      </c>
    </row>
    <row r="9" spans="1:24" x14ac:dyDescent="0.35">
      <c r="F9" s="1"/>
      <c r="N9" s="28" t="s">
        <v>19</v>
      </c>
      <c r="O9" s="22" t="s">
        <v>32</v>
      </c>
      <c r="P9" s="21">
        <v>17</v>
      </c>
      <c r="Q9" s="22">
        <v>2</v>
      </c>
      <c r="R9" s="22">
        <v>10</v>
      </c>
      <c r="S9" s="22">
        <v>10</v>
      </c>
      <c r="T9" s="22">
        <v>6</v>
      </c>
      <c r="U9" s="22">
        <f>(Q9+R9+S9+T9)/4</f>
        <v>7</v>
      </c>
      <c r="V9" s="22" t="str">
        <f>IF(P9&gt;15,"6b","6a")</f>
        <v>6b</v>
      </c>
      <c r="W9" s="22" t="str">
        <f>IF(U9&gt;=6,"X","")</f>
        <v>X</v>
      </c>
      <c r="X9" s="22" t="str">
        <f t="shared" si="0"/>
        <v/>
      </c>
    </row>
    <row r="10" spans="1:24" x14ac:dyDescent="0.35">
      <c r="A10" s="9" t="s">
        <v>0</v>
      </c>
      <c r="B10" s="10" t="s">
        <v>15</v>
      </c>
      <c r="C10" s="10" t="s">
        <v>16</v>
      </c>
      <c r="D10" s="10" t="s">
        <v>17</v>
      </c>
      <c r="E10" s="10" t="s">
        <v>18</v>
      </c>
      <c r="F10" s="11" t="s">
        <v>13</v>
      </c>
      <c r="K10" s="24" t="s">
        <v>33</v>
      </c>
      <c r="L10" s="24" t="s">
        <v>34</v>
      </c>
      <c r="N10" s="28" t="s">
        <v>20</v>
      </c>
      <c r="O10" s="22" t="s">
        <v>32</v>
      </c>
      <c r="P10" s="21">
        <v>14</v>
      </c>
      <c r="Q10" s="22">
        <v>2</v>
      </c>
      <c r="R10" s="22">
        <v>9</v>
      </c>
      <c r="S10" s="22">
        <v>6.6</v>
      </c>
      <c r="T10" s="22">
        <v>10</v>
      </c>
      <c r="U10" s="22">
        <f>(Q10+R10+S10+T10)/4</f>
        <v>6.9</v>
      </c>
      <c r="V10" s="22" t="str">
        <f>IF(P10&gt;15,"6b","6a")</f>
        <v>6a</v>
      </c>
      <c r="W10" s="22" t="str">
        <f>IF(U10&gt;=6,"X","")</f>
        <v>X</v>
      </c>
      <c r="X10" s="22" t="str">
        <f t="shared" si="0"/>
        <v/>
      </c>
    </row>
    <row r="11" spans="1:24" x14ac:dyDescent="0.35">
      <c r="A11" s="12" t="s">
        <v>9</v>
      </c>
      <c r="B11" s="18">
        <v>10</v>
      </c>
      <c r="C11" s="18">
        <v>6.7</v>
      </c>
      <c r="D11" s="18">
        <v>6</v>
      </c>
      <c r="E11" s="18">
        <v>3</v>
      </c>
      <c r="F11" s="13">
        <f>(B11+C11+D11+E11)/4</f>
        <v>6.4249999999999998</v>
      </c>
      <c r="K11" s="25">
        <f>COUNTIF(Sexo,"M")</f>
        <v>10</v>
      </c>
      <c r="L11" s="25">
        <f>COUNTIF(Sexo,"F")</f>
        <v>4</v>
      </c>
      <c r="N11" s="28" t="s">
        <v>5</v>
      </c>
      <c r="O11" s="22" t="s">
        <v>32</v>
      </c>
      <c r="P11" s="21">
        <v>16</v>
      </c>
      <c r="Q11" s="22">
        <v>9.5</v>
      </c>
      <c r="R11" s="22">
        <v>10</v>
      </c>
      <c r="S11" s="22">
        <v>10</v>
      </c>
      <c r="T11" s="22">
        <v>10</v>
      </c>
      <c r="U11" s="22">
        <f>(Q11+R11+S11+T11)/4</f>
        <v>9.875</v>
      </c>
      <c r="V11" s="22" t="str">
        <f>IF(P11&gt;15,"6b","6a")</f>
        <v>6b</v>
      </c>
      <c r="W11" s="22" t="str">
        <f>IF(U11&gt;=6,"X","")</f>
        <v>X</v>
      </c>
      <c r="X11" s="22" t="str">
        <f t="shared" si="0"/>
        <v/>
      </c>
    </row>
    <row r="12" spans="1:24" x14ac:dyDescent="0.35">
      <c r="A12" s="12"/>
      <c r="B12" s="18"/>
      <c r="C12" s="18"/>
      <c r="D12" s="18"/>
      <c r="E12" s="18"/>
      <c r="F12" s="13">
        <f>(B12+C12+D12+E12)/4</f>
        <v>0</v>
      </c>
      <c r="K12" s="24" t="s">
        <v>35</v>
      </c>
      <c r="L12" s="24" t="s">
        <v>36</v>
      </c>
      <c r="N12" s="28" t="s">
        <v>23</v>
      </c>
      <c r="O12" s="22" t="s">
        <v>32</v>
      </c>
      <c r="P12" s="21">
        <v>15</v>
      </c>
      <c r="Q12" s="22">
        <v>4</v>
      </c>
      <c r="R12" s="22">
        <v>9.5</v>
      </c>
      <c r="S12" s="22">
        <v>10</v>
      </c>
      <c r="T12" s="22">
        <v>10</v>
      </c>
      <c r="U12" s="22">
        <f>(Q12+R12+S12+T12)/4</f>
        <v>8.375</v>
      </c>
      <c r="V12" s="22" t="str">
        <f>IF(P12&gt;15,"6b","6a")</f>
        <v>6a</v>
      </c>
      <c r="W12" s="22" t="str">
        <f>IF(U12&gt;=6,"X","")</f>
        <v>X</v>
      </c>
      <c r="X12" s="22" t="str">
        <f t="shared" si="0"/>
        <v/>
      </c>
    </row>
    <row r="13" spans="1:24" x14ac:dyDescent="0.35">
      <c r="A13" s="12" t="s">
        <v>10</v>
      </c>
      <c r="B13" s="18">
        <v>2</v>
      </c>
      <c r="C13" s="18">
        <v>6.6</v>
      </c>
      <c r="D13" s="18">
        <v>5</v>
      </c>
      <c r="E13" s="18">
        <v>2</v>
      </c>
      <c r="F13" s="13">
        <f>(B13+C13+D13+E13)/4</f>
        <v>3.9</v>
      </c>
      <c r="K13" s="25">
        <f>COUNTIFS(Sexo,"M",Aprovado,"X")</f>
        <v>10</v>
      </c>
      <c r="L13" s="25">
        <f>COUNTIFS(Sexo,"F",Aprovado,"X")</f>
        <v>4</v>
      </c>
      <c r="N13" s="28" t="s">
        <v>6</v>
      </c>
      <c r="O13" s="22" t="s">
        <v>32</v>
      </c>
      <c r="P13" s="21">
        <v>17</v>
      </c>
      <c r="Q13" s="22">
        <v>6.6</v>
      </c>
      <c r="R13" s="22">
        <v>5</v>
      </c>
      <c r="S13" s="22">
        <v>9</v>
      </c>
      <c r="T13" s="22">
        <v>10</v>
      </c>
      <c r="U13" s="22">
        <f>(Q13+R13+S13+T13)/4</f>
        <v>7.65</v>
      </c>
      <c r="V13" s="22" t="str">
        <f>IF(P13&gt;15,"6b","6a")</f>
        <v>6b</v>
      </c>
      <c r="W13" s="22" t="str">
        <f>IF(U13&gt;=6,"X","")</f>
        <v>X</v>
      </c>
      <c r="X13" s="22" t="str">
        <f t="shared" si="0"/>
        <v/>
      </c>
    </row>
    <row r="14" spans="1:24" x14ac:dyDescent="0.35">
      <c r="A14" s="12" t="s">
        <v>8</v>
      </c>
      <c r="B14" s="18">
        <v>10</v>
      </c>
      <c r="C14" s="18">
        <v>10</v>
      </c>
      <c r="D14" s="18">
        <v>5</v>
      </c>
      <c r="E14" s="18">
        <v>5.9</v>
      </c>
      <c r="F14" s="13">
        <f>(B14+C14+D14+E14)/4</f>
        <v>7.7249999999999996</v>
      </c>
      <c r="N14" s="28" t="s">
        <v>21</v>
      </c>
      <c r="O14" s="22" t="s">
        <v>32</v>
      </c>
      <c r="P14" s="21">
        <v>15</v>
      </c>
      <c r="Q14" s="22">
        <v>5.9</v>
      </c>
      <c r="R14" s="22">
        <v>10</v>
      </c>
      <c r="S14" s="22">
        <v>10</v>
      </c>
      <c r="T14" s="22">
        <v>7</v>
      </c>
      <c r="U14" s="22">
        <f>(Q14+R14+S14+T14)/4</f>
        <v>8.2249999999999996</v>
      </c>
      <c r="V14" s="22" t="str">
        <f>IF(P14&gt;15,"6b","6a")</f>
        <v>6a</v>
      </c>
      <c r="W14" s="22" t="str">
        <f>IF(U14&gt;=6,"X","")</f>
        <v>X</v>
      </c>
      <c r="X14" s="22" t="str">
        <f t="shared" si="0"/>
        <v/>
      </c>
    </row>
    <row r="15" spans="1:24" x14ac:dyDescent="0.35">
      <c r="A15" s="12" t="s">
        <v>11</v>
      </c>
      <c r="B15" s="18">
        <v>5</v>
      </c>
      <c r="C15" s="18">
        <v>9.5</v>
      </c>
      <c r="D15" s="18">
        <v>4</v>
      </c>
      <c r="E15" s="18">
        <v>5</v>
      </c>
      <c r="F15" s="13">
        <f>(B15+C15+D15+E15)/4</f>
        <v>5.875</v>
      </c>
      <c r="N15" s="28" t="s">
        <v>7</v>
      </c>
      <c r="O15" s="22" t="s">
        <v>32</v>
      </c>
      <c r="P15" s="21">
        <v>16</v>
      </c>
      <c r="Q15" s="22">
        <v>10</v>
      </c>
      <c r="R15" s="22">
        <v>10</v>
      </c>
      <c r="S15" s="22">
        <v>6</v>
      </c>
      <c r="T15" s="22">
        <v>2</v>
      </c>
      <c r="U15" s="22">
        <f>(Q15+R15+S15+T15)/4</f>
        <v>7</v>
      </c>
      <c r="V15" s="22" t="str">
        <f>IF(P15&gt;15,"6b","6a")</f>
        <v>6b</v>
      </c>
      <c r="W15" s="22" t="str">
        <f>IF(U15&gt;=6,"X","")</f>
        <v>X</v>
      </c>
      <c r="X15" s="22" t="str">
        <f t="shared" si="0"/>
        <v/>
      </c>
    </row>
    <row r="16" spans="1:24" x14ac:dyDescent="0.35">
      <c r="A16" s="12" t="s">
        <v>5</v>
      </c>
      <c r="B16" s="18">
        <v>9.5</v>
      </c>
      <c r="C16" s="18">
        <v>5</v>
      </c>
      <c r="D16" s="18">
        <v>1</v>
      </c>
      <c r="E16" s="18">
        <v>3.6</v>
      </c>
      <c r="F16" s="13">
        <f>(B16+C16+D16+E16)/4</f>
        <v>4.7750000000000004</v>
      </c>
      <c r="N16" s="26" t="s">
        <v>29</v>
      </c>
      <c r="O16" s="26"/>
      <c r="P16" s="26"/>
      <c r="Q16" s="26"/>
      <c r="R16" s="26"/>
      <c r="S16" s="26"/>
      <c r="T16" s="26"/>
      <c r="U16" s="30">
        <f>AVERAGE(U2+U3+U5++U4+U6+U7+U8+U9+U10+U11+U12+U13+U14+U15)/14</f>
        <v>7.5678571428571431</v>
      </c>
      <c r="V16" s="26"/>
      <c r="W16" s="26">
        <f>COUNTIF(W2:W15,"x")</f>
        <v>14</v>
      </c>
      <c r="X16" s="26">
        <f>COUNTIF(X2:X15,"X")</f>
        <v>0</v>
      </c>
    </row>
    <row r="17" spans="1:11" x14ac:dyDescent="0.35">
      <c r="A17" s="12" t="s">
        <v>6</v>
      </c>
      <c r="B17" s="18">
        <v>6.6</v>
      </c>
      <c r="C17" s="18">
        <v>2</v>
      </c>
      <c r="D17" s="18">
        <v>9</v>
      </c>
      <c r="E17" s="18">
        <v>2.2000000000000002</v>
      </c>
      <c r="F17" s="13">
        <f>(B17+C17+D17+E17)/4</f>
        <v>4.95</v>
      </c>
      <c r="G17" s="16"/>
    </row>
    <row r="18" spans="1:11" x14ac:dyDescent="0.35">
      <c r="A18" s="14" t="s">
        <v>7</v>
      </c>
      <c r="B18" s="19">
        <v>6.7</v>
      </c>
      <c r="C18" s="19">
        <v>10</v>
      </c>
      <c r="D18" s="19">
        <v>8</v>
      </c>
      <c r="E18" s="19">
        <v>4.0999999999999996</v>
      </c>
      <c r="F18" s="15">
        <f>(B18+C18+D18+E18)/4</f>
        <v>7.1999999999999993</v>
      </c>
    </row>
    <row r="19" spans="1:11" x14ac:dyDescent="0.35">
      <c r="H19" s="8"/>
      <c r="K19">
        <f>COUNTIFS(Q2:T15,6,Q2:T15,10)</f>
        <v>0</v>
      </c>
    </row>
  </sheetData>
  <sortState xmlns:xlrd2="http://schemas.microsoft.com/office/spreadsheetml/2017/richdata2" ref="N2:W15">
    <sortCondition ref="N2:N15"/>
  </sortState>
  <conditionalFormatting sqref="Q2:T15">
    <cfRule type="cellIs" dxfId="12" priority="13" operator="between">
      <formula>0</formula>
      <formula>5.9</formula>
    </cfRule>
    <cfRule type="cellIs" dxfId="11" priority="14" operator="between">
      <formula>6</formula>
      <formula>10</formula>
    </cfRule>
  </conditionalFormatting>
  <conditionalFormatting sqref="W2:W15">
    <cfRule type="containsBlanks" dxfId="10" priority="6">
      <formula>LEN(TRIM(W2))=0</formula>
    </cfRule>
    <cfRule type="containsText" dxfId="9" priority="12" operator="containsText" text="X">
      <formula>NOT(ISERROR(SEARCH("X",W2)))</formula>
    </cfRule>
  </conditionalFormatting>
  <conditionalFormatting sqref="X2:X15">
    <cfRule type="containsText" dxfId="8" priority="10" operator="containsText" text="X">
      <formula>NOT(ISERROR(SEARCH("X",X2)))</formula>
    </cfRule>
    <cfRule type="containsBlanks" dxfId="7" priority="15">
      <formula>LEN(TRIM(X2))=0</formula>
    </cfRule>
  </conditionalFormatting>
  <conditionalFormatting sqref="V2:V15">
    <cfRule type="containsText" dxfId="6" priority="9" operator="containsText" text="6b">
      <formula>NOT(ISERROR(SEARCH("6b",V2)))</formula>
    </cfRule>
  </conditionalFormatting>
  <conditionalFormatting sqref="U2:U15">
    <cfRule type="cellIs" dxfId="5" priority="3" operator="between">
      <formula>6</formula>
      <formula>10</formula>
    </cfRule>
    <cfRule type="cellIs" dxfId="4" priority="4" operator="between">
      <formula>0</formula>
      <formula>5.9</formula>
    </cfRule>
    <cfRule type="cellIs" dxfId="3" priority="8" operator="between">
      <formula>6</formula>
      <formula>10</formula>
    </cfRule>
  </conditionalFormatting>
  <conditionalFormatting sqref="U4:U15">
    <cfRule type="cellIs" dxfId="2" priority="7" operator="between">
      <formula>0</formula>
      <formula>6</formula>
    </cfRule>
  </conditionalFormatting>
  <conditionalFormatting sqref="U16">
    <cfRule type="cellIs" dxfId="1" priority="2" operator="greaterThanOrEqual">
      <formula>6</formula>
    </cfRule>
    <cfRule type="cellIs" dxfId="0" priority="1" operator="between">
      <formula>0</formula>
      <formula>5.9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6" baseType="lpstr">
      <vt:lpstr>Planilha1</vt:lpstr>
      <vt:lpstr>Aprovado</vt:lpstr>
      <vt:lpstr>Média</vt:lpstr>
      <vt:lpstr>Nome</vt:lpstr>
      <vt:lpstr>Reprovado</vt:lpstr>
      <vt:lpstr>Sexo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dan1el_x.l</dc:creator>
  <cp:lastModifiedBy>dan1el_x.l</cp:lastModifiedBy>
  <dcterms:created xsi:type="dcterms:W3CDTF">2023-03-15T19:39:04Z</dcterms:created>
  <dcterms:modified xsi:type="dcterms:W3CDTF">2023-03-16T01:50:58Z</dcterms:modified>
</cp:coreProperties>
</file>