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__pessoal\FINANÇAS PESSOAIS\Investimento\"/>
    </mc:Choice>
  </mc:AlternateContent>
  <bookViews>
    <workbookView xWindow="0" yWindow="0" windowWidth="28800" windowHeight="12300"/>
  </bookViews>
  <sheets>
    <sheet name="GENIAL" sheetId="1" r:id="rId1"/>
    <sheet name="Dividendos Bradesco" sheetId="2" r:id="rId2"/>
    <sheet name="_Históric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10" i="1"/>
  <c r="G5" i="1" l="1"/>
  <c r="E9" i="1"/>
  <c r="J5" i="1" l="1"/>
  <c r="I5" i="1"/>
  <c r="G4" i="1"/>
  <c r="J4" i="1" s="1"/>
  <c r="G8" i="1"/>
  <c r="J8" i="1" s="1"/>
  <c r="M5" i="2"/>
  <c r="I8" i="1" l="1"/>
  <c r="O8" i="1" s="1"/>
  <c r="P8" i="1" s="1"/>
  <c r="I4" i="1"/>
  <c r="O4" i="1" s="1"/>
  <c r="O5" i="1"/>
  <c r="P5" i="1" s="1"/>
  <c r="P4" i="1" l="1"/>
  <c r="O6" i="3"/>
  <c r="Q5" i="3"/>
  <c r="J5" i="3"/>
  <c r="I5" i="3"/>
  <c r="O5" i="3" s="1"/>
  <c r="P5" i="3" s="1"/>
  <c r="G5" i="3"/>
  <c r="G5" i="2" l="1"/>
  <c r="O5" i="2" s="1"/>
  <c r="P5" i="2" s="1"/>
  <c r="H5" i="2" l="1"/>
  <c r="I5" i="2"/>
  <c r="G6" i="3" l="1"/>
  <c r="Q4" i="3"/>
  <c r="J4" i="3"/>
  <c r="G4" i="3"/>
  <c r="I4" i="3" s="1"/>
  <c r="O4" i="3" s="1"/>
  <c r="P4" i="3" s="1"/>
  <c r="Q7" i="1" l="1"/>
  <c r="G7" i="1"/>
  <c r="I7" i="1" l="1"/>
  <c r="J7" i="1"/>
  <c r="O7" i="1" l="1"/>
  <c r="Q3" i="3"/>
  <c r="G3" i="3"/>
  <c r="P7" i="1" l="1"/>
  <c r="I3" i="3"/>
  <c r="J3" i="3"/>
  <c r="Q6" i="1"/>
  <c r="O3" i="3" l="1"/>
  <c r="P3" i="3" s="1"/>
  <c r="I6" i="3"/>
  <c r="H6" i="3"/>
  <c r="E9" i="2"/>
  <c r="G8" i="2"/>
  <c r="O8" i="2" s="1"/>
  <c r="P8" i="2" s="1"/>
  <c r="G7" i="2"/>
  <c r="H7" i="2" s="1"/>
  <c r="G6" i="2"/>
  <c r="O6" i="2" s="1"/>
  <c r="G4" i="2"/>
  <c r="G3" i="2"/>
  <c r="I3" i="2" s="1"/>
  <c r="H4" i="2" l="1"/>
  <c r="O4" i="2"/>
  <c r="P6" i="2"/>
  <c r="P6" i="3"/>
  <c r="G9" i="2"/>
  <c r="I9" i="2" s="1"/>
  <c r="H6" i="2"/>
  <c r="I6" i="2"/>
  <c r="H3" i="2"/>
  <c r="I7" i="2"/>
  <c r="I4" i="2"/>
  <c r="H8" i="2"/>
  <c r="I8" i="2"/>
  <c r="G6" i="1"/>
  <c r="G9" i="1" s="1"/>
  <c r="P4" i="2" l="1"/>
  <c r="O9" i="2"/>
  <c r="J6" i="1"/>
  <c r="I6" i="1"/>
  <c r="O6" i="1" s="1"/>
  <c r="O9" i="1" s="1"/>
  <c r="H9" i="2"/>
  <c r="O10" i="1" l="1"/>
  <c r="P9" i="2"/>
  <c r="O10" i="2"/>
  <c r="P6" i="1"/>
  <c r="P9" i="1" l="1"/>
</calcChain>
</file>

<file path=xl/sharedStrings.xml><?xml version="1.0" encoding="utf-8"?>
<sst xmlns="http://schemas.openxmlformats.org/spreadsheetml/2006/main" count="87" uniqueCount="43">
  <si>
    <t>Taesa</t>
  </si>
  <si>
    <t>Tenda</t>
  </si>
  <si>
    <t>B3SA3</t>
  </si>
  <si>
    <t>TEND3</t>
  </si>
  <si>
    <t>DATA COMPRA</t>
  </si>
  <si>
    <t>QTDE</t>
  </si>
  <si>
    <t>VALOR</t>
  </si>
  <si>
    <t>TOTAL</t>
  </si>
  <si>
    <t>Corretagem</t>
  </si>
  <si>
    <t>Emolumentos</t>
  </si>
  <si>
    <t>ABCB4</t>
  </si>
  <si>
    <t>Banco ABC</t>
  </si>
  <si>
    <t>DATA DE VENDA</t>
  </si>
  <si>
    <t>B3</t>
  </si>
  <si>
    <t>Código</t>
  </si>
  <si>
    <t>Empresa</t>
  </si>
  <si>
    <t>Itausa</t>
  </si>
  <si>
    <t>Corretora</t>
  </si>
  <si>
    <t>Genial</t>
  </si>
  <si>
    <t>ITSA4</t>
  </si>
  <si>
    <t>Valor de Venda</t>
  </si>
  <si>
    <t>RESULT</t>
  </si>
  <si>
    <t>BRAD COR</t>
  </si>
  <si>
    <t>ESTRATÉGIA</t>
  </si>
  <si>
    <t>Swing Trade</t>
  </si>
  <si>
    <t>TAEE11F</t>
  </si>
  <si>
    <t>RESULT%</t>
  </si>
  <si>
    <t>GENIAL</t>
  </si>
  <si>
    <t>BRAD CORR</t>
  </si>
  <si>
    <t>Tx. Liquidação</t>
  </si>
  <si>
    <t>VALOR C</t>
  </si>
  <si>
    <t>VALOR V</t>
  </si>
  <si>
    <t>QTDE V</t>
  </si>
  <si>
    <t>QTDE C</t>
  </si>
  <si>
    <t>TIMP3</t>
  </si>
  <si>
    <t>Tim Partic.</t>
  </si>
  <si>
    <t>DIAS</t>
  </si>
  <si>
    <t>Brasil ON</t>
  </si>
  <si>
    <t>BBAS3F</t>
  </si>
  <si>
    <t>Obj1</t>
  </si>
  <si>
    <t>Obj2</t>
  </si>
  <si>
    <t>Stop</t>
  </si>
  <si>
    <t>TIMP3F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</si>
</sst>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43" fontId="0" fillId="0" borderId="1" xfId="1" applyFont="1" applyBorder="1"/>
    <xf numFmtId="43" fontId="0" fillId="0" borderId="1" xfId="0" applyNumberFormat="1" applyBorder="1"/>
    <xf numFmtId="164" fontId="0" fillId="0" borderId="1" xfId="2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"/>
  <sheetViews>
    <sheetView tabSelected="1" workbookViewId="0">
      <selection activeCell="B10" sqref="B10"/>
    </sheetView>
  </sheetViews>
  <sheetFormatPr defaultRowHeight="15" x14ac:dyDescent="0.25"/>
  <cols>
    <col min="4" max="4" width="10.7109375" bestFit="1" customWidth="1"/>
    <col min="6" max="7" width="10.7109375" bestFit="1" customWidth="1"/>
    <col min="8" max="8" width="11.42578125" bestFit="1" customWidth="1"/>
    <col min="9" max="9" width="13.42578125" bestFit="1" customWidth="1"/>
    <col min="10" max="11" width="13.42578125" customWidth="1"/>
    <col min="12" max="12" width="10.7109375" bestFit="1" customWidth="1"/>
    <col min="13" max="13" width="10.5703125" customWidth="1"/>
    <col min="15" max="15" width="9.5703125" bestFit="1" customWidth="1"/>
    <col min="17" max="17" width="9.7109375" customWidth="1"/>
  </cols>
  <sheetData>
    <row r="2" spans="1:20" x14ac:dyDescent="0.25">
      <c r="A2" s="1" t="s">
        <v>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17</v>
      </c>
      <c r="B3" s="1" t="s">
        <v>14</v>
      </c>
      <c r="C3" s="1" t="s">
        <v>15</v>
      </c>
      <c r="D3" s="1" t="s">
        <v>4</v>
      </c>
      <c r="E3" s="1" t="s">
        <v>33</v>
      </c>
      <c r="F3" s="1" t="s">
        <v>30</v>
      </c>
      <c r="G3" s="1" t="s">
        <v>7</v>
      </c>
      <c r="H3" s="1" t="s">
        <v>8</v>
      </c>
      <c r="I3" s="1" t="s">
        <v>9</v>
      </c>
      <c r="J3" s="1" t="s">
        <v>29</v>
      </c>
      <c r="K3" s="1" t="s">
        <v>23</v>
      </c>
      <c r="L3" s="1" t="s">
        <v>12</v>
      </c>
      <c r="M3" s="1" t="s">
        <v>31</v>
      </c>
      <c r="N3" s="1" t="s">
        <v>32</v>
      </c>
      <c r="O3" s="1" t="s">
        <v>21</v>
      </c>
      <c r="P3" s="1" t="s">
        <v>26</v>
      </c>
      <c r="Q3" s="1" t="s">
        <v>36</v>
      </c>
      <c r="R3" s="1" t="s">
        <v>39</v>
      </c>
      <c r="S3" s="1" t="s">
        <v>40</v>
      </c>
      <c r="T3" s="1" t="s">
        <v>41</v>
      </c>
    </row>
    <row r="4" spans="1:20" x14ac:dyDescent="0.25">
      <c r="A4" s="2"/>
      <c r="B4" s="2" t="s">
        <v>10</v>
      </c>
      <c r="C4" s="2"/>
      <c r="D4" s="3">
        <v>43641</v>
      </c>
      <c r="E4" s="2">
        <v>20</v>
      </c>
      <c r="F4" s="2">
        <v>19.28</v>
      </c>
      <c r="G4" s="2">
        <f>-E4*F4</f>
        <v>-385.6</v>
      </c>
      <c r="H4" s="4">
        <v>-2.5</v>
      </c>
      <c r="I4" s="4">
        <f>0.004408% * G4</f>
        <v>-1.6997248E-2</v>
      </c>
      <c r="J4" s="4">
        <f>0.0275% * G4</f>
        <v>-0.10604000000000001</v>
      </c>
      <c r="K4" s="4"/>
      <c r="L4" s="3"/>
      <c r="M4" s="2">
        <v>19.14</v>
      </c>
      <c r="N4" s="2">
        <v>20</v>
      </c>
      <c r="O4" s="5">
        <f>M4*N4 + G4 +H4+I4+J4</f>
        <v>-5.4230372480000115</v>
      </c>
      <c r="P4" s="6">
        <f>-(O4/G4)</f>
        <v>-1.4063893278008327E-2</v>
      </c>
      <c r="Q4" s="2"/>
      <c r="R4" s="2"/>
      <c r="S4" s="2"/>
      <c r="T4" s="2"/>
    </row>
    <row r="5" spans="1:20" x14ac:dyDescent="0.25">
      <c r="A5" s="2"/>
      <c r="B5" s="2" t="s">
        <v>2</v>
      </c>
      <c r="C5" s="2"/>
      <c r="D5" s="3">
        <v>43642</v>
      </c>
      <c r="E5" s="2">
        <v>20</v>
      </c>
      <c r="F5" s="2">
        <v>37.65</v>
      </c>
      <c r="G5" s="2">
        <f>-E5*F5</f>
        <v>-753</v>
      </c>
      <c r="H5" s="4"/>
      <c r="I5" s="4">
        <f>0.004408% * G5</f>
        <v>-3.3192239999999998E-2</v>
      </c>
      <c r="J5" s="4">
        <f>0.0275% * G5</f>
        <v>-0.20707500000000001</v>
      </c>
      <c r="K5" s="4"/>
      <c r="L5" s="3"/>
      <c r="M5" s="2">
        <v>37.5</v>
      </c>
      <c r="N5" s="2">
        <v>20</v>
      </c>
      <c r="O5" s="5">
        <f>M5*N5 + G5 +H5+I5+J5</f>
        <v>-3.2402672400000001</v>
      </c>
      <c r="P5" s="6">
        <f>-(O5/G5)</f>
        <v>-4.3031437450199205E-3</v>
      </c>
      <c r="Q5" s="2"/>
      <c r="R5" s="2"/>
      <c r="S5" s="2"/>
      <c r="T5" s="2"/>
    </row>
    <row r="6" spans="1:20" x14ac:dyDescent="0.25">
      <c r="A6" s="2"/>
      <c r="B6" s="2" t="s">
        <v>25</v>
      </c>
      <c r="C6" s="2" t="s">
        <v>0</v>
      </c>
      <c r="D6" s="3">
        <v>43615</v>
      </c>
      <c r="E6" s="2">
        <v>100</v>
      </c>
      <c r="F6" s="2">
        <f>AVERAGE(25.78, 26.19)</f>
        <v>25.984999999999999</v>
      </c>
      <c r="G6" s="2">
        <f>-E6*F6</f>
        <v>-2598.5</v>
      </c>
      <c r="H6" s="4">
        <v>-2.5</v>
      </c>
      <c r="I6" s="4">
        <f>0.004408% * G6</f>
        <v>-0.11454188</v>
      </c>
      <c r="J6" s="4">
        <f>0.0275% * G6</f>
        <v>-0.71458750000000004</v>
      </c>
      <c r="K6" s="4"/>
      <c r="L6" s="3"/>
      <c r="M6" s="2">
        <v>27.45</v>
      </c>
      <c r="N6" s="2">
        <v>100</v>
      </c>
      <c r="O6" s="5">
        <f>M6*N6 + G6 +H6+I6+J6</f>
        <v>143.17087062000002</v>
      </c>
      <c r="P6" s="6">
        <f>-(O6/G6)</f>
        <v>5.509750649220705E-2</v>
      </c>
      <c r="Q6" s="2">
        <f>NETWORKDAYS(D6,L6)</f>
        <v>-31154</v>
      </c>
      <c r="R6" s="2"/>
      <c r="S6" s="2"/>
      <c r="T6" s="2"/>
    </row>
    <row r="7" spans="1:20" x14ac:dyDescent="0.25">
      <c r="A7" s="2"/>
      <c r="B7" s="2" t="s">
        <v>3</v>
      </c>
      <c r="C7" s="2"/>
      <c r="D7" s="3">
        <v>43642</v>
      </c>
      <c r="E7" s="2">
        <v>20</v>
      </c>
      <c r="F7" s="2">
        <v>22.79</v>
      </c>
      <c r="G7" s="2">
        <f>-E7*F7</f>
        <v>-455.79999999999995</v>
      </c>
      <c r="H7" s="4">
        <v>-2.5</v>
      </c>
      <c r="I7" s="4">
        <f>0.004408% * G7</f>
        <v>-2.0091663999999999E-2</v>
      </c>
      <c r="J7" s="4">
        <f>0.0275% * G7</f>
        <v>-0.12534499999999998</v>
      </c>
      <c r="K7" s="4"/>
      <c r="L7" s="3"/>
      <c r="M7" s="2">
        <v>23.69</v>
      </c>
      <c r="N7" s="2">
        <v>20</v>
      </c>
      <c r="O7" s="5">
        <f>M7*N7 + G7 +H7+I7+J7</f>
        <v>15.354563336000057</v>
      </c>
      <c r="P7" s="6">
        <f>-(O7/G7)</f>
        <v>3.3687063045195392E-2</v>
      </c>
      <c r="Q7" s="2">
        <f>NETWORKDAYS(D7,L7)</f>
        <v>-31173</v>
      </c>
      <c r="R7" s="2"/>
      <c r="S7" s="2"/>
      <c r="T7" s="2"/>
    </row>
    <row r="8" spans="1:20" x14ac:dyDescent="0.25">
      <c r="A8" s="2"/>
      <c r="B8" s="2" t="s">
        <v>42</v>
      </c>
      <c r="C8" s="2"/>
      <c r="D8" s="3">
        <v>43641</v>
      </c>
      <c r="E8" s="2">
        <v>20</v>
      </c>
      <c r="F8" s="2">
        <v>11.73</v>
      </c>
      <c r="G8" s="2">
        <f>-E8*F8</f>
        <v>-234.60000000000002</v>
      </c>
      <c r="H8" s="4">
        <v>-2.5</v>
      </c>
      <c r="I8" s="4">
        <f>0.004408% * G8</f>
        <v>-1.0341168000000001E-2</v>
      </c>
      <c r="J8" s="4">
        <f>0.0275% * G8</f>
        <v>-6.4515000000000017E-2</v>
      </c>
      <c r="K8" s="4"/>
      <c r="L8" s="3"/>
      <c r="M8" s="2">
        <v>11.56</v>
      </c>
      <c r="N8" s="2">
        <v>20</v>
      </c>
      <c r="O8" s="5">
        <f>M8*N8 + G8 +H8+I8+J8</f>
        <v>-5.9748561680000059</v>
      </c>
      <c r="P8" s="6">
        <f>-(O8/G8)</f>
        <v>-2.5468270110826963E-2</v>
      </c>
      <c r="Q8" s="2"/>
      <c r="R8" s="2"/>
      <c r="S8" s="2"/>
      <c r="T8" s="2"/>
    </row>
    <row r="9" spans="1:20" x14ac:dyDescent="0.25">
      <c r="A9" s="2"/>
      <c r="B9" s="2"/>
      <c r="C9" s="2"/>
      <c r="D9" s="3"/>
      <c r="E9" s="2">
        <f>SUM(E4:E8)</f>
        <v>180</v>
      </c>
      <c r="F9" s="2"/>
      <c r="G9" s="2">
        <f>SUM(G4:G8)</f>
        <v>-4427.5</v>
      </c>
      <c r="H9" s="4"/>
      <c r="I9" s="4"/>
      <c r="J9" s="4"/>
      <c r="K9" s="4"/>
      <c r="L9" s="2"/>
      <c r="M9" s="2"/>
      <c r="N9" s="2"/>
      <c r="O9" s="5">
        <f>SUM(O4:O8)</f>
        <v>143.88727330000006</v>
      </c>
      <c r="P9" s="6">
        <f t="shared" ref="P9" si="0">-(O9/G9)</f>
        <v>3.2498537165443264E-2</v>
      </c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2"/>
      <c r="F10" s="2">
        <f>AVERAGE(25.78, 26.19)</f>
        <v>25.984999999999999</v>
      </c>
      <c r="G10" s="2"/>
      <c r="H10" s="2"/>
      <c r="I10" s="2"/>
      <c r="J10" s="2"/>
      <c r="K10" s="2"/>
      <c r="L10" s="2"/>
      <c r="M10" s="2"/>
      <c r="N10" s="2"/>
      <c r="O10" s="5">
        <f>-G9+O9</f>
        <v>4571.3872732999998</v>
      </c>
      <c r="P10" s="2"/>
      <c r="Q10" s="2"/>
      <c r="R10" s="2"/>
      <c r="S10" s="2"/>
      <c r="T10" s="2"/>
    </row>
  </sheetData>
  <sortState ref="A14:T18">
    <sortCondition ref="B14:B1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2" sqref="A2"/>
    </sheetView>
  </sheetViews>
  <sheetFormatPr defaultRowHeight="15" x14ac:dyDescent="0.25"/>
  <cols>
    <col min="4" max="4" width="10.7109375" bestFit="1" customWidth="1"/>
    <col min="6" max="7" width="10.7109375" bestFit="1" customWidth="1"/>
    <col min="8" max="8" width="11.42578125" bestFit="1" customWidth="1"/>
    <col min="9" max="9" width="13.42578125" bestFit="1" customWidth="1"/>
    <col min="10" max="11" width="13.42578125" customWidth="1"/>
    <col min="12" max="12" width="10.7109375" bestFit="1" customWidth="1"/>
    <col min="13" max="13" width="10.5703125" customWidth="1"/>
  </cols>
  <sheetData>
    <row r="1" spans="1:16" x14ac:dyDescent="0.25">
      <c r="A1" s="1" t="s">
        <v>28</v>
      </c>
      <c r="B1" s="2"/>
      <c r="C1" s="2"/>
      <c r="D1" s="2"/>
      <c r="E1" s="2"/>
      <c r="F1" s="2"/>
      <c r="G1" s="2"/>
      <c r="H1" s="7" t="s">
        <v>22</v>
      </c>
      <c r="I1" s="7"/>
      <c r="J1" s="8"/>
      <c r="K1" s="8"/>
      <c r="L1" s="2"/>
      <c r="M1" s="2"/>
      <c r="N1" s="2"/>
      <c r="O1" s="2"/>
      <c r="P1" s="2"/>
    </row>
    <row r="2" spans="1:16" x14ac:dyDescent="0.25">
      <c r="A2" s="1" t="s">
        <v>17</v>
      </c>
      <c r="B2" s="1" t="s">
        <v>14</v>
      </c>
      <c r="C2" s="1" t="s">
        <v>15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29</v>
      </c>
      <c r="K2" s="1" t="s">
        <v>23</v>
      </c>
      <c r="L2" s="1" t="s">
        <v>12</v>
      </c>
      <c r="M2" s="1" t="s">
        <v>20</v>
      </c>
      <c r="N2" s="1" t="s">
        <v>5</v>
      </c>
      <c r="O2" s="1" t="s">
        <v>21</v>
      </c>
      <c r="P2" s="1" t="s">
        <v>26</v>
      </c>
    </row>
    <row r="3" spans="1:16" x14ac:dyDescent="0.25">
      <c r="A3" s="2"/>
      <c r="B3" s="2" t="s">
        <v>10</v>
      </c>
      <c r="C3" s="2" t="s">
        <v>11</v>
      </c>
      <c r="D3" s="3"/>
      <c r="E3" s="2">
        <v>20</v>
      </c>
      <c r="F3" s="2">
        <v>19.28</v>
      </c>
      <c r="G3" s="2">
        <f>-E3*F3</f>
        <v>-385.6</v>
      </c>
      <c r="H3" s="4">
        <f>G3*0.2%</f>
        <v>-0.77120000000000011</v>
      </c>
      <c r="I3" s="4">
        <f>G3*0.0325%</f>
        <v>-0.12532000000000001</v>
      </c>
      <c r="J3" s="4"/>
      <c r="K3" s="4"/>
      <c r="L3" s="2"/>
      <c r="M3" s="2"/>
      <c r="N3" s="2"/>
      <c r="O3" s="2"/>
      <c r="P3" s="2"/>
    </row>
    <row r="4" spans="1:16" x14ac:dyDescent="0.25">
      <c r="A4" s="2"/>
      <c r="B4" s="2" t="s">
        <v>2</v>
      </c>
      <c r="C4" s="2" t="s">
        <v>13</v>
      </c>
      <c r="D4" s="3">
        <v>43630</v>
      </c>
      <c r="E4" s="2">
        <v>100</v>
      </c>
      <c r="F4" s="2">
        <v>37.200000000000003</v>
      </c>
      <c r="G4" s="2">
        <f t="shared" ref="G4:G8" si="0">-E4*F4</f>
        <v>-3720.0000000000005</v>
      </c>
      <c r="H4" s="4">
        <f t="shared" ref="H4:H8" si="1">G4*0.2%</f>
        <v>-7.4400000000000013</v>
      </c>
      <c r="I4" s="4">
        <f t="shared" ref="I4:I9" si="2">G4*0.0325%</f>
        <v>-1.2090000000000001</v>
      </c>
      <c r="J4" s="4"/>
      <c r="K4" s="4"/>
      <c r="L4" s="2"/>
      <c r="M4" s="2">
        <v>37.549999999999997</v>
      </c>
      <c r="N4" s="2">
        <v>100</v>
      </c>
      <c r="O4" s="4">
        <f>M4*N4 + G4</f>
        <v>34.999999999999091</v>
      </c>
      <c r="P4" s="6">
        <f>-(O4/G4)</f>
        <v>9.4086021505373884E-3</v>
      </c>
    </row>
    <row r="5" spans="1:16" x14ac:dyDescent="0.25">
      <c r="A5" s="2"/>
      <c r="B5" s="2" t="s">
        <v>2</v>
      </c>
      <c r="C5" s="2" t="s">
        <v>13</v>
      </c>
      <c r="D5" s="3">
        <v>43633</v>
      </c>
      <c r="E5" s="2">
        <v>50</v>
      </c>
      <c r="F5" s="2">
        <v>35.58</v>
      </c>
      <c r="G5" s="2">
        <f t="shared" ref="G5" si="3">-E5*F5</f>
        <v>-1779</v>
      </c>
      <c r="H5" s="4">
        <f t="shared" ref="H5" si="4">G5*0.2%</f>
        <v>-3.5580000000000003</v>
      </c>
      <c r="I5" s="4">
        <f t="shared" ref="I5" si="5">G5*0.0325%</f>
        <v>-0.57817499999999999</v>
      </c>
      <c r="J5" s="4"/>
      <c r="K5" s="4"/>
      <c r="L5" s="2"/>
      <c r="M5" s="2">
        <f>M4</f>
        <v>37.549999999999997</v>
      </c>
      <c r="N5" s="2">
        <v>50</v>
      </c>
      <c r="O5" s="4">
        <f>M5*N5 + G5</f>
        <v>98.499999999999773</v>
      </c>
      <c r="P5" s="6">
        <f>-(O5/G5)</f>
        <v>5.536818437324327E-2</v>
      </c>
    </row>
    <row r="6" spans="1:16" x14ac:dyDescent="0.25">
      <c r="A6" s="2"/>
      <c r="B6" s="2" t="s">
        <v>25</v>
      </c>
      <c r="C6" s="2" t="s">
        <v>0</v>
      </c>
      <c r="D6" s="3"/>
      <c r="E6" s="2">
        <v>20</v>
      </c>
      <c r="F6" s="2">
        <v>0</v>
      </c>
      <c r="G6" s="2">
        <f t="shared" si="0"/>
        <v>0</v>
      </c>
      <c r="H6" s="4">
        <f t="shared" si="1"/>
        <v>0</v>
      </c>
      <c r="I6" s="4">
        <f t="shared" si="2"/>
        <v>0</v>
      </c>
      <c r="J6" s="4"/>
      <c r="K6" s="4"/>
      <c r="L6" s="2"/>
      <c r="M6" s="2">
        <v>0</v>
      </c>
      <c r="N6" s="2">
        <v>0</v>
      </c>
      <c r="O6" s="2">
        <f>M6*N6 + G6</f>
        <v>0</v>
      </c>
      <c r="P6" s="6" t="e">
        <f>-(O6/G6)</f>
        <v>#DIV/0!</v>
      </c>
    </row>
    <row r="7" spans="1:16" x14ac:dyDescent="0.25">
      <c r="A7" s="2"/>
      <c r="B7" s="2" t="s">
        <v>3</v>
      </c>
      <c r="C7" s="2" t="s">
        <v>1</v>
      </c>
      <c r="D7" s="3"/>
      <c r="E7" s="2">
        <v>20</v>
      </c>
      <c r="F7" s="2">
        <v>0</v>
      </c>
      <c r="G7" s="2">
        <f t="shared" si="0"/>
        <v>0</v>
      </c>
      <c r="H7" s="4">
        <f t="shared" si="1"/>
        <v>0</v>
      </c>
      <c r="I7" s="4">
        <f t="shared" si="2"/>
        <v>0</v>
      </c>
      <c r="J7" s="4"/>
      <c r="K7" s="4"/>
      <c r="L7" s="3"/>
      <c r="M7" s="2"/>
      <c r="N7" s="2"/>
      <c r="O7" s="2"/>
      <c r="P7" s="2"/>
    </row>
    <row r="8" spans="1:16" x14ac:dyDescent="0.25">
      <c r="A8" s="2"/>
      <c r="B8" s="2" t="s">
        <v>34</v>
      </c>
      <c r="C8" s="2" t="s">
        <v>35</v>
      </c>
      <c r="D8" s="3"/>
      <c r="E8" s="2">
        <v>20</v>
      </c>
      <c r="F8" s="2">
        <v>0</v>
      </c>
      <c r="G8" s="2">
        <f t="shared" si="0"/>
        <v>0</v>
      </c>
      <c r="H8" s="4">
        <f t="shared" si="1"/>
        <v>0</v>
      </c>
      <c r="I8" s="4">
        <f t="shared" si="2"/>
        <v>0</v>
      </c>
      <c r="J8" s="4"/>
      <c r="K8" s="4"/>
      <c r="L8" s="3"/>
      <c r="M8" s="2"/>
      <c r="N8" s="2"/>
      <c r="O8" s="2">
        <f>M8*N8 + G8</f>
        <v>0</v>
      </c>
      <c r="P8" s="6" t="e">
        <f>-(O8/G8)</f>
        <v>#DIV/0!</v>
      </c>
    </row>
    <row r="9" spans="1:16" x14ac:dyDescent="0.25">
      <c r="A9" s="2"/>
      <c r="B9" s="2"/>
      <c r="C9" s="2"/>
      <c r="D9" s="3"/>
      <c r="E9" s="2">
        <f>SUM(E3:E8)</f>
        <v>230</v>
      </c>
      <c r="F9" s="2"/>
      <c r="G9" s="2">
        <f>SUM(G3:G8)</f>
        <v>-5884.6</v>
      </c>
      <c r="H9" s="4">
        <f>IF(G9*0.2% &gt;10,-G9*0.2%,-10)</f>
        <v>-10</v>
      </c>
      <c r="I9" s="4">
        <f t="shared" si="2"/>
        <v>-1.9124950000000001</v>
      </c>
      <c r="J9" s="4"/>
      <c r="K9" s="4"/>
      <c r="L9" s="2"/>
      <c r="M9" s="2"/>
      <c r="N9" s="2"/>
      <c r="O9" s="2">
        <f>SUM(O4:O8)</f>
        <v>133.49999999999886</v>
      </c>
      <c r="P9" s="6">
        <f>-(O9/G9)</f>
        <v>2.2686333820480381E-2</v>
      </c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f>-G9+O9</f>
        <v>6018.0999999999995</v>
      </c>
      <c r="P10" s="2"/>
    </row>
  </sheetData>
  <mergeCells count="1"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A2" sqref="A2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8.5703125" bestFit="1" customWidth="1"/>
    <col min="4" max="4" width="14.42578125" bestFit="1" customWidth="1"/>
    <col min="5" max="5" width="7.28515625" bestFit="1" customWidth="1"/>
    <col min="6" max="6" width="8.5703125" bestFit="1" customWidth="1"/>
    <col min="7" max="7" width="7.7109375" bestFit="1" customWidth="1"/>
    <col min="8" max="8" width="11.42578125" bestFit="1" customWidth="1"/>
    <col min="9" max="9" width="13.42578125" bestFit="1" customWidth="1"/>
    <col min="10" max="10" width="13.5703125" bestFit="1" customWidth="1"/>
    <col min="11" max="11" width="13.28515625" bestFit="1" customWidth="1"/>
    <col min="12" max="12" width="15.42578125" bestFit="1" customWidth="1"/>
    <col min="13" max="13" width="8.7109375" bestFit="1" customWidth="1"/>
    <col min="14" max="14" width="7.42578125" bestFit="1" customWidth="1"/>
    <col min="15" max="15" width="8" bestFit="1" customWidth="1"/>
    <col min="16" max="16" width="9" bestFit="1" customWidth="1"/>
    <col min="17" max="17" width="6.7109375" bestFit="1" customWidth="1"/>
    <col min="18" max="18" width="8.7109375" bestFit="1" customWidth="1"/>
  </cols>
  <sheetData>
    <row r="1" spans="1:20" x14ac:dyDescent="0.25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17</v>
      </c>
      <c r="B2" s="1" t="s">
        <v>14</v>
      </c>
      <c r="C2" s="1" t="s">
        <v>15</v>
      </c>
      <c r="D2" s="1" t="s">
        <v>4</v>
      </c>
      <c r="E2" s="1" t="s">
        <v>33</v>
      </c>
      <c r="F2" s="1" t="s">
        <v>30</v>
      </c>
      <c r="G2" s="1" t="s">
        <v>7</v>
      </c>
      <c r="H2" s="1" t="s">
        <v>8</v>
      </c>
      <c r="I2" s="1" t="s">
        <v>9</v>
      </c>
      <c r="J2" s="1" t="s">
        <v>29</v>
      </c>
      <c r="K2" s="1" t="s">
        <v>23</v>
      </c>
      <c r="L2" s="1" t="s">
        <v>12</v>
      </c>
      <c r="M2" s="1" t="s">
        <v>31</v>
      </c>
      <c r="N2" s="1" t="s">
        <v>32</v>
      </c>
      <c r="O2" s="1" t="s">
        <v>21</v>
      </c>
      <c r="P2" s="1" t="s">
        <v>26</v>
      </c>
      <c r="Q2" s="1" t="s">
        <v>36</v>
      </c>
      <c r="R2" s="1" t="s">
        <v>39</v>
      </c>
      <c r="S2" s="1" t="s">
        <v>40</v>
      </c>
      <c r="T2" s="1" t="s">
        <v>41</v>
      </c>
    </row>
    <row r="3" spans="1:20" x14ac:dyDescent="0.25">
      <c r="A3" s="2" t="s">
        <v>18</v>
      </c>
      <c r="B3" s="2" t="s">
        <v>19</v>
      </c>
      <c r="C3" s="2" t="s">
        <v>16</v>
      </c>
      <c r="D3" s="3">
        <v>43614</v>
      </c>
      <c r="E3" s="2">
        <v>100</v>
      </c>
      <c r="F3" s="2">
        <v>12.04</v>
      </c>
      <c r="G3" s="2">
        <f t="shared" ref="G3:G5" si="0">-E3*F3</f>
        <v>-1204</v>
      </c>
      <c r="H3" s="4">
        <v>-5</v>
      </c>
      <c r="I3" s="4">
        <f>0.004408% * G3</f>
        <v>-5.3072319999999999E-2</v>
      </c>
      <c r="J3" s="4">
        <f>0.0275% * G3</f>
        <v>-0.33110000000000001</v>
      </c>
      <c r="K3" s="4" t="s">
        <v>24</v>
      </c>
      <c r="L3" s="3">
        <v>43620</v>
      </c>
      <c r="M3" s="2">
        <v>12.48</v>
      </c>
      <c r="N3" s="2">
        <v>100</v>
      </c>
      <c r="O3" s="5">
        <f>M3*N3 + G3 +(2*H3)+I3+(2*J3)</f>
        <v>33.284727680000003</v>
      </c>
      <c r="P3" s="6">
        <f>-(O3/G3)</f>
        <v>2.7645122657807313E-2</v>
      </c>
      <c r="Q3" s="2">
        <f>NETWORKDAYS(D3,L3)</f>
        <v>5</v>
      </c>
      <c r="R3" s="2"/>
      <c r="S3" s="2"/>
      <c r="T3" s="2"/>
    </row>
    <row r="4" spans="1:20" x14ac:dyDescent="0.25">
      <c r="A4" s="2"/>
      <c r="B4" s="2" t="s">
        <v>38</v>
      </c>
      <c r="C4" s="2" t="s">
        <v>37</v>
      </c>
      <c r="D4" s="3">
        <v>43623</v>
      </c>
      <c r="E4" s="2">
        <v>20</v>
      </c>
      <c r="F4" s="2">
        <v>52.6</v>
      </c>
      <c r="G4" s="2">
        <f t="shared" si="0"/>
        <v>-1052</v>
      </c>
      <c r="H4" s="4">
        <v>-2.5</v>
      </c>
      <c r="I4" s="4">
        <f>0.004408% * G4</f>
        <v>-4.6372159999999996E-2</v>
      </c>
      <c r="J4" s="4">
        <f>0.0275% * G4</f>
        <v>-0.2893</v>
      </c>
      <c r="K4" s="4" t="s">
        <v>24</v>
      </c>
      <c r="L4" s="3">
        <v>43628</v>
      </c>
      <c r="M4" s="2">
        <v>52.4</v>
      </c>
      <c r="N4" s="2">
        <v>20</v>
      </c>
      <c r="O4" s="5">
        <f>M4*N4 + G4 +H4+I4+J4</f>
        <v>-6.8356721599999997</v>
      </c>
      <c r="P4" s="6">
        <f>-(O4/G4)</f>
        <v>-6.4977872243346E-3</v>
      </c>
      <c r="Q4" s="2">
        <f>NETWORKDAYS(D4,L4)</f>
        <v>4</v>
      </c>
      <c r="R4" s="2">
        <v>52.94</v>
      </c>
      <c r="S4" s="2">
        <v>55.58</v>
      </c>
      <c r="T4" s="2">
        <v>51.47</v>
      </c>
    </row>
    <row r="5" spans="1:20" x14ac:dyDescent="0.25">
      <c r="A5" s="2"/>
      <c r="B5" s="2" t="s">
        <v>2</v>
      </c>
      <c r="C5" s="2" t="s">
        <v>13</v>
      </c>
      <c r="D5" s="3">
        <v>43626</v>
      </c>
      <c r="E5" s="2">
        <v>50</v>
      </c>
      <c r="F5" s="2">
        <v>37.15</v>
      </c>
      <c r="G5" s="2">
        <f t="shared" si="0"/>
        <v>-1857.5</v>
      </c>
      <c r="H5" s="4">
        <v>-2.5</v>
      </c>
      <c r="I5" s="4">
        <f>0.004408% * G5</f>
        <v>-8.1878599999999996E-2</v>
      </c>
      <c r="J5" s="4">
        <f>0.0275% * G5</f>
        <v>-0.5108125</v>
      </c>
      <c r="K5" s="4"/>
      <c r="L5" s="3">
        <v>43640</v>
      </c>
      <c r="M5" s="2">
        <v>39.4</v>
      </c>
      <c r="N5" s="2">
        <v>50</v>
      </c>
      <c r="O5" s="5">
        <f>M5*N5 + G5 +H5+I5+J5</f>
        <v>109.4073089</v>
      </c>
      <c r="P5" s="6">
        <f>-(O5/G5)</f>
        <v>5.8900300888290714E-2</v>
      </c>
      <c r="Q5" s="2">
        <f>NETWORKDAYS(D5,L5)</f>
        <v>11</v>
      </c>
      <c r="R5" s="2"/>
      <c r="S5" s="2"/>
      <c r="T5" s="2"/>
    </row>
    <row r="6" spans="1:20" x14ac:dyDescent="0.25">
      <c r="A6" s="2"/>
      <c r="B6" s="2"/>
      <c r="C6" s="2"/>
      <c r="D6" s="3"/>
      <c r="E6" s="2"/>
      <c r="F6" s="2"/>
      <c r="G6" s="2">
        <f>SUM(G3:G4)</f>
        <v>-2256</v>
      </c>
      <c r="H6" s="4">
        <f>IF(G6*0.2% &gt;10,-G6*0.2%,-10)</f>
        <v>-10</v>
      </c>
      <c r="I6" s="4">
        <f t="shared" ref="I6" si="1">G6*0.0325%</f>
        <v>-0.73319999999999996</v>
      </c>
      <c r="J6" s="4"/>
      <c r="K6" s="4"/>
      <c r="L6" s="2"/>
      <c r="M6" s="2"/>
      <c r="N6" s="2"/>
      <c r="O6" s="5">
        <f>SUM(O3:O5)</f>
        <v>135.85636442000001</v>
      </c>
      <c r="P6" s="6">
        <f>-(O6/G6)</f>
        <v>6.0220019689716311E-2</v>
      </c>
      <c r="Q6" s="2"/>
      <c r="R6" s="2"/>
      <c r="S6" s="2"/>
      <c r="T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GENIAL</vt:lpstr>
      <vt:lpstr>Dividendos Bradesco</vt:lpstr>
      <vt:lpstr>_Histórico</vt:lpstr>
    </vt:vector>
  </TitlesOfParts>
  <Company>Banco Bradesco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Bertola</dc:creator>
  <cp:lastModifiedBy>Banco Bradesco</cp:lastModifiedBy>
  <dcterms:created xsi:type="dcterms:W3CDTF">2018-11-07T16:07:44Z</dcterms:created>
  <dcterms:modified xsi:type="dcterms:W3CDTF">2019-06-28T17:13:33Z</dcterms:modified>
</cp:coreProperties>
</file>