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9\data\tschui\My Documents\dory\dory-pcb\BOM\"/>
    </mc:Choice>
  </mc:AlternateContent>
  <bookViews>
    <workbookView xWindow="0" yWindow="0" windowWidth="21570" windowHeight="11550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42" i="1" l="1"/>
  <c r="K42" i="1"/>
  <c r="J8" i="1"/>
  <c r="K8" i="1"/>
  <c r="K5" i="1"/>
  <c r="K6" i="1"/>
  <c r="K7" i="1"/>
  <c r="K10" i="1"/>
  <c r="K11" i="1"/>
  <c r="K12" i="1"/>
  <c r="K13" i="1"/>
  <c r="K14" i="1"/>
  <c r="K15" i="1"/>
  <c r="K16" i="1"/>
  <c r="K18" i="1"/>
  <c r="K19" i="1"/>
  <c r="K20" i="1"/>
  <c r="K21" i="1"/>
  <c r="J3" i="1"/>
  <c r="K3" i="1" s="1"/>
  <c r="J4" i="1"/>
  <c r="K4" i="1" s="1"/>
  <c r="J9" i="1"/>
  <c r="K9" i="1" s="1"/>
  <c r="J17" i="1"/>
  <c r="K17" i="1" s="1"/>
  <c r="J40" i="1"/>
  <c r="K40" i="1" s="1"/>
  <c r="K43" i="1" l="1"/>
</calcChain>
</file>

<file path=xl/sharedStrings.xml><?xml version="1.0" encoding="utf-8"?>
<sst xmlns="http://schemas.openxmlformats.org/spreadsheetml/2006/main" count="236" uniqueCount="156">
  <si>
    <t>Comment</t>
  </si>
  <si>
    <t>Description</t>
  </si>
  <si>
    <t>Designator</t>
  </si>
  <si>
    <t>Footprint</t>
  </si>
  <si>
    <t>Quantity</t>
  </si>
  <si>
    <t>Value</t>
  </si>
  <si>
    <t>32.768kHz</t>
  </si>
  <si>
    <t/>
  </si>
  <si>
    <t>Q2</t>
  </si>
  <si>
    <t>MS3V-T1R</t>
  </si>
  <si>
    <t>742861210</t>
  </si>
  <si>
    <t>SMD EMI Suppression Ferrite Bead WE-CBF HF, Z = 1000 Ohm</t>
  </si>
  <si>
    <t>ferrite bead</t>
  </si>
  <si>
    <t>SMD-0603</t>
  </si>
  <si>
    <t>L1, L3</t>
  </si>
  <si>
    <t>CSTCR4M00G15L99</t>
  </si>
  <si>
    <t>Q4</t>
  </si>
  <si>
    <t>CSTCR_G15L</t>
  </si>
  <si>
    <t>GPS Bee Seeedstudio</t>
  </si>
  <si>
    <t>GPS</t>
  </si>
  <si>
    <t>GPS bee</t>
  </si>
  <si>
    <t>Jack_5</t>
  </si>
  <si>
    <t>4 pin 5 contact headphone jack 3.5mm</t>
  </si>
  <si>
    <t>J1</t>
  </si>
  <si>
    <t>Jack_5_socket</t>
  </si>
  <si>
    <t>LED2</t>
  </si>
  <si>
    <t>Typical RED, GREEN, YELLOW, AMBER GaAs LED</t>
  </si>
  <si>
    <t>D1, D2</t>
  </si>
  <si>
    <t>3.2X1.6X1.1</t>
  </si>
  <si>
    <t>PCA9515DP</t>
  </si>
  <si>
    <t>PCA9515 I2C logic level converter</t>
  </si>
  <si>
    <t>LogicLevelTranslator</t>
  </si>
  <si>
    <t>TSOP65P490X110-8N</t>
  </si>
  <si>
    <t>Si7055</t>
  </si>
  <si>
    <t>AirTemperature</t>
  </si>
  <si>
    <t>Si7050/3/4/5</t>
  </si>
  <si>
    <t>SST25VF064C-80-4I-S3AE</t>
  </si>
  <si>
    <t>64 Mbit SPI Serial Flash, 2.7 to 3.6 V, 80 MHz, -40 to 85 degC, 8-pin SOIC (S3A8), Tube</t>
  </si>
  <si>
    <t>FLASH_MEMORY</t>
  </si>
  <si>
    <t>MCHP-SOIC-S3A8_M</t>
  </si>
  <si>
    <t>TPS61240DRVT</t>
  </si>
  <si>
    <t>Boost Voltage Converter with 2.3 to 5.5 V Input and 5 V Output, 6-Pin SON (DRV), Green (RoHS &amp; no Sb/Br)</t>
  </si>
  <si>
    <t>5V boost converter</t>
  </si>
  <si>
    <t>DRV6-1600X1000TP</t>
  </si>
  <si>
    <t>TPS63001DRCR</t>
  </si>
  <si>
    <t>Buck-Boost Voltage Converter with 1.8 to 5.5 V Input and 3.3 V Output, -40 to 85 degC, 10-Pin SON (DRC), Green (RoHS &amp; no Sb/Br)</t>
  </si>
  <si>
    <t>3.3V boost converter</t>
  </si>
  <si>
    <t>DRC10-2400X1650TP</t>
  </si>
  <si>
    <t>XBee ZigBee S2C surface mount</t>
  </si>
  <si>
    <t>rf</t>
  </si>
  <si>
    <t>S2C XBEE</t>
  </si>
  <si>
    <t>USB Friendly 0.5 A Li+ Charger with Dynamic Power Management, 6.6 V OVP, 4.3 V, -40 to 85 degC, 16-pin QFN (RGT), Green (RoHS &amp; no Sb/Br)</t>
  </si>
  <si>
    <t>BATT CHARGER</t>
  </si>
  <si>
    <t>RGT16-1700X1700TP</t>
  </si>
  <si>
    <t>micro USB</t>
  </si>
  <si>
    <t>USB 2.0 Standard Micro-USB Connector, Micro AB-Standard (Bottom Mount), 30 V AC, -30 to 85 degC, Right Angle, 5-Pin 7.5 x 5.6 x 2.8 mm SMD, RoHS, Reel</t>
  </si>
  <si>
    <t>J2</t>
  </si>
  <si>
    <t>HIRO-ZX62D-AB-5P8_V</t>
  </si>
  <si>
    <t>TPD2E001DRYR</t>
  </si>
  <si>
    <t>Low-Capacitance + / - 15 kV ESD-Protection Array for High-Speed Data Interfaces, 2 Channels, -40 to +85 degC, 6-pin SON (DRY), Green (RoHS &amp; no Sb/Br)</t>
  </si>
  <si>
    <t>ESD_PROT_I2C, ESD_PROT_USB</t>
  </si>
  <si>
    <t>DRY6</t>
  </si>
  <si>
    <t>MSP430F5529IPN</t>
  </si>
  <si>
    <t>25 MHz Mixed Signal Microcontroller with 128 KB Flash, 8192 B SRAM and 63 GPIOs, -40 to 85 degC, 80-pin QFP (PN), Green (RoHS &amp; no Sb/Br)</t>
  </si>
  <si>
    <t>U1</t>
  </si>
  <si>
    <t>TI-PN80_N</t>
  </si>
  <si>
    <t>Res3</t>
  </si>
  <si>
    <t>Resistor</t>
  </si>
  <si>
    <t>J1-0603</t>
  </si>
  <si>
    <t>0R</t>
  </si>
  <si>
    <t>1K</t>
  </si>
  <si>
    <t>1M</t>
  </si>
  <si>
    <t>Cap Semi</t>
  </si>
  <si>
    <t>Capacitor (Semiconductor SIM Model)</t>
  </si>
  <si>
    <t>1608[0603]</t>
  </si>
  <si>
    <t>1uF</t>
  </si>
  <si>
    <t>C2</t>
  </si>
  <si>
    <t>2.2uF</t>
  </si>
  <si>
    <t>R7, R8, R9, R10</t>
  </si>
  <si>
    <t>4k7</t>
  </si>
  <si>
    <t>4.7uF</t>
  </si>
  <si>
    <t>C8, C9</t>
  </si>
  <si>
    <t>10pF 10%</t>
  </si>
  <si>
    <t>C12, C14</t>
  </si>
  <si>
    <t>12pF</t>
  </si>
  <si>
    <t>C7, C10, C11, C13, C17, C20, C21, C22</t>
  </si>
  <si>
    <t>100nF</t>
  </si>
  <si>
    <t>C15, C19</t>
  </si>
  <si>
    <t>220nF</t>
  </si>
  <si>
    <t>470nF</t>
  </si>
  <si>
    <t>Seeed Part No</t>
  </si>
  <si>
    <t>0100020P1</t>
  </si>
  <si>
    <t>0100340P1</t>
  </si>
  <si>
    <t>0010070P1</t>
  </si>
  <si>
    <t>0011090P1</t>
  </si>
  <si>
    <t>1.2k 1%</t>
  </si>
  <si>
    <t>R111, R112</t>
  </si>
  <si>
    <t>R110</t>
  </si>
  <si>
    <t>0010030P1</t>
  </si>
  <si>
    <t>0011240P1</t>
  </si>
  <si>
    <t>NA</t>
  </si>
  <si>
    <t>MAX1555EZK-T</t>
  </si>
  <si>
    <t>0330020P1</t>
  </si>
  <si>
    <t>SEN133D1P</t>
  </si>
  <si>
    <t>0900120P1</t>
  </si>
  <si>
    <t xml:space="preserve"> POWER switch</t>
  </si>
  <si>
    <t>4MHz Resonator</t>
  </si>
  <si>
    <t>should find a waterproof solution</t>
  </si>
  <si>
    <t>is not in the OPL, but in the Seeed online store</t>
  </si>
  <si>
    <t>not available at Seeed studio, should be purchased elsewhere or replaced by an alternative.</t>
  </si>
  <si>
    <t>BOM dOry Mainboard</t>
  </si>
  <si>
    <t>32.768kHz resonator !! replaced with epson part from Seeed</t>
  </si>
  <si>
    <t>311030004</t>
  </si>
  <si>
    <t>3400150P1</t>
  </si>
  <si>
    <t>Bulk Unit Price (USD)</t>
  </si>
  <si>
    <t>TOTAL</t>
  </si>
  <si>
    <t>Total Price (USD)</t>
  </si>
  <si>
    <t>COILCRAFT XFL4020 INDUCTOR</t>
  </si>
  <si>
    <t xml:space="preserve"> DigiKey</t>
  </si>
  <si>
    <t>Alternative supplier number:</t>
  </si>
  <si>
    <t>Mouser</t>
  </si>
  <si>
    <t>811-2554-1-ND</t>
  </si>
  <si>
    <t>1uH inductor (muRata)</t>
  </si>
  <si>
    <t xml:space="preserve"> 
39H102C</t>
  </si>
  <si>
    <t>81-CSTCR4M00G15L99R0</t>
  </si>
  <si>
    <t>changed in BOM… not yet in schematics!</t>
  </si>
  <si>
    <t>568-1034-1-ND</t>
  </si>
  <si>
    <t>check footprint!!</t>
  </si>
  <si>
    <t>336-3121-5-ND</t>
  </si>
  <si>
    <t>804-25VF064C8IS3AE</t>
  </si>
  <si>
    <t xml:space="preserve"> 296-24519-1-ND</t>
  </si>
  <si>
    <t>296-19643-1-ND</t>
  </si>
  <si>
    <t xml:space="preserve"> 296-21884-1-ND</t>
  </si>
  <si>
    <t>296-27306-1-ND</t>
  </si>
  <si>
    <t>PCB Price</t>
  </si>
  <si>
    <t>FC-12M</t>
  </si>
  <si>
    <t>R11, R12, R13, R14, R21, R22, R23, R24</t>
  </si>
  <si>
    <t>h</t>
  </si>
  <si>
    <t>100K</t>
  </si>
  <si>
    <t>100R</t>
  </si>
  <si>
    <t>10k</t>
  </si>
  <si>
    <t>10uF</t>
  </si>
  <si>
    <t>200k</t>
  </si>
  <si>
    <t>27R</t>
  </si>
  <si>
    <t>8.2k</t>
  </si>
  <si>
    <t>R19, R28, R29, R1, R2, R15</t>
  </si>
  <si>
    <t>R18, R25, R26, R27</t>
  </si>
  <si>
    <t>C23, C24</t>
  </si>
  <si>
    <t>R3</t>
  </si>
  <si>
    <t>R4, R20</t>
  </si>
  <si>
    <t>C3, C4</t>
  </si>
  <si>
    <t>R6</t>
  </si>
  <si>
    <t>R17, R16</t>
  </si>
  <si>
    <t>C1, C6, C18</t>
  </si>
  <si>
    <t>C5, C16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</si>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</sst>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6" borderId="0" xfId="0" applyFill="1"/>
    <xf numFmtId="49" fontId="0" fillId="0" borderId="0" xfId="0" applyNumberFormat="1"/>
    <xf numFmtId="49" fontId="2" fillId="0" borderId="0" xfId="0" applyNumberFormat="1" applyFont="1"/>
    <xf numFmtId="0" fontId="4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6" borderId="1" xfId="0" applyNumberFormat="1" applyFill="1" applyBorder="1"/>
    <xf numFmtId="49" fontId="3" fillId="5" borderId="1" xfId="0" applyNumberFormat="1" applyFont="1" applyFill="1" applyBorder="1"/>
    <xf numFmtId="49" fontId="0" fillId="5" borderId="1" xfId="0" applyNumberFormat="1" applyFill="1" applyBorder="1"/>
    <xf numFmtId="0" fontId="1" fillId="0" borderId="1" xfId="0" applyFont="1" applyFill="1" applyBorder="1"/>
    <xf numFmtId="49" fontId="0" fillId="4" borderId="1" xfId="0" applyNumberFormat="1" applyFill="1" applyBorder="1"/>
    <xf numFmtId="2" fontId="0" fillId="0" borderId="0" xfId="0" applyNumberFormat="1"/>
    <xf numFmtId="2" fontId="1" fillId="2" borderId="1" xfId="0" quotePrefix="1" applyNumberFormat="1" applyFont="1" applyFill="1" applyBorder="1" applyAlignment="1">
      <alignment horizontal="center"/>
    </xf>
    <xf numFmtId="2" fontId="0" fillId="0" borderId="1" xfId="0" applyNumberFormat="1" applyBorder="1"/>
    <xf numFmtId="49" fontId="0" fillId="7" borderId="1" xfId="0" applyNumberFormat="1" applyFill="1" applyBorder="1"/>
    <xf numFmtId="49" fontId="3" fillId="7" borderId="1" xfId="0" applyNumberFormat="1" applyFont="1" applyFill="1" applyBorder="1"/>
    <xf numFmtId="49" fontId="2" fillId="7" borderId="1" xfId="0" applyNumberFormat="1" applyFont="1" applyFill="1" applyBorder="1"/>
    <xf numFmtId="0" fontId="1" fillId="8" borderId="1" xfId="0" quotePrefix="1" applyFont="1" applyFill="1" applyBorder="1"/>
    <xf numFmtId="0" fontId="1" fillId="3" borderId="1" xfId="0" quotePrefix="1" applyFont="1" applyFill="1" applyBorder="1"/>
    <xf numFmtId="0" fontId="0" fillId="8" borderId="0" xfId="0" applyFill="1"/>
    <xf numFmtId="49" fontId="3" fillId="0" borderId="1" xfId="0" applyNumberFormat="1" applyFont="1" applyBorder="1"/>
    <xf numFmtId="2" fontId="1" fillId="2" borderId="1" xfId="0" applyNumberFormat="1" applyFont="1" applyFill="1" applyBorder="1" applyAlignment="1">
      <alignment horizontal="center"/>
    </xf>
    <xf numFmtId="0" fontId="6" fillId="0" borderId="1" xfId="1" applyFont="1" applyBorder="1"/>
    <xf numFmtId="0" fontId="5" fillId="0" borderId="1" xfId="1" applyBorder="1"/>
    <xf numFmtId="0" fontId="3" fillId="0" borderId="1" xfId="0" applyFont="1" applyBorder="1"/>
    <xf numFmtId="49" fontId="0" fillId="0" borderId="2" xfId="0" applyNumberFormat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39H102C/811-2554-1-ND/3178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Normal="100" workbookViewId="0">
      <selection activeCell="A39" sqref="A20:J39"/>
    </sheetView>
  </sheetViews>
  <sheetFormatPr defaultRowHeight="15" x14ac:dyDescent="0.25"/>
  <cols>
    <col min="1" max="1" width="28.85546875" customWidth="1"/>
    <col min="2" max="2" width="9.5703125" customWidth="1"/>
    <col min="3" max="3" width="11.42578125" customWidth="1"/>
    <col min="4" max="4" width="26.7109375" style="8" customWidth="1"/>
    <col min="5" max="6" width="27.5703125" style="8" customWidth="1"/>
    <col min="7" max="7" width="46.5703125" customWidth="1"/>
    <col min="8" max="8" width="25.42578125" customWidth="1"/>
    <col min="9" max="9" width="24.28515625" customWidth="1"/>
    <col min="10" max="10" width="16.85546875" style="20" customWidth="1"/>
    <col min="11" max="11" width="13.42578125" style="20" customWidth="1"/>
  </cols>
  <sheetData>
    <row r="1" spans="1:11" ht="31.5" customHeight="1" x14ac:dyDescent="0.4">
      <c r="A1" s="10" t="s">
        <v>110</v>
      </c>
      <c r="E1" s="34" t="s">
        <v>119</v>
      </c>
      <c r="F1" s="34"/>
    </row>
    <row r="2" spans="1:11" x14ac:dyDescent="0.25">
      <c r="A2" s="1" t="s">
        <v>0</v>
      </c>
      <c r="B2" s="1" t="s">
        <v>4</v>
      </c>
      <c r="C2" s="1" t="s">
        <v>5</v>
      </c>
      <c r="D2" s="11" t="s">
        <v>90</v>
      </c>
      <c r="E2" s="11" t="s">
        <v>118</v>
      </c>
      <c r="F2" s="11" t="s">
        <v>120</v>
      </c>
      <c r="G2" s="1" t="s">
        <v>1</v>
      </c>
      <c r="H2" s="1" t="s">
        <v>2</v>
      </c>
      <c r="I2" s="1" t="s">
        <v>3</v>
      </c>
      <c r="J2" s="21" t="s">
        <v>114</v>
      </c>
      <c r="K2" s="30" t="s">
        <v>116</v>
      </c>
    </row>
    <row r="3" spans="1:11" x14ac:dyDescent="0.25">
      <c r="A3" s="27" t="s">
        <v>6</v>
      </c>
      <c r="B3" s="3">
        <v>1</v>
      </c>
      <c r="C3" s="35" t="s">
        <v>135</v>
      </c>
      <c r="D3" s="13">
        <v>306010020</v>
      </c>
      <c r="E3" s="13"/>
      <c r="F3" s="13"/>
      <c r="G3" s="2" t="s">
        <v>111</v>
      </c>
      <c r="H3" s="2" t="s">
        <v>8</v>
      </c>
      <c r="I3" s="2" t="s">
        <v>9</v>
      </c>
      <c r="J3" s="22">
        <f>2.4/3</f>
        <v>0.79999999999999993</v>
      </c>
      <c r="K3" s="22">
        <f>J3*B3</f>
        <v>0.79999999999999993</v>
      </c>
    </row>
    <row r="4" spans="1:11" x14ac:dyDescent="0.25">
      <c r="A4" s="2" t="s">
        <v>10</v>
      </c>
      <c r="B4" s="3">
        <v>1</v>
      </c>
      <c r="C4" s="2" t="s">
        <v>7</v>
      </c>
      <c r="D4" s="13" t="s">
        <v>104</v>
      </c>
      <c r="E4" s="29"/>
      <c r="F4" s="13"/>
      <c r="G4" s="2" t="s">
        <v>11</v>
      </c>
      <c r="H4" s="2" t="s">
        <v>12</v>
      </c>
      <c r="I4" s="2" t="s">
        <v>13</v>
      </c>
      <c r="J4" s="22">
        <f>2/100</f>
        <v>0.02</v>
      </c>
      <c r="K4" s="22">
        <f>J4*B4</f>
        <v>0.02</v>
      </c>
    </row>
    <row r="5" spans="1:11" ht="15" customHeight="1" x14ac:dyDescent="0.25">
      <c r="A5" s="27" t="s">
        <v>122</v>
      </c>
      <c r="B5" s="3">
        <v>2</v>
      </c>
      <c r="C5" s="4" t="s">
        <v>123</v>
      </c>
      <c r="D5" s="14" t="s">
        <v>100</v>
      </c>
      <c r="E5" s="31" t="s">
        <v>121</v>
      </c>
      <c r="F5" s="32"/>
      <c r="G5" s="2" t="s">
        <v>7</v>
      </c>
      <c r="H5" s="2" t="s">
        <v>14</v>
      </c>
      <c r="I5" s="2" t="s">
        <v>117</v>
      </c>
      <c r="J5" s="22">
        <v>1.5</v>
      </c>
      <c r="K5" s="22">
        <f>J5*B5</f>
        <v>3</v>
      </c>
    </row>
    <row r="6" spans="1:11" ht="17.25" customHeight="1" x14ac:dyDescent="0.25">
      <c r="A6" s="2" t="s">
        <v>15</v>
      </c>
      <c r="B6" s="3">
        <v>1</v>
      </c>
      <c r="C6" s="2" t="s">
        <v>7</v>
      </c>
      <c r="D6" s="14" t="s">
        <v>100</v>
      </c>
      <c r="E6" s="29"/>
      <c r="F6" s="12" t="s">
        <v>124</v>
      </c>
      <c r="G6" s="4" t="s">
        <v>106</v>
      </c>
      <c r="H6" s="2" t="s">
        <v>16</v>
      </c>
      <c r="I6" s="2" t="s">
        <v>17</v>
      </c>
      <c r="J6" s="22">
        <v>0.7</v>
      </c>
      <c r="K6" s="22">
        <f>J6*B6</f>
        <v>0.7</v>
      </c>
    </row>
    <row r="7" spans="1:11" x14ac:dyDescent="0.25">
      <c r="A7" s="2" t="s">
        <v>18</v>
      </c>
      <c r="B7" s="3">
        <v>1</v>
      </c>
      <c r="C7" s="2" t="s">
        <v>7</v>
      </c>
      <c r="D7" s="15" t="s">
        <v>103</v>
      </c>
      <c r="E7" s="24"/>
      <c r="F7" s="23"/>
      <c r="G7" s="2" t="s">
        <v>7</v>
      </c>
      <c r="H7" s="2" t="s">
        <v>19</v>
      </c>
      <c r="I7" s="2" t="s">
        <v>20</v>
      </c>
      <c r="J7" s="22">
        <v>31.5</v>
      </c>
      <c r="K7" s="22">
        <f>J7*B7</f>
        <v>31.5</v>
      </c>
    </row>
    <row r="8" spans="1:11" x14ac:dyDescent="0.25">
      <c r="A8" s="2" t="s">
        <v>21</v>
      </c>
      <c r="B8" s="3">
        <v>1</v>
      </c>
      <c r="C8" s="2" t="s">
        <v>7</v>
      </c>
      <c r="D8" s="16">
        <v>320040003</v>
      </c>
      <c r="E8" s="24"/>
      <c r="F8" s="24"/>
      <c r="G8" s="2" t="s">
        <v>22</v>
      </c>
      <c r="H8" s="2" t="s">
        <v>23</v>
      </c>
      <c r="I8" s="2" t="s">
        <v>24</v>
      </c>
      <c r="J8" s="22">
        <f>2.5/5</f>
        <v>0.5</v>
      </c>
      <c r="K8" s="22">
        <f>J8*B8</f>
        <v>0.5</v>
      </c>
    </row>
    <row r="9" spans="1:11" x14ac:dyDescent="0.25">
      <c r="A9" s="2" t="s">
        <v>25</v>
      </c>
      <c r="B9" s="3">
        <v>2</v>
      </c>
      <c r="C9" s="2" t="s">
        <v>7</v>
      </c>
      <c r="D9" s="13" t="s">
        <v>102</v>
      </c>
      <c r="E9" s="24"/>
      <c r="F9" s="23"/>
      <c r="G9" s="2" t="s">
        <v>26</v>
      </c>
      <c r="H9" s="2" t="s">
        <v>27</v>
      </c>
      <c r="I9" s="2" t="s">
        <v>28</v>
      </c>
      <c r="J9" s="22">
        <f>1.5/50</f>
        <v>0.03</v>
      </c>
      <c r="K9" s="22">
        <f>J9*B9</f>
        <v>0.06</v>
      </c>
    </row>
    <row r="10" spans="1:11" x14ac:dyDescent="0.25">
      <c r="A10" s="2" t="s">
        <v>29</v>
      </c>
      <c r="B10" s="3">
        <v>1</v>
      </c>
      <c r="C10" s="2" t="s">
        <v>7</v>
      </c>
      <c r="D10" s="14" t="s">
        <v>100</v>
      </c>
      <c r="E10" s="33" t="s">
        <v>126</v>
      </c>
      <c r="F10" s="25"/>
      <c r="G10" s="2" t="s">
        <v>30</v>
      </c>
      <c r="H10" s="2" t="s">
        <v>31</v>
      </c>
      <c r="I10" s="26" t="s">
        <v>32</v>
      </c>
      <c r="J10" s="12">
        <v>1.59</v>
      </c>
      <c r="K10" s="22">
        <f>J10*B10</f>
        <v>1.59</v>
      </c>
    </row>
    <row r="11" spans="1:11" x14ac:dyDescent="0.25">
      <c r="A11" s="2" t="s">
        <v>33</v>
      </c>
      <c r="B11" s="3">
        <v>1</v>
      </c>
      <c r="C11" s="2" t="s">
        <v>7</v>
      </c>
      <c r="D11" s="14" t="s">
        <v>100</v>
      </c>
      <c r="E11" s="33" t="s">
        <v>128</v>
      </c>
      <c r="F11" s="25"/>
      <c r="G11" s="2" t="s">
        <v>7</v>
      </c>
      <c r="H11" s="2" t="s">
        <v>34</v>
      </c>
      <c r="I11" s="2" t="s">
        <v>35</v>
      </c>
      <c r="J11" s="22">
        <v>1.24</v>
      </c>
      <c r="K11" s="22">
        <f>J11*B11</f>
        <v>1.24</v>
      </c>
    </row>
    <row r="12" spans="1:11" x14ac:dyDescent="0.25">
      <c r="A12" s="2" t="s">
        <v>36</v>
      </c>
      <c r="B12" s="3">
        <v>1</v>
      </c>
      <c r="C12" s="2" t="s">
        <v>7</v>
      </c>
      <c r="D12" s="14" t="s">
        <v>100</v>
      </c>
      <c r="E12" s="24"/>
      <c r="F12" s="24" t="s">
        <v>129</v>
      </c>
      <c r="G12" s="2" t="s">
        <v>37</v>
      </c>
      <c r="H12" s="2" t="s">
        <v>38</v>
      </c>
      <c r="I12" s="2" t="s">
        <v>39</v>
      </c>
      <c r="J12" s="22">
        <v>3.79</v>
      </c>
      <c r="K12" s="22">
        <f>J12*B12</f>
        <v>3.79</v>
      </c>
    </row>
    <row r="13" spans="1:11" x14ac:dyDescent="0.25">
      <c r="A13" s="2" t="s">
        <v>40</v>
      </c>
      <c r="B13" s="3">
        <v>1</v>
      </c>
      <c r="C13" s="2" t="s">
        <v>7</v>
      </c>
      <c r="D13" s="14" t="s">
        <v>100</v>
      </c>
      <c r="E13" s="24" t="s">
        <v>130</v>
      </c>
      <c r="F13" s="25"/>
      <c r="G13" s="2" t="s">
        <v>41</v>
      </c>
      <c r="H13" s="2" t="s">
        <v>42</v>
      </c>
      <c r="I13" s="2" t="s">
        <v>43</v>
      </c>
      <c r="J13" s="22">
        <v>1.82</v>
      </c>
      <c r="K13" s="22">
        <f>J13*B13</f>
        <v>1.82</v>
      </c>
    </row>
    <row r="14" spans="1:11" x14ac:dyDescent="0.25">
      <c r="A14" s="2" t="s">
        <v>44</v>
      </c>
      <c r="B14" s="3">
        <v>1</v>
      </c>
      <c r="C14" s="2" t="s">
        <v>7</v>
      </c>
      <c r="D14" s="14" t="s">
        <v>100</v>
      </c>
      <c r="E14" s="24" t="s">
        <v>131</v>
      </c>
      <c r="F14" s="25"/>
      <c r="G14" s="2" t="s">
        <v>45</v>
      </c>
      <c r="H14" s="2" t="s">
        <v>46</v>
      </c>
      <c r="I14" s="2" t="s">
        <v>47</v>
      </c>
      <c r="J14" s="22">
        <v>3.15</v>
      </c>
      <c r="K14" s="22">
        <f>J14*B14</f>
        <v>3.15</v>
      </c>
    </row>
    <row r="15" spans="1:11" x14ac:dyDescent="0.25">
      <c r="A15" s="2" t="s">
        <v>48</v>
      </c>
      <c r="B15" s="3">
        <v>1</v>
      </c>
      <c r="C15" s="2" t="s">
        <v>7</v>
      </c>
      <c r="D15" s="15">
        <v>113990074</v>
      </c>
      <c r="E15" s="24"/>
      <c r="F15" s="23"/>
      <c r="G15" s="2" t="s">
        <v>7</v>
      </c>
      <c r="H15" s="2" t="s">
        <v>49</v>
      </c>
      <c r="I15" s="2" t="s">
        <v>50</v>
      </c>
      <c r="J15" s="22">
        <v>39.950000000000003</v>
      </c>
      <c r="K15" s="22">
        <f>J15*B15</f>
        <v>39.950000000000003</v>
      </c>
    </row>
    <row r="16" spans="1:11" x14ac:dyDescent="0.25">
      <c r="A16" s="2" t="s">
        <v>101</v>
      </c>
      <c r="B16" s="3">
        <v>1</v>
      </c>
      <c r="C16" s="2" t="s">
        <v>7</v>
      </c>
      <c r="D16" s="13">
        <v>310030064</v>
      </c>
      <c r="E16" s="24"/>
      <c r="F16" s="23"/>
      <c r="G16" s="2" t="s">
        <v>51</v>
      </c>
      <c r="H16" s="2" t="s">
        <v>52</v>
      </c>
      <c r="I16" s="2" t="s">
        <v>53</v>
      </c>
      <c r="J16" s="22">
        <v>3.5</v>
      </c>
      <c r="K16" s="22">
        <f>J16*B16</f>
        <v>3.5</v>
      </c>
    </row>
    <row r="17" spans="1:11" x14ac:dyDescent="0.25">
      <c r="A17" s="2" t="s">
        <v>54</v>
      </c>
      <c r="B17" s="3">
        <v>1</v>
      </c>
      <c r="C17" s="2" t="s">
        <v>7</v>
      </c>
      <c r="D17" s="17" t="s">
        <v>113</v>
      </c>
      <c r="E17" s="24"/>
      <c r="F17" s="23"/>
      <c r="G17" s="2" t="s">
        <v>55</v>
      </c>
      <c r="H17" s="2" t="s">
        <v>56</v>
      </c>
      <c r="I17" s="2" t="s">
        <v>57</v>
      </c>
      <c r="J17" s="22">
        <f>3/10</f>
        <v>0.3</v>
      </c>
      <c r="K17" s="22">
        <f>J17*B17</f>
        <v>0.3</v>
      </c>
    </row>
    <row r="18" spans="1:11" x14ac:dyDescent="0.25">
      <c r="A18" s="2" t="s">
        <v>58</v>
      </c>
      <c r="B18" s="3">
        <v>2</v>
      </c>
      <c r="C18" s="2" t="s">
        <v>7</v>
      </c>
      <c r="D18" s="14" t="s">
        <v>100</v>
      </c>
      <c r="E18" s="24" t="s">
        <v>132</v>
      </c>
      <c r="F18" s="25"/>
      <c r="G18" s="2" t="s">
        <v>59</v>
      </c>
      <c r="H18" s="2" t="s">
        <v>60</v>
      </c>
      <c r="I18" s="2" t="s">
        <v>61</v>
      </c>
      <c r="J18" s="22">
        <v>0.68</v>
      </c>
      <c r="K18" s="22">
        <f>J18*B18</f>
        <v>1.36</v>
      </c>
    </row>
    <row r="19" spans="1:11" x14ac:dyDescent="0.25">
      <c r="A19" s="2" t="s">
        <v>62</v>
      </c>
      <c r="B19" s="3">
        <v>1</v>
      </c>
      <c r="C19" s="2" t="s">
        <v>7</v>
      </c>
      <c r="D19" s="14" t="s">
        <v>100</v>
      </c>
      <c r="E19" s="12" t="s">
        <v>133</v>
      </c>
      <c r="F19" s="25"/>
      <c r="G19" s="2" t="s">
        <v>63</v>
      </c>
      <c r="H19" s="2" t="s">
        <v>64</v>
      </c>
      <c r="I19" s="2" t="s">
        <v>65</v>
      </c>
      <c r="J19" s="22">
        <v>8.0500000000000007</v>
      </c>
      <c r="K19" s="22">
        <f>J19*B19</f>
        <v>8.0500000000000007</v>
      </c>
    </row>
    <row r="20" spans="1:11" x14ac:dyDescent="0.25">
      <c r="A20" s="2" t="s">
        <v>66</v>
      </c>
      <c r="B20" s="3">
        <v>8</v>
      </c>
      <c r="C20" s="2" t="s">
        <v>69</v>
      </c>
      <c r="D20" s="13" t="s">
        <v>93</v>
      </c>
      <c r="E20" s="24"/>
      <c r="F20" s="23"/>
      <c r="G20" s="2" t="s">
        <v>67</v>
      </c>
      <c r="H20" s="2" t="s">
        <v>136</v>
      </c>
      <c r="I20" s="2" t="s">
        <v>68</v>
      </c>
      <c r="J20" s="22">
        <v>0.01</v>
      </c>
      <c r="K20" s="22">
        <f>J20*B20</f>
        <v>0.08</v>
      </c>
    </row>
    <row r="21" spans="1:11" x14ac:dyDescent="0.25">
      <c r="A21" s="2" t="s">
        <v>66</v>
      </c>
      <c r="B21" s="3">
        <v>1</v>
      </c>
      <c r="C21" s="2" t="s">
        <v>95</v>
      </c>
      <c r="D21" s="13">
        <v>301010206</v>
      </c>
      <c r="E21" s="24"/>
      <c r="F21" s="23"/>
      <c r="G21" s="2" t="s">
        <v>67</v>
      </c>
      <c r="H21" s="2" t="s">
        <v>97</v>
      </c>
      <c r="I21" s="2" t="s">
        <v>68</v>
      </c>
      <c r="J21" s="22">
        <v>0.01</v>
      </c>
      <c r="K21" s="22">
        <f>J21*B21</f>
        <v>0.01</v>
      </c>
    </row>
    <row r="22" spans="1:11" x14ac:dyDescent="0.25">
      <c r="A22" s="2" t="s">
        <v>137</v>
      </c>
      <c r="B22" s="3">
        <v>6</v>
      </c>
      <c r="C22" s="2" t="s">
        <v>138</v>
      </c>
      <c r="D22" s="13"/>
      <c r="E22" s="24"/>
      <c r="F22" s="23"/>
      <c r="G22" s="2" t="s">
        <v>67</v>
      </c>
      <c r="H22" s="2" t="s">
        <v>145</v>
      </c>
      <c r="I22" s="2" t="s">
        <v>68</v>
      </c>
      <c r="J22" s="22">
        <v>0.01</v>
      </c>
      <c r="K22" s="22">
        <f t="shared" ref="K22:K39" si="0">J22*B22</f>
        <v>0.06</v>
      </c>
    </row>
    <row r="23" spans="1:11" x14ac:dyDescent="0.25">
      <c r="A23" s="2" t="s">
        <v>72</v>
      </c>
      <c r="B23" s="3">
        <v>8</v>
      </c>
      <c r="C23" s="2" t="s">
        <v>86</v>
      </c>
      <c r="D23" s="13" t="s">
        <v>91</v>
      </c>
      <c r="E23" s="23"/>
      <c r="F23" s="23"/>
      <c r="G23" s="2" t="s">
        <v>73</v>
      </c>
      <c r="H23" s="2" t="s">
        <v>85</v>
      </c>
      <c r="I23" s="2" t="s">
        <v>74</v>
      </c>
      <c r="J23" s="22">
        <v>0.05</v>
      </c>
      <c r="K23" s="22">
        <f t="shared" si="0"/>
        <v>0.4</v>
      </c>
    </row>
    <row r="24" spans="1:11" x14ac:dyDescent="0.25">
      <c r="A24" s="2" t="s">
        <v>66</v>
      </c>
      <c r="B24" s="3">
        <v>2</v>
      </c>
      <c r="C24" s="2" t="s">
        <v>139</v>
      </c>
      <c r="D24" s="13">
        <v>301010090</v>
      </c>
      <c r="E24" s="24"/>
      <c r="F24" s="23"/>
      <c r="G24" s="2" t="s">
        <v>67</v>
      </c>
      <c r="H24" s="2" t="s">
        <v>96</v>
      </c>
      <c r="I24" s="2" t="s">
        <v>68</v>
      </c>
      <c r="J24" s="22">
        <v>0.01</v>
      </c>
      <c r="K24" s="22">
        <f t="shared" si="0"/>
        <v>0.02</v>
      </c>
    </row>
    <row r="25" spans="1:11" x14ac:dyDescent="0.25">
      <c r="A25" s="2" t="s">
        <v>66</v>
      </c>
      <c r="B25" s="3">
        <v>4</v>
      </c>
      <c r="C25" s="2" t="s">
        <v>140</v>
      </c>
      <c r="D25" s="13" t="s">
        <v>99</v>
      </c>
      <c r="E25" s="24"/>
      <c r="F25" s="23"/>
      <c r="G25" s="2" t="s">
        <v>67</v>
      </c>
      <c r="H25" s="2" t="s">
        <v>146</v>
      </c>
      <c r="I25" s="2" t="s">
        <v>68</v>
      </c>
      <c r="J25" s="22">
        <v>0.01</v>
      </c>
      <c r="K25" s="22">
        <f t="shared" si="0"/>
        <v>0.04</v>
      </c>
    </row>
    <row r="26" spans="1:11" x14ac:dyDescent="0.25">
      <c r="A26" s="2" t="s">
        <v>72</v>
      </c>
      <c r="B26" s="3">
        <v>2</v>
      </c>
      <c r="C26" s="2" t="s">
        <v>82</v>
      </c>
      <c r="D26" s="13">
        <v>302010001</v>
      </c>
      <c r="E26" s="23"/>
      <c r="F26" s="23"/>
      <c r="G26" s="2" t="s">
        <v>73</v>
      </c>
      <c r="H26" s="2" t="s">
        <v>81</v>
      </c>
      <c r="I26" s="2" t="s">
        <v>74</v>
      </c>
      <c r="J26" s="22">
        <v>0.05</v>
      </c>
      <c r="K26" s="22">
        <f t="shared" si="0"/>
        <v>0.1</v>
      </c>
    </row>
    <row r="27" spans="1:11" x14ac:dyDescent="0.25">
      <c r="A27" s="2" t="s">
        <v>72</v>
      </c>
      <c r="B27" s="3">
        <v>2</v>
      </c>
      <c r="C27" s="2" t="s">
        <v>141</v>
      </c>
      <c r="D27" s="13"/>
      <c r="E27" s="23"/>
      <c r="F27" s="23"/>
      <c r="G27" s="2" t="s">
        <v>73</v>
      </c>
      <c r="H27" s="2" t="s">
        <v>147</v>
      </c>
      <c r="I27" s="2" t="s">
        <v>74</v>
      </c>
      <c r="J27" s="22">
        <v>0.05</v>
      </c>
      <c r="K27" s="22">
        <f t="shared" si="0"/>
        <v>0.1</v>
      </c>
    </row>
    <row r="28" spans="1:11" x14ac:dyDescent="0.25">
      <c r="A28" s="2" t="s">
        <v>72</v>
      </c>
      <c r="B28" s="3">
        <v>2</v>
      </c>
      <c r="C28" s="2" t="s">
        <v>84</v>
      </c>
      <c r="D28" s="13">
        <v>302010067</v>
      </c>
      <c r="E28" s="23"/>
      <c r="F28" s="23"/>
      <c r="G28" s="2" t="s">
        <v>73</v>
      </c>
      <c r="H28" s="2" t="s">
        <v>83</v>
      </c>
      <c r="I28" s="2" t="s">
        <v>74</v>
      </c>
      <c r="J28" s="22">
        <v>0.05</v>
      </c>
      <c r="K28" s="22">
        <f t="shared" si="0"/>
        <v>0.1</v>
      </c>
    </row>
    <row r="29" spans="1:11" x14ac:dyDescent="0.25">
      <c r="A29" s="2" t="s">
        <v>66</v>
      </c>
      <c r="B29" s="3">
        <v>1</v>
      </c>
      <c r="C29" s="2" t="s">
        <v>70</v>
      </c>
      <c r="D29" s="13" t="s">
        <v>94</v>
      </c>
      <c r="E29" s="24"/>
      <c r="F29" s="23"/>
      <c r="G29" s="2" t="s">
        <v>67</v>
      </c>
      <c r="H29" s="2" t="s">
        <v>148</v>
      </c>
      <c r="I29" s="2" t="s">
        <v>68</v>
      </c>
      <c r="J29" s="22">
        <v>0.01</v>
      </c>
      <c r="K29" s="22">
        <f t="shared" si="0"/>
        <v>0.01</v>
      </c>
    </row>
    <row r="30" spans="1:11" x14ac:dyDescent="0.25">
      <c r="A30" s="2" t="s">
        <v>66</v>
      </c>
      <c r="B30" s="3">
        <v>2</v>
      </c>
      <c r="C30" s="2" t="s">
        <v>71</v>
      </c>
      <c r="D30" s="13">
        <v>301010151</v>
      </c>
      <c r="E30" s="24"/>
      <c r="F30" s="23"/>
      <c r="G30" s="2" t="s">
        <v>67</v>
      </c>
      <c r="H30" s="2" t="s">
        <v>149</v>
      </c>
      <c r="I30" s="2" t="s">
        <v>68</v>
      </c>
      <c r="J30" s="22">
        <v>0.01</v>
      </c>
      <c r="K30" s="22">
        <f t="shared" si="0"/>
        <v>0.02</v>
      </c>
    </row>
    <row r="31" spans="1:11" x14ac:dyDescent="0.25">
      <c r="A31" s="2" t="s">
        <v>72</v>
      </c>
      <c r="B31" s="3">
        <v>2</v>
      </c>
      <c r="C31" s="2" t="s">
        <v>75</v>
      </c>
      <c r="D31" s="13" t="s">
        <v>92</v>
      </c>
      <c r="E31" s="24"/>
      <c r="F31" s="23"/>
      <c r="G31" s="2" t="s">
        <v>73</v>
      </c>
      <c r="H31" s="2" t="s">
        <v>150</v>
      </c>
      <c r="I31" s="2" t="s">
        <v>74</v>
      </c>
      <c r="J31" s="22">
        <v>0.05</v>
      </c>
      <c r="K31" s="22">
        <f t="shared" si="0"/>
        <v>0.1</v>
      </c>
    </row>
    <row r="32" spans="1:11" x14ac:dyDescent="0.25">
      <c r="A32" s="2" t="s">
        <v>72</v>
      </c>
      <c r="B32" s="3">
        <v>1</v>
      </c>
      <c r="C32" s="2" t="s">
        <v>77</v>
      </c>
      <c r="D32" s="13">
        <v>302010054</v>
      </c>
      <c r="E32" s="24"/>
      <c r="F32" s="23"/>
      <c r="G32" s="2" t="s">
        <v>73</v>
      </c>
      <c r="H32" s="2" t="s">
        <v>76</v>
      </c>
      <c r="I32" s="2" t="s">
        <v>74</v>
      </c>
      <c r="J32" s="22">
        <v>0.05</v>
      </c>
      <c r="K32" s="22">
        <f t="shared" si="0"/>
        <v>0.05</v>
      </c>
    </row>
    <row r="33" spans="1:11" x14ac:dyDescent="0.25">
      <c r="A33" s="2" t="s">
        <v>66</v>
      </c>
      <c r="B33" s="3">
        <v>1</v>
      </c>
      <c r="C33" s="2" t="s">
        <v>142</v>
      </c>
      <c r="D33" s="13"/>
      <c r="E33" s="24"/>
      <c r="F33" s="23"/>
      <c r="G33" s="2" t="s">
        <v>67</v>
      </c>
      <c r="H33" s="2" t="s">
        <v>151</v>
      </c>
      <c r="I33" s="2" t="s">
        <v>68</v>
      </c>
      <c r="J33" s="22">
        <v>0.01</v>
      </c>
      <c r="K33" s="22">
        <f t="shared" si="0"/>
        <v>0.01</v>
      </c>
    </row>
    <row r="34" spans="1:11" x14ac:dyDescent="0.25">
      <c r="A34" s="2" t="s">
        <v>72</v>
      </c>
      <c r="B34" s="3">
        <v>2</v>
      </c>
      <c r="C34" s="2" t="s">
        <v>88</v>
      </c>
      <c r="D34" s="13">
        <v>302010073</v>
      </c>
      <c r="E34" s="23"/>
      <c r="F34" s="23"/>
      <c r="G34" s="2" t="s">
        <v>73</v>
      </c>
      <c r="H34" s="2" t="s">
        <v>87</v>
      </c>
      <c r="I34" s="2" t="s">
        <v>74</v>
      </c>
      <c r="J34" s="22">
        <v>0.05</v>
      </c>
      <c r="K34" s="22">
        <f t="shared" si="0"/>
        <v>0.1</v>
      </c>
    </row>
    <row r="35" spans="1:11" x14ac:dyDescent="0.25">
      <c r="A35" s="2" t="s">
        <v>66</v>
      </c>
      <c r="B35" s="3">
        <v>2</v>
      </c>
      <c r="C35" s="2" t="s">
        <v>143</v>
      </c>
      <c r="D35" s="13"/>
      <c r="E35" s="23"/>
      <c r="F35" s="23"/>
      <c r="G35" s="2" t="s">
        <v>67</v>
      </c>
      <c r="H35" s="2" t="s">
        <v>152</v>
      </c>
      <c r="I35" s="2" t="s">
        <v>68</v>
      </c>
      <c r="J35" s="22">
        <v>0.01</v>
      </c>
      <c r="K35" s="22">
        <f t="shared" si="0"/>
        <v>0.02</v>
      </c>
    </row>
    <row r="36" spans="1:11" x14ac:dyDescent="0.25">
      <c r="A36" s="2" t="s">
        <v>72</v>
      </c>
      <c r="B36" s="3">
        <v>3</v>
      </c>
      <c r="C36" s="2" t="s">
        <v>80</v>
      </c>
      <c r="D36" s="13">
        <v>302010111</v>
      </c>
      <c r="E36" s="24"/>
      <c r="F36" s="23"/>
      <c r="G36" s="2" t="s">
        <v>73</v>
      </c>
      <c r="H36" s="2" t="s">
        <v>153</v>
      </c>
      <c r="I36" s="2" t="s">
        <v>74</v>
      </c>
      <c r="J36" s="22">
        <v>0.05</v>
      </c>
      <c r="K36" s="22">
        <f t="shared" si="0"/>
        <v>0.15000000000000002</v>
      </c>
    </row>
    <row r="37" spans="1:11" x14ac:dyDescent="0.25">
      <c r="A37" s="2" t="s">
        <v>72</v>
      </c>
      <c r="B37" s="3">
        <v>2</v>
      </c>
      <c r="C37" s="2" t="s">
        <v>89</v>
      </c>
      <c r="D37" s="13">
        <v>302010092</v>
      </c>
      <c r="E37" s="23"/>
      <c r="F37" s="23"/>
      <c r="G37" s="2" t="s">
        <v>73</v>
      </c>
      <c r="H37" s="2" t="s">
        <v>154</v>
      </c>
      <c r="I37" s="2" t="s">
        <v>74</v>
      </c>
      <c r="J37" s="22">
        <v>0.05</v>
      </c>
      <c r="K37" s="22">
        <f t="shared" si="0"/>
        <v>0.1</v>
      </c>
    </row>
    <row r="38" spans="1:11" x14ac:dyDescent="0.25">
      <c r="A38" s="2" t="s">
        <v>66</v>
      </c>
      <c r="B38" s="3">
        <v>4</v>
      </c>
      <c r="C38" s="2" t="s">
        <v>79</v>
      </c>
      <c r="D38" s="13" t="s">
        <v>98</v>
      </c>
      <c r="E38" s="24"/>
      <c r="F38" s="23"/>
      <c r="G38" s="2" t="s">
        <v>67</v>
      </c>
      <c r="H38" s="2" t="s">
        <v>78</v>
      </c>
      <c r="I38" s="2" t="s">
        <v>68</v>
      </c>
      <c r="J38" s="22">
        <v>0.01</v>
      </c>
      <c r="K38" s="22">
        <f t="shared" si="0"/>
        <v>0.04</v>
      </c>
    </row>
    <row r="39" spans="1:11" x14ac:dyDescent="0.25">
      <c r="A39" s="2" t="s">
        <v>66</v>
      </c>
      <c r="B39" s="3">
        <v>1</v>
      </c>
      <c r="C39" s="2" t="s">
        <v>144</v>
      </c>
      <c r="D39" s="13"/>
      <c r="E39" s="24"/>
      <c r="F39" s="23"/>
      <c r="G39" s="2" t="s">
        <v>67</v>
      </c>
      <c r="H39" s="2" t="s">
        <v>155</v>
      </c>
      <c r="I39" s="2" t="s">
        <v>68</v>
      </c>
      <c r="J39" s="22">
        <v>0.01</v>
      </c>
      <c r="K39" s="22">
        <f t="shared" si="0"/>
        <v>0.01</v>
      </c>
    </row>
    <row r="40" spans="1:11" x14ac:dyDescent="0.25">
      <c r="A40" s="18" t="s">
        <v>105</v>
      </c>
      <c r="B40" s="18">
        <v>1</v>
      </c>
      <c r="C40" s="12"/>
      <c r="D40" s="19" t="s">
        <v>112</v>
      </c>
      <c r="E40" s="23"/>
      <c r="F40" s="23"/>
      <c r="G40" s="12"/>
      <c r="H40" s="12"/>
      <c r="I40" s="12"/>
      <c r="J40" s="22">
        <f>3/20</f>
        <v>0.15</v>
      </c>
      <c r="K40" s="22">
        <f>J40*B40</f>
        <v>0.15</v>
      </c>
    </row>
    <row r="41" spans="1:11" x14ac:dyDescent="0.25">
      <c r="I41" s="12"/>
      <c r="J41" s="22"/>
      <c r="K41" s="22"/>
    </row>
    <row r="42" spans="1:11" x14ac:dyDescent="0.25">
      <c r="I42" s="18" t="s">
        <v>134</v>
      </c>
      <c r="J42" s="22">
        <f>20/5</f>
        <v>4</v>
      </c>
      <c r="K42" s="22">
        <f>J42</f>
        <v>4</v>
      </c>
    </row>
    <row r="43" spans="1:11" x14ac:dyDescent="0.25">
      <c r="I43" s="18" t="s">
        <v>115</v>
      </c>
      <c r="J43" s="22"/>
      <c r="K43" s="22">
        <f>SUM(K3:K42)</f>
        <v>107</v>
      </c>
    </row>
    <row r="44" spans="1:11" x14ac:dyDescent="0.25">
      <c r="A44" s="28"/>
      <c r="B44" t="s">
        <v>127</v>
      </c>
    </row>
    <row r="45" spans="1:11" x14ac:dyDescent="0.25">
      <c r="A45" s="5"/>
      <c r="B45" t="s">
        <v>125</v>
      </c>
    </row>
    <row r="46" spans="1:11" x14ac:dyDescent="0.25">
      <c r="A46" s="6"/>
      <c r="B46" t="s">
        <v>107</v>
      </c>
    </row>
    <row r="47" spans="1:11" x14ac:dyDescent="0.25">
      <c r="A47" s="7"/>
      <c r="B47" t="s">
        <v>108</v>
      </c>
    </row>
    <row r="48" spans="1:11" x14ac:dyDescent="0.25">
      <c r="A48" s="9" t="s">
        <v>100</v>
      </c>
      <c r="B48" t="s">
        <v>109</v>
      </c>
    </row>
  </sheetData>
  <sortState ref="A21:K36">
    <sortCondition ref="C21:C36"/>
  </sortState>
  <mergeCells count="1">
    <mergeCell ref="E1:F1"/>
  </mergeCells>
  <hyperlinks>
    <hyperlink ref="E5" r:id="rId1" display="http://www.digikey.com/product-detail/en/39H102C/811-2554-1-ND/317862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Tschui Raffael Fabian</dc:creator>
  <cp:lastModifiedBy>Tschui Raffael Fabian</cp:lastModifiedBy>
  <dcterms:created xsi:type="dcterms:W3CDTF">2015-06-01T14:16:16Z</dcterms:created>
  <dcterms:modified xsi:type="dcterms:W3CDTF">2015-06-08T08:57:38Z</dcterms:modified>
</cp:coreProperties>
</file>