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Шифрування" sheetId="1" r:id="rId1"/>
    <sheet name="Дешифрування" sheetId="4" r:id="rId2"/>
  </sheets>
  <calcPr calcId="145621"/>
</workbook>
</file>

<file path=xl/calcChain.xml><?xml version="1.0" encoding="utf-8"?>
<calcChain xmlns="http://schemas.openxmlformats.org/spreadsheetml/2006/main">
  <c r="E13" i="4" l="1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2" i="4"/>
  <c r="F12" i="4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K6" i="1" l="1"/>
  <c r="H46" i="1"/>
  <c r="D18" i="1"/>
  <c r="E18" i="1" s="1"/>
  <c r="F18" i="1" s="1"/>
  <c r="G18" i="1" s="1"/>
  <c r="H18" i="1" s="1"/>
  <c r="D19" i="1"/>
  <c r="E19" i="1"/>
  <c r="F19" i="1" s="1"/>
  <c r="G19" i="1" s="1"/>
  <c r="D20" i="1"/>
  <c r="E20" i="1" s="1"/>
  <c r="F20" i="1" s="1"/>
  <c r="G20" i="1" s="1"/>
  <c r="D21" i="1"/>
  <c r="E21" i="1"/>
  <c r="F21" i="1" s="1"/>
  <c r="G21" i="1" s="1"/>
  <c r="D22" i="1"/>
  <c r="E22" i="1" s="1"/>
  <c r="F22" i="1" s="1"/>
  <c r="G22" i="1" s="1"/>
  <c r="D23" i="1"/>
  <c r="E23" i="1"/>
  <c r="F23" i="1" s="1"/>
  <c r="G23" i="1" s="1"/>
  <c r="D24" i="1"/>
  <c r="E24" i="1" s="1"/>
  <c r="F24" i="1" s="1"/>
  <c r="G24" i="1" s="1"/>
  <c r="D25" i="1"/>
  <c r="E25" i="1"/>
  <c r="F25" i="1" s="1"/>
  <c r="G25" i="1" s="1"/>
  <c r="D26" i="1"/>
  <c r="E26" i="1" s="1"/>
  <c r="F26" i="1" s="1"/>
  <c r="G26" i="1" s="1"/>
  <c r="D27" i="1"/>
  <c r="E27" i="1"/>
  <c r="F27" i="1" s="1"/>
  <c r="G27" i="1" s="1"/>
  <c r="D28" i="1"/>
  <c r="E28" i="1" s="1"/>
  <c r="F28" i="1" s="1"/>
  <c r="G28" i="1" s="1"/>
  <c r="D29" i="1"/>
  <c r="E29" i="1"/>
  <c r="F29" i="1" s="1"/>
  <c r="G29" i="1" s="1"/>
  <c r="D30" i="1"/>
  <c r="E30" i="1" s="1"/>
  <c r="F30" i="1" s="1"/>
  <c r="G30" i="1" s="1"/>
  <c r="D31" i="1"/>
  <c r="E31" i="1"/>
  <c r="F31" i="1" s="1"/>
  <c r="G31" i="1" s="1"/>
  <c r="D32" i="1"/>
  <c r="E32" i="1" s="1"/>
  <c r="F32" i="1" s="1"/>
  <c r="G32" i="1" s="1"/>
  <c r="D33" i="1"/>
  <c r="E33" i="1"/>
  <c r="F33" i="1" s="1"/>
  <c r="G33" i="1" s="1"/>
  <c r="D34" i="1"/>
  <c r="E34" i="1" s="1"/>
  <c r="F34" i="1" s="1"/>
  <c r="G34" i="1" s="1"/>
  <c r="D35" i="1"/>
  <c r="E35" i="1"/>
  <c r="F35" i="1" s="1"/>
  <c r="G35" i="1" s="1"/>
  <c r="D36" i="1"/>
  <c r="E36" i="1" s="1"/>
  <c r="F36" i="1" s="1"/>
  <c r="G36" i="1" s="1"/>
  <c r="D37" i="1"/>
  <c r="E37" i="1"/>
  <c r="F37" i="1" s="1"/>
  <c r="G37" i="1" s="1"/>
  <c r="D38" i="1"/>
  <c r="E38" i="1" s="1"/>
  <c r="F38" i="1" s="1"/>
  <c r="G38" i="1" s="1"/>
  <c r="D39" i="1"/>
  <c r="E39" i="1"/>
  <c r="F39" i="1" s="1"/>
  <c r="G39" i="1" s="1"/>
  <c r="D40" i="1"/>
  <c r="E40" i="1" s="1"/>
  <c r="F40" i="1" s="1"/>
  <c r="G40" i="1" s="1"/>
  <c r="D41" i="1"/>
  <c r="E41" i="1"/>
  <c r="F41" i="1" s="1"/>
  <c r="G41" i="1" s="1"/>
  <c r="D42" i="1"/>
  <c r="E42" i="1" s="1"/>
  <c r="F42" i="1" s="1"/>
  <c r="G42" i="1" s="1"/>
  <c r="D43" i="1"/>
  <c r="E43" i="1"/>
  <c r="F43" i="1" s="1"/>
  <c r="G43" i="1" s="1"/>
  <c r="D44" i="1"/>
  <c r="E44" i="1" s="1"/>
  <c r="F44" i="1" s="1"/>
  <c r="G44" i="1" s="1"/>
  <c r="D45" i="1"/>
  <c r="E45" i="1"/>
  <c r="F45" i="1" s="1"/>
  <c r="G45" i="1" s="1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  <c r="K4" i="1"/>
  <c r="D13" i="1" s="1"/>
  <c r="E13" i="1" s="1"/>
  <c r="F13" i="1" s="1"/>
  <c r="G13" i="1" s="1"/>
  <c r="L4" i="1"/>
  <c r="L4" i="4"/>
  <c r="K4" i="4"/>
  <c r="D17" i="4" s="1"/>
  <c r="D47" i="4" l="1"/>
  <c r="G47" i="4" s="1"/>
  <c r="D46" i="4"/>
  <c r="G46" i="4" s="1"/>
  <c r="D45" i="4"/>
  <c r="G45" i="4" s="1"/>
  <c r="D41" i="4"/>
  <c r="G41" i="4" s="1"/>
  <c r="D37" i="4"/>
  <c r="G37" i="4" s="1"/>
  <c r="D33" i="4"/>
  <c r="G33" i="4" s="1"/>
  <c r="D29" i="4"/>
  <c r="G29" i="4" s="1"/>
  <c r="D25" i="4"/>
  <c r="G25" i="4" s="1"/>
  <c r="D21" i="4"/>
  <c r="G21" i="4" s="1"/>
  <c r="D42" i="4"/>
  <c r="G42" i="4" s="1"/>
  <c r="D38" i="4"/>
  <c r="G38" i="4" s="1"/>
  <c r="D34" i="4"/>
  <c r="G34" i="4" s="1"/>
  <c r="D30" i="4"/>
  <c r="G30" i="4" s="1"/>
  <c r="D26" i="4"/>
  <c r="G26" i="4" s="1"/>
  <c r="D22" i="4"/>
  <c r="G22" i="4" s="1"/>
  <c r="D18" i="4"/>
  <c r="G18" i="4" s="1"/>
  <c r="D44" i="4"/>
  <c r="G44" i="4" s="1"/>
  <c r="D43" i="4"/>
  <c r="G43" i="4" s="1"/>
  <c r="D40" i="4"/>
  <c r="G40" i="4" s="1"/>
  <c r="D39" i="4"/>
  <c r="G39" i="4" s="1"/>
  <c r="D36" i="4"/>
  <c r="G36" i="4" s="1"/>
  <c r="D35" i="4"/>
  <c r="G35" i="4" s="1"/>
  <c r="D32" i="4"/>
  <c r="G32" i="4" s="1"/>
  <c r="D31" i="4"/>
  <c r="G31" i="4" s="1"/>
  <c r="D28" i="4"/>
  <c r="G28" i="4" s="1"/>
  <c r="D27" i="4"/>
  <c r="G27" i="4" s="1"/>
  <c r="D24" i="4"/>
  <c r="G24" i="4" s="1"/>
  <c r="D23" i="4"/>
  <c r="G23" i="4" s="1"/>
  <c r="D20" i="4"/>
  <c r="G20" i="4" s="1"/>
  <c r="D19" i="4"/>
  <c r="G19" i="4" s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D12" i="1"/>
  <c r="E12" i="1" s="1"/>
  <c r="F12" i="1" s="1"/>
  <c r="G12" i="1" s="1"/>
  <c r="H12" i="1" s="1"/>
  <c r="H13" i="1" s="1"/>
  <c r="H14" i="1" s="1"/>
  <c r="D16" i="1"/>
  <c r="E16" i="1" s="1"/>
  <c r="F16" i="1" s="1"/>
  <c r="G16" i="1" s="1"/>
  <c r="D14" i="1"/>
  <c r="E14" i="1" s="1"/>
  <c r="F14" i="1" s="1"/>
  <c r="G14" i="1" s="1"/>
  <c r="D17" i="1"/>
  <c r="E17" i="1" s="1"/>
  <c r="F17" i="1" s="1"/>
  <c r="G17" i="1" s="1"/>
  <c r="D15" i="1"/>
  <c r="E15" i="1" s="1"/>
  <c r="F15" i="1" s="1"/>
  <c r="G15" i="1" s="1"/>
  <c r="G17" i="4"/>
  <c r="D12" i="4"/>
  <c r="D13" i="4"/>
  <c r="D14" i="4"/>
  <c r="D15" i="4"/>
  <c r="D16" i="4"/>
  <c r="H15" i="1" l="1"/>
  <c r="H16" i="1" s="1"/>
  <c r="H17" i="1" s="1"/>
  <c r="G15" i="4"/>
  <c r="G16" i="4"/>
  <c r="G14" i="4"/>
  <c r="G12" i="4"/>
  <c r="H12" i="4" s="1"/>
  <c r="G13" i="4"/>
  <c r="H13" i="4" l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l="1"/>
  <c r="H47" i="4" s="1"/>
  <c r="H48" i="4" l="1"/>
  <c r="K6" i="4" s="1"/>
</calcChain>
</file>

<file path=xl/sharedStrings.xml><?xml version="1.0" encoding="utf-8"?>
<sst xmlns="http://schemas.openxmlformats.org/spreadsheetml/2006/main" count="88" uniqueCount="45">
  <si>
    <t>Г</t>
  </si>
  <si>
    <t>О</t>
  </si>
  <si>
    <t>К</t>
  </si>
  <si>
    <t>!</t>
  </si>
  <si>
    <t>Б</t>
  </si>
  <si>
    <t>Ц</t>
  </si>
  <si>
    <t>Ч</t>
  </si>
  <si>
    <t>Ї</t>
  </si>
  <si>
    <t>Х</t>
  </si>
  <si>
    <t>Д</t>
  </si>
  <si>
    <t>Щ</t>
  </si>
  <si>
    <t>З</t>
  </si>
  <si>
    <t>,</t>
  </si>
  <si>
    <t>:</t>
  </si>
  <si>
    <t>Л</t>
  </si>
  <si>
    <t>Е</t>
  </si>
  <si>
    <t>Т</t>
  </si>
  <si>
    <t xml:space="preserve"> </t>
  </si>
  <si>
    <t>Я</t>
  </si>
  <si>
    <t>У</t>
  </si>
  <si>
    <t>В</t>
  </si>
  <si>
    <t>І</t>
  </si>
  <si>
    <t>Є</t>
  </si>
  <si>
    <t>Ю</t>
  </si>
  <si>
    <t>С</t>
  </si>
  <si>
    <t>Ж</t>
  </si>
  <si>
    <t>?</t>
  </si>
  <si>
    <t>(</t>
  </si>
  <si>
    <t>Ш</t>
  </si>
  <si>
    <t>Й</t>
  </si>
  <si>
    <t>;</t>
  </si>
  <si>
    <t>Н</t>
  </si>
  <si>
    <t>П</t>
  </si>
  <si>
    <t>М</t>
  </si>
  <si>
    <t>)</t>
  </si>
  <si>
    <t>.</t>
  </si>
  <si>
    <t>Ґ</t>
  </si>
  <si>
    <t>Р</t>
  </si>
  <si>
    <t>Ь</t>
  </si>
  <si>
    <t>Ф</t>
  </si>
  <si>
    <t>И</t>
  </si>
  <si>
    <t>А</t>
  </si>
  <si>
    <t>Повідомлення</t>
  </si>
  <si>
    <t>Рибу шукай у воді, а ягоду в траві</t>
  </si>
  <si>
    <t>РУ:Ї;ЬБВЮРУ:ЇЕНВЮЦЮ;?ЇЕ,Ю:(ЄЇХЮЬЇЄ()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</si>
</sst>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10" xfId="0" applyFont="1" applyBorder="1"/>
    <xf numFmtId="0" fontId="1" fillId="0" borderId="0" xfId="0" applyFont="1"/>
    <xf numFmtId="0" fontId="1" fillId="0" borderId="0" xfId="0" applyFont="1" applyBorder="1"/>
    <xf numFmtId="0" fontId="0" fillId="0" borderId="11" xfId="0" applyBorder="1"/>
    <xf numFmtId="0" fontId="1" fillId="2" borderId="1" xfId="0" applyFont="1" applyFill="1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I9" sqref="I9"/>
    </sheetView>
  </sheetViews>
  <sheetFormatPr defaultRowHeight="15" x14ac:dyDescent="0.25"/>
  <cols>
    <col min="8" max="8" width="45.85546875" bestFit="1" customWidth="1"/>
    <col min="11" max="11" width="36.5703125" bestFit="1" customWidth="1"/>
    <col min="12" max="12" width="12.5703125" customWidth="1"/>
    <col min="13" max="13" width="18.140625" bestFit="1" customWidth="1"/>
  </cols>
  <sheetData>
    <row r="1" spans="1:13" x14ac:dyDescent="0.25">
      <c r="A1" t="str">
        <f>INDEX($B$3:$G$9, 1, 1)</f>
        <v>Г</v>
      </c>
    </row>
    <row r="2" spans="1:13" x14ac:dyDescent="0.25">
      <c r="A2" t="str">
        <f>INDEX($B$3:$G$9, 1, 2)</f>
        <v>О</v>
      </c>
      <c r="K2" s="11" t="s">
        <v>42</v>
      </c>
      <c r="L2" s="13"/>
      <c r="M2" s="1"/>
    </row>
    <row r="3" spans="1:13" x14ac:dyDescent="0.25">
      <c r="A3" t="str">
        <f>INDEX($B$3:$G$9, 1, 3)</f>
        <v>К</v>
      </c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K3" s="14" t="s">
        <v>43</v>
      </c>
      <c r="L3" s="1"/>
      <c r="M3" s="1"/>
    </row>
    <row r="4" spans="1:13" x14ac:dyDescent="0.25">
      <c r="A4" t="str">
        <f>INDEX($B$3:$G$9, 1, 4)</f>
        <v>!</v>
      </c>
      <c r="B4" s="5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7" t="s">
        <v>11</v>
      </c>
      <c r="K4" s="15" t="str">
        <f>UPPER(K3)</f>
        <v>РИБУ ШУКАЙ У ВОДІ, А ЯГОДУ В ТРАВІ</v>
      </c>
      <c r="L4" s="16">
        <f>LEN(K3)</f>
        <v>34</v>
      </c>
    </row>
    <row r="5" spans="1:13" x14ac:dyDescent="0.25">
      <c r="A5" t="str">
        <f>INDEX($B$3:$G$9, 1, 5)</f>
        <v>Б</v>
      </c>
      <c r="B5" s="5" t="s">
        <v>14</v>
      </c>
      <c r="C5" s="6" t="s">
        <v>15</v>
      </c>
      <c r="D5" s="6" t="s">
        <v>12</v>
      </c>
      <c r="E5" s="6" t="s">
        <v>13</v>
      </c>
      <c r="F5" s="6" t="s">
        <v>16</v>
      </c>
      <c r="G5" s="7" t="s">
        <v>17</v>
      </c>
      <c r="K5" s="13"/>
    </row>
    <row r="6" spans="1:13" x14ac:dyDescent="0.25">
      <c r="A6" t="str">
        <f>INDEX($B$3:$G$9, 1, 6)</f>
        <v>Ц</v>
      </c>
      <c r="B6" s="5" t="s">
        <v>18</v>
      </c>
      <c r="C6" s="6" t="s">
        <v>19</v>
      </c>
      <c r="D6" s="6" t="s">
        <v>20</v>
      </c>
      <c r="E6" s="6" t="s">
        <v>21</v>
      </c>
      <c r="F6" s="6" t="s">
        <v>22</v>
      </c>
      <c r="G6" s="7" t="s">
        <v>23</v>
      </c>
      <c r="K6" t="str">
        <f>H46</f>
        <v>ОБЩЖЮ)ЖХЦ.ЮЖЮ?Ї:(ВЮЦЮСЧЇ:ЖЮ?ЮЄОЦ?(</v>
      </c>
    </row>
    <row r="7" spans="1:13" x14ac:dyDescent="0.25">
      <c r="A7" t="str">
        <f>INDEX($B$3:$G$9, 2, 1)</f>
        <v>Ч</v>
      </c>
      <c r="B7" s="5" t="s">
        <v>24</v>
      </c>
      <c r="C7" s="6" t="s">
        <v>25</v>
      </c>
      <c r="D7" s="6" t="s">
        <v>26</v>
      </c>
      <c r="E7" s="6" t="s">
        <v>27</v>
      </c>
      <c r="F7" s="6" t="s">
        <v>28</v>
      </c>
      <c r="G7" s="7" t="s">
        <v>29</v>
      </c>
    </row>
    <row r="8" spans="1:13" x14ac:dyDescent="0.25">
      <c r="A8" t="str">
        <f>INDEX($B$3:$G$9, 2, 2)</f>
        <v>Ї</v>
      </c>
      <c r="B8" s="5" t="s">
        <v>30</v>
      </c>
      <c r="C8" s="6" t="s">
        <v>31</v>
      </c>
      <c r="D8" s="6" t="s">
        <v>32</v>
      </c>
      <c r="E8" s="6" t="s">
        <v>33</v>
      </c>
      <c r="F8" s="6" t="s">
        <v>34</v>
      </c>
      <c r="G8" s="7" t="s">
        <v>35</v>
      </c>
    </row>
    <row r="9" spans="1:13" x14ac:dyDescent="0.25">
      <c r="A9" t="str">
        <f>INDEX($B$3:$G$9, 2, 3)</f>
        <v>Х</v>
      </c>
      <c r="B9" s="8" t="s">
        <v>36</v>
      </c>
      <c r="C9" s="9" t="s">
        <v>37</v>
      </c>
      <c r="D9" s="9" t="s">
        <v>38</v>
      </c>
      <c r="E9" s="9" t="s">
        <v>39</v>
      </c>
      <c r="F9" s="9" t="s">
        <v>40</v>
      </c>
      <c r="G9" s="10" t="s">
        <v>41</v>
      </c>
    </row>
    <row r="10" spans="1:13" x14ac:dyDescent="0.25">
      <c r="A10" t="str">
        <f>INDEX($B$3:$G$9, 2, 4)</f>
        <v>Д</v>
      </c>
    </row>
    <row r="11" spans="1:13" x14ac:dyDescent="0.25">
      <c r="A11" t="str">
        <f>INDEX($B$3:$G$9, 2, 5)</f>
        <v>Щ</v>
      </c>
    </row>
    <row r="12" spans="1:13" x14ac:dyDescent="0.25">
      <c r="A12" t="str">
        <f>INDEX($B$3:$G$9, 2, 6)</f>
        <v>З</v>
      </c>
      <c r="C12">
        <v>1</v>
      </c>
      <c r="D12" t="str">
        <f>MID($K$4, C12, 1)</f>
        <v>Р</v>
      </c>
      <c r="E12">
        <f>MATCH(D12, $A$1:$A$42, 0)</f>
        <v>38</v>
      </c>
      <c r="F12">
        <f>IF(E12&lt;37, E12+6, E12-36)</f>
        <v>2</v>
      </c>
      <c r="G12" t="str">
        <f>INDEX($A$1:$A$42,F12)</f>
        <v>О</v>
      </c>
      <c r="H12" t="str">
        <f>H11&amp;G12</f>
        <v>О</v>
      </c>
    </row>
    <row r="13" spans="1:13" x14ac:dyDescent="0.25">
      <c r="A13" t="str">
        <f>INDEX($B$3:$G$9, 3, 1)</f>
        <v>Л</v>
      </c>
      <c r="C13">
        <v>2</v>
      </c>
      <c r="D13" t="str">
        <f t="shared" ref="D13:D45" si="0">MID($K$4, C13, 1)</f>
        <v>И</v>
      </c>
      <c r="E13">
        <f t="shared" ref="E13:E45" si="1">MATCH(D13, $A$1:$A$42, 0)</f>
        <v>41</v>
      </c>
      <c r="F13">
        <f t="shared" ref="F13:F45" si="2">IF(E13&lt;37, E13+6, E13-36)</f>
        <v>5</v>
      </c>
      <c r="G13" t="str">
        <f t="shared" ref="G13:G45" si="3">INDEX($A$1:$A$42,F13)</f>
        <v>Б</v>
      </c>
      <c r="H13" t="str">
        <f t="shared" ref="H13:H18" si="4">H12&amp;G13</f>
        <v>ОБ</v>
      </c>
    </row>
    <row r="14" spans="1:13" x14ac:dyDescent="0.25">
      <c r="A14" t="str">
        <f>INDEX($B$3:$G$9, 3, 2)</f>
        <v>Е</v>
      </c>
      <c r="C14">
        <v>3</v>
      </c>
      <c r="D14" t="str">
        <f t="shared" si="0"/>
        <v>Б</v>
      </c>
      <c r="E14">
        <f t="shared" si="1"/>
        <v>5</v>
      </c>
      <c r="F14">
        <f t="shared" si="2"/>
        <v>11</v>
      </c>
      <c r="G14" t="str">
        <f t="shared" si="3"/>
        <v>Щ</v>
      </c>
      <c r="H14" t="str">
        <f t="shared" si="4"/>
        <v>ОБЩ</v>
      </c>
    </row>
    <row r="15" spans="1:13" x14ac:dyDescent="0.25">
      <c r="A15" t="str">
        <f>INDEX($B$3:$G$9, 3, 3)</f>
        <v>,</v>
      </c>
      <c r="C15">
        <v>4</v>
      </c>
      <c r="D15" t="str">
        <f t="shared" si="0"/>
        <v>У</v>
      </c>
      <c r="E15">
        <f t="shared" si="1"/>
        <v>20</v>
      </c>
      <c r="F15">
        <f t="shared" si="2"/>
        <v>26</v>
      </c>
      <c r="G15" t="str">
        <f t="shared" si="3"/>
        <v>Ж</v>
      </c>
      <c r="H15" t="str">
        <f t="shared" si="4"/>
        <v>ОБЩЖ</v>
      </c>
    </row>
    <row r="16" spans="1:13" x14ac:dyDescent="0.25">
      <c r="A16" t="str">
        <f>INDEX($B$3:$G$9, 3, 4)</f>
        <v>:</v>
      </c>
      <c r="C16">
        <v>5</v>
      </c>
      <c r="D16" t="str">
        <f t="shared" si="0"/>
        <v xml:space="preserve"> </v>
      </c>
      <c r="E16">
        <f t="shared" si="1"/>
        <v>18</v>
      </c>
      <c r="F16">
        <f t="shared" si="2"/>
        <v>24</v>
      </c>
      <c r="G16" t="str">
        <f t="shared" si="3"/>
        <v>Ю</v>
      </c>
      <c r="H16" t="str">
        <f t="shared" si="4"/>
        <v>ОБЩЖЮ</v>
      </c>
    </row>
    <row r="17" spans="1:8" x14ac:dyDescent="0.25">
      <c r="A17" t="str">
        <f>INDEX($B$3:$G$9, 3, 5)</f>
        <v>Т</v>
      </c>
      <c r="C17">
        <v>6</v>
      </c>
      <c r="D17" t="str">
        <f t="shared" si="0"/>
        <v>Ш</v>
      </c>
      <c r="E17">
        <f t="shared" si="1"/>
        <v>29</v>
      </c>
      <c r="F17">
        <f t="shared" si="2"/>
        <v>35</v>
      </c>
      <c r="G17" t="str">
        <f t="shared" si="3"/>
        <v>)</v>
      </c>
      <c r="H17" t="str">
        <f t="shared" si="4"/>
        <v>ОБЩЖЮ)</v>
      </c>
    </row>
    <row r="18" spans="1:8" x14ac:dyDescent="0.25">
      <c r="A18" t="str">
        <f>INDEX($B$3:$G$9, 3, 6)</f>
        <v xml:space="preserve"> </v>
      </c>
      <c r="C18">
        <v>7</v>
      </c>
      <c r="D18" t="str">
        <f t="shared" si="0"/>
        <v>У</v>
      </c>
      <c r="E18">
        <f t="shared" si="1"/>
        <v>20</v>
      </c>
      <c r="F18">
        <f t="shared" si="2"/>
        <v>26</v>
      </c>
      <c r="G18" t="str">
        <f t="shared" si="3"/>
        <v>Ж</v>
      </c>
      <c r="H18" t="str">
        <f t="shared" si="4"/>
        <v>ОБЩЖЮ)Ж</v>
      </c>
    </row>
    <row r="19" spans="1:8" x14ac:dyDescent="0.25">
      <c r="A19" t="str">
        <f>INDEX($B$3:$G$9, 4, 1)</f>
        <v>Я</v>
      </c>
      <c r="C19">
        <v>8</v>
      </c>
      <c r="D19" t="str">
        <f t="shared" si="0"/>
        <v>К</v>
      </c>
      <c r="E19">
        <f t="shared" si="1"/>
        <v>3</v>
      </c>
      <c r="F19">
        <f t="shared" si="2"/>
        <v>9</v>
      </c>
      <c r="G19" t="str">
        <f t="shared" si="3"/>
        <v>Х</v>
      </c>
      <c r="H19" t="str">
        <f t="shared" ref="H19:H46" si="5">H18&amp;G19</f>
        <v>ОБЩЖЮ)ЖХ</v>
      </c>
    </row>
    <row r="20" spans="1:8" x14ac:dyDescent="0.25">
      <c r="A20" t="str">
        <f>INDEX($B$3:$G$9, 4, 2)</f>
        <v>У</v>
      </c>
      <c r="C20">
        <v>9</v>
      </c>
      <c r="D20" t="str">
        <f t="shared" si="0"/>
        <v>А</v>
      </c>
      <c r="E20">
        <f t="shared" si="1"/>
        <v>42</v>
      </c>
      <c r="F20">
        <f t="shared" si="2"/>
        <v>6</v>
      </c>
      <c r="G20" t="str">
        <f t="shared" si="3"/>
        <v>Ц</v>
      </c>
      <c r="H20" t="str">
        <f t="shared" si="5"/>
        <v>ОБЩЖЮ)ЖХЦ</v>
      </c>
    </row>
    <row r="21" spans="1:8" x14ac:dyDescent="0.25">
      <c r="A21" t="str">
        <f>INDEX($B$3:$G$9, 4, 3)</f>
        <v>В</v>
      </c>
      <c r="C21">
        <v>10</v>
      </c>
      <c r="D21" t="str">
        <f t="shared" si="0"/>
        <v>Й</v>
      </c>
      <c r="E21">
        <f t="shared" si="1"/>
        <v>30</v>
      </c>
      <c r="F21">
        <f t="shared" si="2"/>
        <v>36</v>
      </c>
      <c r="G21" t="str">
        <f t="shared" si="3"/>
        <v>.</v>
      </c>
      <c r="H21" t="str">
        <f t="shared" si="5"/>
        <v>ОБЩЖЮ)ЖХЦ.</v>
      </c>
    </row>
    <row r="22" spans="1:8" x14ac:dyDescent="0.25">
      <c r="A22" t="str">
        <f>INDEX($B$3:$G$9, 4, 4)</f>
        <v>І</v>
      </c>
      <c r="C22">
        <v>11</v>
      </c>
      <c r="D22" t="str">
        <f t="shared" si="0"/>
        <v xml:space="preserve"> </v>
      </c>
      <c r="E22">
        <f t="shared" si="1"/>
        <v>18</v>
      </c>
      <c r="F22">
        <f t="shared" si="2"/>
        <v>24</v>
      </c>
      <c r="G22" t="str">
        <f t="shared" si="3"/>
        <v>Ю</v>
      </c>
      <c r="H22" t="str">
        <f t="shared" si="5"/>
        <v>ОБЩЖЮ)ЖХЦ.Ю</v>
      </c>
    </row>
    <row r="23" spans="1:8" x14ac:dyDescent="0.25">
      <c r="A23" t="str">
        <f>INDEX($B$3:$G$9, 4, 5)</f>
        <v>Є</v>
      </c>
      <c r="C23">
        <v>12</v>
      </c>
      <c r="D23" t="str">
        <f t="shared" si="0"/>
        <v>У</v>
      </c>
      <c r="E23">
        <f t="shared" si="1"/>
        <v>20</v>
      </c>
      <c r="F23">
        <f t="shared" si="2"/>
        <v>26</v>
      </c>
      <c r="G23" t="str">
        <f t="shared" si="3"/>
        <v>Ж</v>
      </c>
      <c r="H23" t="str">
        <f t="shared" si="5"/>
        <v>ОБЩЖЮ)ЖХЦ.ЮЖ</v>
      </c>
    </row>
    <row r="24" spans="1:8" x14ac:dyDescent="0.25">
      <c r="A24" t="str">
        <f>INDEX($B$3:$G$9, 4, 6)</f>
        <v>Ю</v>
      </c>
      <c r="C24">
        <v>13</v>
      </c>
      <c r="D24" t="str">
        <f t="shared" si="0"/>
        <v xml:space="preserve"> </v>
      </c>
      <c r="E24">
        <f t="shared" si="1"/>
        <v>18</v>
      </c>
      <c r="F24">
        <f t="shared" si="2"/>
        <v>24</v>
      </c>
      <c r="G24" t="str">
        <f t="shared" si="3"/>
        <v>Ю</v>
      </c>
      <c r="H24" t="str">
        <f t="shared" si="5"/>
        <v>ОБЩЖЮ)ЖХЦ.ЮЖЮ</v>
      </c>
    </row>
    <row r="25" spans="1:8" x14ac:dyDescent="0.25">
      <c r="A25" t="str">
        <f>INDEX($B$3:$G$9, 5, 1)</f>
        <v>С</v>
      </c>
      <c r="C25">
        <v>14</v>
      </c>
      <c r="D25" t="str">
        <f t="shared" si="0"/>
        <v>В</v>
      </c>
      <c r="E25">
        <f t="shared" si="1"/>
        <v>21</v>
      </c>
      <c r="F25">
        <f t="shared" si="2"/>
        <v>27</v>
      </c>
      <c r="G25" t="str">
        <f t="shared" si="3"/>
        <v>?</v>
      </c>
      <c r="H25" t="str">
        <f t="shared" si="5"/>
        <v>ОБЩЖЮ)ЖХЦ.ЮЖЮ?</v>
      </c>
    </row>
    <row r="26" spans="1:8" x14ac:dyDescent="0.25">
      <c r="A26" t="str">
        <f>INDEX($B$3:$G$9, 5, 2)</f>
        <v>Ж</v>
      </c>
      <c r="C26">
        <v>15</v>
      </c>
      <c r="D26" t="str">
        <f t="shared" si="0"/>
        <v>О</v>
      </c>
      <c r="E26">
        <f t="shared" si="1"/>
        <v>2</v>
      </c>
      <c r="F26">
        <f t="shared" si="2"/>
        <v>8</v>
      </c>
      <c r="G26" t="str">
        <f t="shared" si="3"/>
        <v>Ї</v>
      </c>
      <c r="H26" t="str">
        <f t="shared" si="5"/>
        <v>ОБЩЖЮ)ЖХЦ.ЮЖЮ?Ї</v>
      </c>
    </row>
    <row r="27" spans="1:8" x14ac:dyDescent="0.25">
      <c r="A27" t="str">
        <f>INDEX($B$3:$G$9, 5, 3)</f>
        <v>?</v>
      </c>
      <c r="C27">
        <v>16</v>
      </c>
      <c r="D27" t="str">
        <f t="shared" si="0"/>
        <v>Д</v>
      </c>
      <c r="E27">
        <f t="shared" si="1"/>
        <v>10</v>
      </c>
      <c r="F27">
        <f t="shared" si="2"/>
        <v>16</v>
      </c>
      <c r="G27" t="str">
        <f t="shared" si="3"/>
        <v>:</v>
      </c>
      <c r="H27" t="str">
        <f t="shared" si="5"/>
        <v>ОБЩЖЮ)ЖХЦ.ЮЖЮ?Ї:</v>
      </c>
    </row>
    <row r="28" spans="1:8" x14ac:dyDescent="0.25">
      <c r="A28" t="str">
        <f>INDEX($B$3:$G$9, 5, 4)</f>
        <v>(</v>
      </c>
      <c r="C28">
        <v>17</v>
      </c>
      <c r="D28" t="str">
        <f t="shared" si="0"/>
        <v>І</v>
      </c>
      <c r="E28">
        <f t="shared" si="1"/>
        <v>22</v>
      </c>
      <c r="F28">
        <f t="shared" si="2"/>
        <v>28</v>
      </c>
      <c r="G28" t="str">
        <f t="shared" si="3"/>
        <v>(</v>
      </c>
      <c r="H28" t="str">
        <f t="shared" si="5"/>
        <v>ОБЩЖЮ)ЖХЦ.ЮЖЮ?Ї:(</v>
      </c>
    </row>
    <row r="29" spans="1:8" x14ac:dyDescent="0.25">
      <c r="A29" t="str">
        <f>INDEX($B$3:$G$9, 5, 5)</f>
        <v>Ш</v>
      </c>
      <c r="C29">
        <v>18</v>
      </c>
      <c r="D29" t="str">
        <f t="shared" si="0"/>
        <v>,</v>
      </c>
      <c r="E29">
        <f t="shared" si="1"/>
        <v>15</v>
      </c>
      <c r="F29">
        <f t="shared" si="2"/>
        <v>21</v>
      </c>
      <c r="G29" t="str">
        <f t="shared" si="3"/>
        <v>В</v>
      </c>
      <c r="H29" t="str">
        <f t="shared" si="5"/>
        <v>ОБЩЖЮ)ЖХЦ.ЮЖЮ?Ї:(В</v>
      </c>
    </row>
    <row r="30" spans="1:8" x14ac:dyDescent="0.25">
      <c r="A30" t="str">
        <f>INDEX($B$3:$G$9, 5, 6)</f>
        <v>Й</v>
      </c>
      <c r="C30">
        <v>19</v>
      </c>
      <c r="D30" t="str">
        <f t="shared" si="0"/>
        <v xml:space="preserve"> </v>
      </c>
      <c r="E30">
        <f t="shared" si="1"/>
        <v>18</v>
      </c>
      <c r="F30">
        <f t="shared" si="2"/>
        <v>24</v>
      </c>
      <c r="G30" t="str">
        <f t="shared" si="3"/>
        <v>Ю</v>
      </c>
      <c r="H30" t="str">
        <f t="shared" si="5"/>
        <v>ОБЩЖЮ)ЖХЦ.ЮЖЮ?Ї:(ВЮ</v>
      </c>
    </row>
    <row r="31" spans="1:8" x14ac:dyDescent="0.25">
      <c r="A31" t="str">
        <f>INDEX($B$3:$G$9, 6, 1)</f>
        <v>;</v>
      </c>
      <c r="C31">
        <v>20</v>
      </c>
      <c r="D31" t="str">
        <f t="shared" si="0"/>
        <v>А</v>
      </c>
      <c r="E31">
        <f t="shared" si="1"/>
        <v>42</v>
      </c>
      <c r="F31">
        <f t="shared" si="2"/>
        <v>6</v>
      </c>
      <c r="G31" t="str">
        <f t="shared" si="3"/>
        <v>Ц</v>
      </c>
      <c r="H31" t="str">
        <f t="shared" si="5"/>
        <v>ОБЩЖЮ)ЖХЦ.ЮЖЮ?Ї:(ВЮЦ</v>
      </c>
    </row>
    <row r="32" spans="1:8" x14ac:dyDescent="0.25">
      <c r="A32" t="str">
        <f>INDEX($B$3:$G$9, 6, 2)</f>
        <v>Н</v>
      </c>
      <c r="C32">
        <v>21</v>
      </c>
      <c r="D32" t="str">
        <f t="shared" si="0"/>
        <v xml:space="preserve"> </v>
      </c>
      <c r="E32">
        <f t="shared" si="1"/>
        <v>18</v>
      </c>
      <c r="F32">
        <f t="shared" si="2"/>
        <v>24</v>
      </c>
      <c r="G32" t="str">
        <f t="shared" si="3"/>
        <v>Ю</v>
      </c>
      <c r="H32" t="str">
        <f t="shared" si="5"/>
        <v>ОБЩЖЮ)ЖХЦ.ЮЖЮ?Ї:(ВЮЦЮ</v>
      </c>
    </row>
    <row r="33" spans="1:8" x14ac:dyDescent="0.25">
      <c r="A33" t="str">
        <f>INDEX($B$3:$G$9, 6, 3)</f>
        <v>П</v>
      </c>
      <c r="C33">
        <v>22</v>
      </c>
      <c r="D33" t="str">
        <f t="shared" si="0"/>
        <v>Я</v>
      </c>
      <c r="E33">
        <f t="shared" si="1"/>
        <v>19</v>
      </c>
      <c r="F33">
        <f t="shared" si="2"/>
        <v>25</v>
      </c>
      <c r="G33" t="str">
        <f t="shared" si="3"/>
        <v>С</v>
      </c>
      <c r="H33" t="str">
        <f t="shared" si="5"/>
        <v>ОБЩЖЮ)ЖХЦ.ЮЖЮ?Ї:(ВЮЦЮС</v>
      </c>
    </row>
    <row r="34" spans="1:8" x14ac:dyDescent="0.25">
      <c r="A34" t="str">
        <f>INDEX($B$3:$G$9, 6, 4)</f>
        <v>М</v>
      </c>
      <c r="C34">
        <v>23</v>
      </c>
      <c r="D34" t="str">
        <f t="shared" si="0"/>
        <v>Г</v>
      </c>
      <c r="E34">
        <f t="shared" si="1"/>
        <v>1</v>
      </c>
      <c r="F34">
        <f t="shared" si="2"/>
        <v>7</v>
      </c>
      <c r="G34" t="str">
        <f t="shared" si="3"/>
        <v>Ч</v>
      </c>
      <c r="H34" t="str">
        <f t="shared" si="5"/>
        <v>ОБЩЖЮ)ЖХЦ.ЮЖЮ?Ї:(ВЮЦЮСЧ</v>
      </c>
    </row>
    <row r="35" spans="1:8" x14ac:dyDescent="0.25">
      <c r="A35" t="str">
        <f>INDEX($B$3:$G$9, 6, 5)</f>
        <v>)</v>
      </c>
      <c r="C35">
        <v>24</v>
      </c>
      <c r="D35" t="str">
        <f t="shared" si="0"/>
        <v>О</v>
      </c>
      <c r="E35">
        <f t="shared" si="1"/>
        <v>2</v>
      </c>
      <c r="F35">
        <f t="shared" si="2"/>
        <v>8</v>
      </c>
      <c r="G35" t="str">
        <f t="shared" si="3"/>
        <v>Ї</v>
      </c>
      <c r="H35" t="str">
        <f t="shared" si="5"/>
        <v>ОБЩЖЮ)ЖХЦ.ЮЖЮ?Ї:(ВЮЦЮСЧЇ</v>
      </c>
    </row>
    <row r="36" spans="1:8" x14ac:dyDescent="0.25">
      <c r="A36" t="str">
        <f>INDEX($B$3:$G$9, 6, 6)</f>
        <v>.</v>
      </c>
      <c r="C36">
        <v>25</v>
      </c>
      <c r="D36" t="str">
        <f t="shared" si="0"/>
        <v>Д</v>
      </c>
      <c r="E36">
        <f t="shared" si="1"/>
        <v>10</v>
      </c>
      <c r="F36">
        <f t="shared" si="2"/>
        <v>16</v>
      </c>
      <c r="G36" t="str">
        <f t="shared" si="3"/>
        <v>:</v>
      </c>
      <c r="H36" t="str">
        <f t="shared" si="5"/>
        <v>ОБЩЖЮ)ЖХЦ.ЮЖЮ?Ї:(ВЮЦЮСЧЇ:</v>
      </c>
    </row>
    <row r="37" spans="1:8" x14ac:dyDescent="0.25">
      <c r="A37" t="str">
        <f>INDEX($B$3:$G$9, 7, 1)</f>
        <v>Ґ</v>
      </c>
      <c r="C37">
        <v>26</v>
      </c>
      <c r="D37" t="str">
        <f t="shared" si="0"/>
        <v>У</v>
      </c>
      <c r="E37">
        <f t="shared" si="1"/>
        <v>20</v>
      </c>
      <c r="F37">
        <f t="shared" si="2"/>
        <v>26</v>
      </c>
      <c r="G37" t="str">
        <f t="shared" si="3"/>
        <v>Ж</v>
      </c>
      <c r="H37" t="str">
        <f t="shared" si="5"/>
        <v>ОБЩЖЮ)ЖХЦ.ЮЖЮ?Ї:(ВЮЦЮСЧЇ:Ж</v>
      </c>
    </row>
    <row r="38" spans="1:8" x14ac:dyDescent="0.25">
      <c r="A38" t="str">
        <f>INDEX($B$3:$G$9, 7, 2)</f>
        <v>Р</v>
      </c>
      <c r="C38">
        <v>27</v>
      </c>
      <c r="D38" t="str">
        <f t="shared" si="0"/>
        <v xml:space="preserve"> </v>
      </c>
      <c r="E38">
        <f t="shared" si="1"/>
        <v>18</v>
      </c>
      <c r="F38">
        <f t="shared" si="2"/>
        <v>24</v>
      </c>
      <c r="G38" t="str">
        <f t="shared" si="3"/>
        <v>Ю</v>
      </c>
      <c r="H38" t="str">
        <f t="shared" si="5"/>
        <v>ОБЩЖЮ)ЖХЦ.ЮЖЮ?Ї:(ВЮЦЮСЧЇ:ЖЮ</v>
      </c>
    </row>
    <row r="39" spans="1:8" x14ac:dyDescent="0.25">
      <c r="A39" t="str">
        <f>INDEX($B$3:$G$9, 7, 3)</f>
        <v>Ь</v>
      </c>
      <c r="C39">
        <v>28</v>
      </c>
      <c r="D39" t="str">
        <f t="shared" si="0"/>
        <v>В</v>
      </c>
      <c r="E39">
        <f t="shared" si="1"/>
        <v>21</v>
      </c>
      <c r="F39">
        <f t="shared" si="2"/>
        <v>27</v>
      </c>
      <c r="G39" t="str">
        <f t="shared" si="3"/>
        <v>?</v>
      </c>
      <c r="H39" t="str">
        <f t="shared" si="5"/>
        <v>ОБЩЖЮ)ЖХЦ.ЮЖЮ?Ї:(ВЮЦЮСЧЇ:ЖЮ?</v>
      </c>
    </row>
    <row r="40" spans="1:8" x14ac:dyDescent="0.25">
      <c r="A40" t="str">
        <f>INDEX($B$3:$G$9, 7, 4)</f>
        <v>Ф</v>
      </c>
      <c r="C40">
        <v>29</v>
      </c>
      <c r="D40" t="str">
        <f t="shared" si="0"/>
        <v xml:space="preserve"> </v>
      </c>
      <c r="E40">
        <f t="shared" si="1"/>
        <v>18</v>
      </c>
      <c r="F40">
        <f t="shared" si="2"/>
        <v>24</v>
      </c>
      <c r="G40" t="str">
        <f t="shared" si="3"/>
        <v>Ю</v>
      </c>
      <c r="H40" t="str">
        <f t="shared" si="5"/>
        <v>ОБЩЖЮ)ЖХЦ.ЮЖЮ?Ї:(ВЮЦЮСЧЇ:ЖЮ?Ю</v>
      </c>
    </row>
    <row r="41" spans="1:8" x14ac:dyDescent="0.25">
      <c r="A41" t="str">
        <f>INDEX($B$3:$G$9, 7, 5)</f>
        <v>И</v>
      </c>
      <c r="C41">
        <v>30</v>
      </c>
      <c r="D41" t="str">
        <f t="shared" si="0"/>
        <v>Т</v>
      </c>
      <c r="E41">
        <f t="shared" si="1"/>
        <v>17</v>
      </c>
      <c r="F41">
        <f t="shared" si="2"/>
        <v>23</v>
      </c>
      <c r="G41" t="str">
        <f t="shared" si="3"/>
        <v>Є</v>
      </c>
      <c r="H41" t="str">
        <f t="shared" si="5"/>
        <v>ОБЩЖЮ)ЖХЦ.ЮЖЮ?Ї:(ВЮЦЮСЧЇ:ЖЮ?ЮЄ</v>
      </c>
    </row>
    <row r="42" spans="1:8" x14ac:dyDescent="0.25">
      <c r="A42" t="str">
        <f>INDEX($B$3:$G$9, 7, 6)</f>
        <v>А</v>
      </c>
      <c r="C42">
        <v>31</v>
      </c>
      <c r="D42" t="str">
        <f t="shared" si="0"/>
        <v>Р</v>
      </c>
      <c r="E42">
        <f t="shared" si="1"/>
        <v>38</v>
      </c>
      <c r="F42">
        <f t="shared" si="2"/>
        <v>2</v>
      </c>
      <c r="G42" t="str">
        <f t="shared" si="3"/>
        <v>О</v>
      </c>
      <c r="H42" t="str">
        <f t="shared" si="5"/>
        <v>ОБЩЖЮ)ЖХЦ.ЮЖЮ?Ї:(ВЮЦЮСЧЇ:ЖЮ?ЮЄО</v>
      </c>
    </row>
    <row r="43" spans="1:8" x14ac:dyDescent="0.25">
      <c r="C43">
        <v>32</v>
      </c>
      <c r="D43" t="str">
        <f t="shared" si="0"/>
        <v>А</v>
      </c>
      <c r="E43">
        <f t="shared" si="1"/>
        <v>42</v>
      </c>
      <c r="F43">
        <f t="shared" si="2"/>
        <v>6</v>
      </c>
      <c r="G43" t="str">
        <f t="shared" si="3"/>
        <v>Ц</v>
      </c>
      <c r="H43" t="str">
        <f t="shared" si="5"/>
        <v>ОБЩЖЮ)ЖХЦ.ЮЖЮ?Ї:(ВЮЦЮСЧЇ:ЖЮ?ЮЄОЦ</v>
      </c>
    </row>
    <row r="44" spans="1:8" x14ac:dyDescent="0.25">
      <c r="C44">
        <v>33</v>
      </c>
      <c r="D44" t="str">
        <f t="shared" si="0"/>
        <v>В</v>
      </c>
      <c r="E44">
        <f t="shared" si="1"/>
        <v>21</v>
      </c>
      <c r="F44">
        <f t="shared" si="2"/>
        <v>27</v>
      </c>
      <c r="G44" t="str">
        <f t="shared" si="3"/>
        <v>?</v>
      </c>
      <c r="H44" t="str">
        <f t="shared" si="5"/>
        <v>ОБЩЖЮ)ЖХЦ.ЮЖЮ?Ї:(ВЮЦЮСЧЇ:ЖЮ?ЮЄОЦ?</v>
      </c>
    </row>
    <row r="45" spans="1:8" x14ac:dyDescent="0.25">
      <c r="C45">
        <v>34</v>
      </c>
      <c r="D45" t="str">
        <f t="shared" si="0"/>
        <v>І</v>
      </c>
      <c r="E45">
        <f t="shared" si="1"/>
        <v>22</v>
      </c>
      <c r="F45">
        <f t="shared" si="2"/>
        <v>28</v>
      </c>
      <c r="G45" t="str">
        <f t="shared" si="3"/>
        <v>(</v>
      </c>
      <c r="H45" t="str">
        <f t="shared" si="5"/>
        <v>ОБЩЖЮ)ЖХЦ.ЮЖЮ?Ї:(ВЮЦЮСЧЇ:ЖЮ?ЮЄОЦ?(</v>
      </c>
    </row>
    <row r="46" spans="1:8" x14ac:dyDescent="0.25">
      <c r="H46" t="str">
        <f t="shared" si="5"/>
        <v>ОБЩЖЮ)ЖХЦ.ЮЖЮ?Ї:(ВЮЦЮСЧЇ:ЖЮ?ЮЄОЦ?(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40" workbookViewId="0">
      <selection activeCell="D57" sqref="D57"/>
    </sheetView>
  </sheetViews>
  <sheetFormatPr defaultRowHeight="15" x14ac:dyDescent="0.25"/>
  <cols>
    <col min="8" max="8" width="40.140625" bestFit="1" customWidth="1"/>
    <col min="10" max="10" width="9.140625" customWidth="1"/>
    <col min="11" max="11" width="76.140625" customWidth="1"/>
    <col min="12" max="12" width="17.28515625" customWidth="1"/>
    <col min="13" max="13" width="18.140625" bestFit="1" customWidth="1"/>
  </cols>
  <sheetData>
    <row r="1" spans="1:13" x14ac:dyDescent="0.25">
      <c r="A1" t="str">
        <f>INDEX($B$3:$G$9, 1, 1)</f>
        <v>Г</v>
      </c>
    </row>
    <row r="2" spans="1:13" x14ac:dyDescent="0.25">
      <c r="A2" t="str">
        <f>INDEX($B$3:$G$9, 1, 2)</f>
        <v>О</v>
      </c>
      <c r="K2" s="11" t="s">
        <v>42</v>
      </c>
      <c r="L2" s="13"/>
      <c r="M2" s="1"/>
    </row>
    <row r="3" spans="1:13" x14ac:dyDescent="0.25">
      <c r="A3" t="str">
        <f>INDEX($B$3:$G$9, 1, 3)</f>
        <v>К</v>
      </c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4" t="s">
        <v>5</v>
      </c>
      <c r="K3" s="14" t="s">
        <v>44</v>
      </c>
      <c r="L3" s="1"/>
      <c r="M3" s="1"/>
    </row>
    <row r="4" spans="1:13" x14ac:dyDescent="0.25">
      <c r="A4" t="str">
        <f>INDEX($B$3:$G$9, 1, 4)</f>
        <v>!</v>
      </c>
      <c r="B4" s="5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7" t="s">
        <v>11</v>
      </c>
      <c r="K4" s="15" t="str">
        <f>UPPER(K3)</f>
        <v>РУ:Ї;ЬБВЮРУ:ЇЕНВЮЦЮ;?ЇЕ,Ю:(ЄЇХЮЬЇЄ()</v>
      </c>
      <c r="L4" s="16">
        <f>LEN(K3)</f>
        <v>36</v>
      </c>
    </row>
    <row r="5" spans="1:13" x14ac:dyDescent="0.25">
      <c r="A5" t="str">
        <f>INDEX($B$3:$G$9, 1, 5)</f>
        <v>Б</v>
      </c>
      <c r="B5" s="5" t="s">
        <v>14</v>
      </c>
      <c r="C5" s="6" t="s">
        <v>15</v>
      </c>
      <c r="D5" s="6" t="s">
        <v>12</v>
      </c>
      <c r="E5" s="6" t="s">
        <v>13</v>
      </c>
      <c r="F5" s="6" t="s">
        <v>16</v>
      </c>
      <c r="G5" s="7" t="s">
        <v>17</v>
      </c>
      <c r="K5" s="13"/>
    </row>
    <row r="6" spans="1:13" x14ac:dyDescent="0.25">
      <c r="A6" t="str">
        <f>INDEX($B$3:$G$9, 1, 6)</f>
        <v>Ц</v>
      </c>
      <c r="B6" s="5" t="s">
        <v>18</v>
      </c>
      <c r="C6" s="6" t="s">
        <v>19</v>
      </c>
      <c r="D6" s="6" t="s">
        <v>20</v>
      </c>
      <c r="E6" s="6" t="s">
        <v>21</v>
      </c>
      <c r="F6" s="6" t="s">
        <v>22</v>
      </c>
      <c r="G6" s="7" t="s">
        <v>23</v>
      </c>
      <c r="K6" t="str">
        <f>H48</f>
        <v>НЕДОСПИ, НЕДОЇЖ, А СВОЇХ ДІТОК ПОТІШ</v>
      </c>
    </row>
    <row r="7" spans="1:13" x14ac:dyDescent="0.25">
      <c r="A7" t="str">
        <f>INDEX($B$3:$G$9, 2, 1)</f>
        <v>Ч</v>
      </c>
      <c r="B7" s="5" t="s">
        <v>24</v>
      </c>
      <c r="C7" s="6" t="s">
        <v>25</v>
      </c>
      <c r="D7" s="6" t="s">
        <v>26</v>
      </c>
      <c r="E7" s="6" t="s">
        <v>27</v>
      </c>
      <c r="F7" s="6" t="s">
        <v>28</v>
      </c>
      <c r="G7" s="7" t="s">
        <v>29</v>
      </c>
    </row>
    <row r="8" spans="1:13" x14ac:dyDescent="0.25">
      <c r="A8" t="str">
        <f>INDEX($B$3:$G$9, 2, 2)</f>
        <v>Ї</v>
      </c>
      <c r="B8" s="5" t="s">
        <v>30</v>
      </c>
      <c r="C8" s="6" t="s">
        <v>31</v>
      </c>
      <c r="D8" s="6" t="s">
        <v>32</v>
      </c>
      <c r="E8" s="6" t="s">
        <v>33</v>
      </c>
      <c r="F8" s="6" t="s">
        <v>34</v>
      </c>
      <c r="G8" s="7" t="s">
        <v>35</v>
      </c>
    </row>
    <row r="9" spans="1:13" x14ac:dyDescent="0.25">
      <c r="A9" t="str">
        <f>INDEX($B$3:$G$9, 2, 3)</f>
        <v>Х</v>
      </c>
      <c r="B9" s="8" t="s">
        <v>36</v>
      </c>
      <c r="C9" s="9" t="s">
        <v>37</v>
      </c>
      <c r="D9" s="9" t="s">
        <v>38</v>
      </c>
      <c r="E9" s="9" t="s">
        <v>39</v>
      </c>
      <c r="F9" s="9" t="s">
        <v>40</v>
      </c>
      <c r="G9" s="10" t="s">
        <v>41</v>
      </c>
    </row>
    <row r="10" spans="1:13" x14ac:dyDescent="0.25">
      <c r="A10" t="str">
        <f>INDEX($B$3:$G$9, 2, 4)</f>
        <v>Д</v>
      </c>
    </row>
    <row r="11" spans="1:13" x14ac:dyDescent="0.25">
      <c r="A11" t="str">
        <f>INDEX($B$3:$G$9, 2, 5)</f>
        <v>Щ</v>
      </c>
    </row>
    <row r="12" spans="1:13" x14ac:dyDescent="0.25">
      <c r="A12" t="str">
        <f>INDEX($B$3:$G$9, 2, 6)</f>
        <v>З</v>
      </c>
      <c r="C12">
        <v>1</v>
      </c>
      <c r="D12" t="str">
        <f>MID($K$4, C12, 1)</f>
        <v>Р</v>
      </c>
      <c r="E12">
        <f>MATCH(IF(D12 = "?", "~?", D12), $A$1:$A$42, 0)</f>
        <v>38</v>
      </c>
      <c r="F12">
        <f>IF(E12&lt;7, E12+36, E12-6)</f>
        <v>32</v>
      </c>
      <c r="G12" t="str">
        <f>INDEX($A$1:$A$42,F12)</f>
        <v>Н</v>
      </c>
      <c r="H12" t="str">
        <f>H11&amp;G12</f>
        <v>Н</v>
      </c>
    </row>
    <row r="13" spans="1:13" x14ac:dyDescent="0.25">
      <c r="A13" t="str">
        <f>INDEX($B$3:$G$9, 3, 1)</f>
        <v>Л</v>
      </c>
      <c r="C13">
        <v>2</v>
      </c>
      <c r="D13" t="str">
        <f t="shared" ref="D13:D47" si="0">MID($K$4, C13, 1)</f>
        <v>У</v>
      </c>
      <c r="E13">
        <f t="shared" ref="E13:E47" si="1">MATCH(IF(D13 = "?", "~?", D13), $A$1:$A$42, 0)</f>
        <v>20</v>
      </c>
      <c r="F13">
        <f t="shared" ref="F13:F47" si="2">IF(E13&lt;7, E13+36, E13-6)</f>
        <v>14</v>
      </c>
      <c r="G13" t="str">
        <f t="shared" ref="G13:G47" si="3">INDEX($A$1:$A$42,F13)</f>
        <v>Е</v>
      </c>
      <c r="H13" t="str">
        <f t="shared" ref="H13:H18" si="4">H12&amp;G13</f>
        <v>НЕ</v>
      </c>
    </row>
    <row r="14" spans="1:13" x14ac:dyDescent="0.25">
      <c r="A14" t="str">
        <f>INDEX($B$3:$G$9, 3, 2)</f>
        <v>Е</v>
      </c>
      <c r="C14">
        <v>3</v>
      </c>
      <c r="D14" t="str">
        <f t="shared" si="0"/>
        <v>:</v>
      </c>
      <c r="E14">
        <f t="shared" si="1"/>
        <v>16</v>
      </c>
      <c r="F14">
        <f t="shared" si="2"/>
        <v>10</v>
      </c>
      <c r="G14" t="str">
        <f t="shared" si="3"/>
        <v>Д</v>
      </c>
      <c r="H14" t="str">
        <f t="shared" si="4"/>
        <v>НЕД</v>
      </c>
    </row>
    <row r="15" spans="1:13" x14ac:dyDescent="0.25">
      <c r="A15" t="str">
        <f>INDEX($B$3:$G$9, 3, 3)</f>
        <v>,</v>
      </c>
      <c r="C15">
        <v>4</v>
      </c>
      <c r="D15" t="str">
        <f t="shared" si="0"/>
        <v>Ї</v>
      </c>
      <c r="E15">
        <f t="shared" si="1"/>
        <v>8</v>
      </c>
      <c r="F15">
        <f t="shared" si="2"/>
        <v>2</v>
      </c>
      <c r="G15" t="str">
        <f t="shared" si="3"/>
        <v>О</v>
      </c>
      <c r="H15" t="str">
        <f t="shared" si="4"/>
        <v>НЕДО</v>
      </c>
    </row>
    <row r="16" spans="1:13" x14ac:dyDescent="0.25">
      <c r="A16" t="str">
        <f>INDEX($B$3:$G$9, 3, 4)</f>
        <v>:</v>
      </c>
      <c r="C16">
        <v>5</v>
      </c>
      <c r="D16" t="str">
        <f t="shared" si="0"/>
        <v>;</v>
      </c>
      <c r="E16">
        <f t="shared" si="1"/>
        <v>31</v>
      </c>
      <c r="F16">
        <f t="shared" si="2"/>
        <v>25</v>
      </c>
      <c r="G16" t="str">
        <f t="shared" si="3"/>
        <v>С</v>
      </c>
      <c r="H16" t="str">
        <f t="shared" si="4"/>
        <v>НЕДОС</v>
      </c>
    </row>
    <row r="17" spans="1:8" x14ac:dyDescent="0.25">
      <c r="A17" t="str">
        <f>INDEX($B$3:$G$9, 3, 5)</f>
        <v>Т</v>
      </c>
      <c r="C17">
        <v>6</v>
      </c>
      <c r="D17" t="str">
        <f t="shared" si="0"/>
        <v>Ь</v>
      </c>
      <c r="E17">
        <f t="shared" si="1"/>
        <v>39</v>
      </c>
      <c r="F17">
        <f t="shared" si="2"/>
        <v>33</v>
      </c>
      <c r="G17" t="str">
        <f t="shared" si="3"/>
        <v>П</v>
      </c>
      <c r="H17" t="str">
        <f t="shared" si="4"/>
        <v>НЕДОСП</v>
      </c>
    </row>
    <row r="18" spans="1:8" x14ac:dyDescent="0.25">
      <c r="A18" t="str">
        <f>INDEX($B$3:$G$9, 3, 6)</f>
        <v xml:space="preserve"> </v>
      </c>
      <c r="C18">
        <v>7</v>
      </c>
      <c r="D18" t="str">
        <f t="shared" si="0"/>
        <v>Б</v>
      </c>
      <c r="E18">
        <f t="shared" si="1"/>
        <v>5</v>
      </c>
      <c r="F18">
        <f t="shared" si="2"/>
        <v>41</v>
      </c>
      <c r="G18" t="str">
        <f t="shared" si="3"/>
        <v>И</v>
      </c>
      <c r="H18" t="str">
        <f t="shared" si="4"/>
        <v>НЕДОСПИ</v>
      </c>
    </row>
    <row r="19" spans="1:8" x14ac:dyDescent="0.25">
      <c r="A19" t="str">
        <f>INDEX($B$3:$G$9, 4, 1)</f>
        <v>Я</v>
      </c>
      <c r="C19">
        <v>8</v>
      </c>
      <c r="D19" t="str">
        <f t="shared" si="0"/>
        <v>В</v>
      </c>
      <c r="E19">
        <f t="shared" si="1"/>
        <v>21</v>
      </c>
      <c r="F19">
        <f t="shared" si="2"/>
        <v>15</v>
      </c>
      <c r="G19" t="str">
        <f t="shared" si="3"/>
        <v>,</v>
      </c>
      <c r="H19" t="str">
        <f t="shared" ref="H19:H45" si="5">H18&amp;G19</f>
        <v>НЕДОСПИ,</v>
      </c>
    </row>
    <row r="20" spans="1:8" x14ac:dyDescent="0.25">
      <c r="A20" t="str">
        <f>INDEX($B$3:$G$9, 4, 2)</f>
        <v>У</v>
      </c>
      <c r="C20">
        <v>9</v>
      </c>
      <c r="D20" t="str">
        <f t="shared" si="0"/>
        <v>Ю</v>
      </c>
      <c r="E20">
        <f t="shared" si="1"/>
        <v>24</v>
      </c>
      <c r="F20">
        <f t="shared" si="2"/>
        <v>18</v>
      </c>
      <c r="G20" t="str">
        <f t="shared" si="3"/>
        <v xml:space="preserve"> </v>
      </c>
      <c r="H20" t="str">
        <f t="shared" si="5"/>
        <v xml:space="preserve">НЕДОСПИ, </v>
      </c>
    </row>
    <row r="21" spans="1:8" x14ac:dyDescent="0.25">
      <c r="A21" t="str">
        <f>INDEX($B$3:$G$9, 4, 3)</f>
        <v>В</v>
      </c>
      <c r="C21">
        <v>10</v>
      </c>
      <c r="D21" t="str">
        <f t="shared" si="0"/>
        <v>Р</v>
      </c>
      <c r="E21">
        <f t="shared" si="1"/>
        <v>38</v>
      </c>
      <c r="F21">
        <f t="shared" si="2"/>
        <v>32</v>
      </c>
      <c r="G21" t="str">
        <f t="shared" si="3"/>
        <v>Н</v>
      </c>
      <c r="H21" t="str">
        <f t="shared" si="5"/>
        <v>НЕДОСПИ, Н</v>
      </c>
    </row>
    <row r="22" spans="1:8" x14ac:dyDescent="0.25">
      <c r="A22" t="str">
        <f>INDEX($B$3:$G$9, 4, 4)</f>
        <v>І</v>
      </c>
      <c r="C22">
        <v>11</v>
      </c>
      <c r="D22" t="str">
        <f t="shared" si="0"/>
        <v>У</v>
      </c>
      <c r="E22">
        <f t="shared" si="1"/>
        <v>20</v>
      </c>
      <c r="F22">
        <f t="shared" si="2"/>
        <v>14</v>
      </c>
      <c r="G22" t="str">
        <f t="shared" si="3"/>
        <v>Е</v>
      </c>
      <c r="H22" t="str">
        <f t="shared" si="5"/>
        <v>НЕДОСПИ, НЕ</v>
      </c>
    </row>
    <row r="23" spans="1:8" x14ac:dyDescent="0.25">
      <c r="A23" t="str">
        <f>INDEX($B$3:$G$9, 4, 5)</f>
        <v>Є</v>
      </c>
      <c r="C23">
        <v>12</v>
      </c>
      <c r="D23" t="str">
        <f t="shared" si="0"/>
        <v>:</v>
      </c>
      <c r="E23">
        <f t="shared" si="1"/>
        <v>16</v>
      </c>
      <c r="F23">
        <f t="shared" si="2"/>
        <v>10</v>
      </c>
      <c r="G23" t="str">
        <f t="shared" si="3"/>
        <v>Д</v>
      </c>
      <c r="H23" t="str">
        <f t="shared" si="5"/>
        <v>НЕДОСПИ, НЕД</v>
      </c>
    </row>
    <row r="24" spans="1:8" x14ac:dyDescent="0.25">
      <c r="A24" t="str">
        <f>INDEX($B$3:$G$9, 4, 6)</f>
        <v>Ю</v>
      </c>
      <c r="C24">
        <v>13</v>
      </c>
      <c r="D24" t="str">
        <f t="shared" si="0"/>
        <v>Ї</v>
      </c>
      <c r="E24">
        <f t="shared" si="1"/>
        <v>8</v>
      </c>
      <c r="F24">
        <f t="shared" si="2"/>
        <v>2</v>
      </c>
      <c r="G24" t="str">
        <f t="shared" si="3"/>
        <v>О</v>
      </c>
      <c r="H24" t="str">
        <f t="shared" si="5"/>
        <v>НЕДОСПИ, НЕДО</v>
      </c>
    </row>
    <row r="25" spans="1:8" x14ac:dyDescent="0.25">
      <c r="A25" t="str">
        <f>INDEX($B$3:$G$9, 5, 1)</f>
        <v>С</v>
      </c>
      <c r="C25">
        <v>14</v>
      </c>
      <c r="D25" t="str">
        <f t="shared" si="0"/>
        <v>Е</v>
      </c>
      <c r="E25">
        <f t="shared" si="1"/>
        <v>14</v>
      </c>
      <c r="F25">
        <f t="shared" si="2"/>
        <v>8</v>
      </c>
      <c r="G25" t="str">
        <f t="shared" si="3"/>
        <v>Ї</v>
      </c>
      <c r="H25" t="str">
        <f t="shared" si="5"/>
        <v>НЕДОСПИ, НЕДОЇ</v>
      </c>
    </row>
    <row r="26" spans="1:8" x14ac:dyDescent="0.25">
      <c r="A26" t="str">
        <f>INDEX($B$3:$G$9, 5, 2)</f>
        <v>Ж</v>
      </c>
      <c r="C26">
        <v>15</v>
      </c>
      <c r="D26" t="str">
        <f t="shared" si="0"/>
        <v>Н</v>
      </c>
      <c r="E26">
        <f t="shared" si="1"/>
        <v>32</v>
      </c>
      <c r="F26">
        <f t="shared" si="2"/>
        <v>26</v>
      </c>
      <c r="G26" t="str">
        <f t="shared" si="3"/>
        <v>Ж</v>
      </c>
      <c r="H26" t="str">
        <f t="shared" si="5"/>
        <v>НЕДОСПИ, НЕДОЇЖ</v>
      </c>
    </row>
    <row r="27" spans="1:8" x14ac:dyDescent="0.25">
      <c r="A27" t="str">
        <f>INDEX($B$3:$G$9, 5, 3)</f>
        <v>?</v>
      </c>
      <c r="C27">
        <v>16</v>
      </c>
      <c r="D27" t="str">
        <f t="shared" si="0"/>
        <v>В</v>
      </c>
      <c r="E27">
        <f t="shared" si="1"/>
        <v>21</v>
      </c>
      <c r="F27">
        <f t="shared" si="2"/>
        <v>15</v>
      </c>
      <c r="G27" t="str">
        <f t="shared" si="3"/>
        <v>,</v>
      </c>
      <c r="H27" t="str">
        <f t="shared" si="5"/>
        <v>НЕДОСПИ, НЕДОЇЖ,</v>
      </c>
    </row>
    <row r="28" spans="1:8" x14ac:dyDescent="0.25">
      <c r="A28" t="str">
        <f>INDEX($B$3:$G$9, 5, 4)</f>
        <v>(</v>
      </c>
      <c r="C28">
        <v>17</v>
      </c>
      <c r="D28" t="str">
        <f t="shared" si="0"/>
        <v>Ю</v>
      </c>
      <c r="E28">
        <f t="shared" si="1"/>
        <v>24</v>
      </c>
      <c r="F28">
        <f t="shared" si="2"/>
        <v>18</v>
      </c>
      <c r="G28" t="str">
        <f t="shared" si="3"/>
        <v xml:space="preserve"> </v>
      </c>
      <c r="H28" t="str">
        <f t="shared" si="5"/>
        <v xml:space="preserve">НЕДОСПИ, НЕДОЇЖ, </v>
      </c>
    </row>
    <row r="29" spans="1:8" x14ac:dyDescent="0.25">
      <c r="A29" t="str">
        <f>INDEX($B$3:$G$9, 5, 5)</f>
        <v>Ш</v>
      </c>
      <c r="C29">
        <v>18</v>
      </c>
      <c r="D29" t="str">
        <f t="shared" si="0"/>
        <v>Ц</v>
      </c>
      <c r="E29">
        <f t="shared" si="1"/>
        <v>6</v>
      </c>
      <c r="F29">
        <f t="shared" si="2"/>
        <v>42</v>
      </c>
      <c r="G29" t="str">
        <f t="shared" si="3"/>
        <v>А</v>
      </c>
      <c r="H29" t="str">
        <f t="shared" si="5"/>
        <v>НЕДОСПИ, НЕДОЇЖ, А</v>
      </c>
    </row>
    <row r="30" spans="1:8" x14ac:dyDescent="0.25">
      <c r="A30" t="str">
        <f>INDEX($B$3:$G$9, 5, 6)</f>
        <v>Й</v>
      </c>
      <c r="C30">
        <v>19</v>
      </c>
      <c r="D30" t="str">
        <f t="shared" si="0"/>
        <v>Ю</v>
      </c>
      <c r="E30">
        <f t="shared" si="1"/>
        <v>24</v>
      </c>
      <c r="F30">
        <f t="shared" si="2"/>
        <v>18</v>
      </c>
      <c r="G30" t="str">
        <f t="shared" si="3"/>
        <v xml:space="preserve"> </v>
      </c>
      <c r="H30" t="str">
        <f t="shared" si="5"/>
        <v xml:space="preserve">НЕДОСПИ, НЕДОЇЖ, А </v>
      </c>
    </row>
    <row r="31" spans="1:8" x14ac:dyDescent="0.25">
      <c r="A31" t="str">
        <f>INDEX($B$3:$G$9, 6, 1)</f>
        <v>;</v>
      </c>
      <c r="C31">
        <v>20</v>
      </c>
      <c r="D31" t="str">
        <f t="shared" si="0"/>
        <v>;</v>
      </c>
      <c r="E31">
        <f t="shared" si="1"/>
        <v>31</v>
      </c>
      <c r="F31">
        <f t="shared" si="2"/>
        <v>25</v>
      </c>
      <c r="G31" t="str">
        <f t="shared" si="3"/>
        <v>С</v>
      </c>
      <c r="H31" t="str">
        <f t="shared" si="5"/>
        <v>НЕДОСПИ, НЕДОЇЖ, А С</v>
      </c>
    </row>
    <row r="32" spans="1:8" x14ac:dyDescent="0.25">
      <c r="A32" t="str">
        <f>INDEX($B$3:$G$9, 6, 2)</f>
        <v>Н</v>
      </c>
      <c r="C32">
        <v>21</v>
      </c>
      <c r="D32" t="str">
        <f t="shared" si="0"/>
        <v>?</v>
      </c>
      <c r="E32">
        <f t="shared" si="1"/>
        <v>27</v>
      </c>
      <c r="F32">
        <f t="shared" si="2"/>
        <v>21</v>
      </c>
      <c r="G32" t="str">
        <f t="shared" si="3"/>
        <v>В</v>
      </c>
      <c r="H32" t="str">
        <f t="shared" si="5"/>
        <v>НЕДОСПИ, НЕДОЇЖ, А СВ</v>
      </c>
    </row>
    <row r="33" spans="1:8" x14ac:dyDescent="0.25">
      <c r="A33" t="str">
        <f>INDEX($B$3:$G$9, 6, 3)</f>
        <v>П</v>
      </c>
      <c r="C33">
        <v>22</v>
      </c>
      <c r="D33" t="str">
        <f t="shared" si="0"/>
        <v>Ї</v>
      </c>
      <c r="E33">
        <f t="shared" si="1"/>
        <v>8</v>
      </c>
      <c r="F33">
        <f t="shared" si="2"/>
        <v>2</v>
      </c>
      <c r="G33" t="str">
        <f t="shared" si="3"/>
        <v>О</v>
      </c>
      <c r="H33" t="str">
        <f t="shared" si="5"/>
        <v>НЕДОСПИ, НЕДОЇЖ, А СВО</v>
      </c>
    </row>
    <row r="34" spans="1:8" x14ac:dyDescent="0.25">
      <c r="A34" t="str">
        <f>INDEX($B$3:$G$9, 6, 4)</f>
        <v>М</v>
      </c>
      <c r="C34">
        <v>23</v>
      </c>
      <c r="D34" t="str">
        <f t="shared" si="0"/>
        <v>Е</v>
      </c>
      <c r="E34">
        <f t="shared" si="1"/>
        <v>14</v>
      </c>
      <c r="F34">
        <f t="shared" si="2"/>
        <v>8</v>
      </c>
      <c r="G34" t="str">
        <f t="shared" si="3"/>
        <v>Ї</v>
      </c>
      <c r="H34" t="str">
        <f t="shared" si="5"/>
        <v>НЕДОСПИ, НЕДОЇЖ, А СВОЇ</v>
      </c>
    </row>
    <row r="35" spans="1:8" x14ac:dyDescent="0.25">
      <c r="A35" t="str">
        <f>INDEX($B$3:$G$9, 6, 5)</f>
        <v>)</v>
      </c>
      <c r="C35">
        <v>24</v>
      </c>
      <c r="D35" t="str">
        <f t="shared" si="0"/>
        <v>,</v>
      </c>
      <c r="E35">
        <f t="shared" si="1"/>
        <v>15</v>
      </c>
      <c r="F35">
        <f t="shared" si="2"/>
        <v>9</v>
      </c>
      <c r="G35" t="str">
        <f t="shared" si="3"/>
        <v>Х</v>
      </c>
      <c r="H35" t="str">
        <f t="shared" si="5"/>
        <v>НЕДОСПИ, НЕДОЇЖ, А СВОЇХ</v>
      </c>
    </row>
    <row r="36" spans="1:8" x14ac:dyDescent="0.25">
      <c r="A36" t="str">
        <f>INDEX($B$3:$G$9, 6, 6)</f>
        <v>.</v>
      </c>
      <c r="C36">
        <v>25</v>
      </c>
      <c r="D36" t="str">
        <f t="shared" si="0"/>
        <v>Ю</v>
      </c>
      <c r="E36">
        <f t="shared" si="1"/>
        <v>24</v>
      </c>
      <c r="F36">
        <f t="shared" si="2"/>
        <v>18</v>
      </c>
      <c r="G36" t="str">
        <f t="shared" si="3"/>
        <v xml:space="preserve"> </v>
      </c>
      <c r="H36" t="str">
        <f t="shared" si="5"/>
        <v xml:space="preserve">НЕДОСПИ, НЕДОЇЖ, А СВОЇХ </v>
      </c>
    </row>
    <row r="37" spans="1:8" x14ac:dyDescent="0.25">
      <c r="A37" t="str">
        <f>INDEX($B$3:$G$9, 7, 1)</f>
        <v>Ґ</v>
      </c>
      <c r="C37">
        <v>26</v>
      </c>
      <c r="D37" t="str">
        <f t="shared" si="0"/>
        <v>:</v>
      </c>
      <c r="E37">
        <f t="shared" si="1"/>
        <v>16</v>
      </c>
      <c r="F37">
        <f t="shared" si="2"/>
        <v>10</v>
      </c>
      <c r="G37" t="str">
        <f t="shared" si="3"/>
        <v>Д</v>
      </c>
      <c r="H37" t="str">
        <f t="shared" si="5"/>
        <v>НЕДОСПИ, НЕДОЇЖ, А СВОЇХ Д</v>
      </c>
    </row>
    <row r="38" spans="1:8" x14ac:dyDescent="0.25">
      <c r="A38" t="str">
        <f>INDEX($B$3:$G$9, 7, 2)</f>
        <v>Р</v>
      </c>
      <c r="C38">
        <v>27</v>
      </c>
      <c r="D38" t="str">
        <f t="shared" si="0"/>
        <v>(</v>
      </c>
      <c r="E38">
        <f t="shared" si="1"/>
        <v>28</v>
      </c>
      <c r="F38">
        <f t="shared" si="2"/>
        <v>22</v>
      </c>
      <c r="G38" t="str">
        <f t="shared" si="3"/>
        <v>І</v>
      </c>
      <c r="H38" t="str">
        <f t="shared" si="5"/>
        <v>НЕДОСПИ, НЕДОЇЖ, А СВОЇХ ДІ</v>
      </c>
    </row>
    <row r="39" spans="1:8" x14ac:dyDescent="0.25">
      <c r="A39" t="str">
        <f>INDEX($B$3:$G$9, 7, 3)</f>
        <v>Ь</v>
      </c>
      <c r="C39">
        <v>28</v>
      </c>
      <c r="D39" t="str">
        <f t="shared" si="0"/>
        <v>Є</v>
      </c>
      <c r="E39">
        <f t="shared" si="1"/>
        <v>23</v>
      </c>
      <c r="F39">
        <f t="shared" si="2"/>
        <v>17</v>
      </c>
      <c r="G39" t="str">
        <f t="shared" si="3"/>
        <v>Т</v>
      </c>
      <c r="H39" t="str">
        <f t="shared" si="5"/>
        <v>НЕДОСПИ, НЕДОЇЖ, А СВОЇХ ДІТ</v>
      </c>
    </row>
    <row r="40" spans="1:8" x14ac:dyDescent="0.25">
      <c r="A40" t="str">
        <f>INDEX($B$3:$G$9, 7, 4)</f>
        <v>Ф</v>
      </c>
      <c r="C40">
        <v>29</v>
      </c>
      <c r="D40" t="str">
        <f t="shared" si="0"/>
        <v>Ї</v>
      </c>
      <c r="E40">
        <f t="shared" si="1"/>
        <v>8</v>
      </c>
      <c r="F40">
        <f t="shared" si="2"/>
        <v>2</v>
      </c>
      <c r="G40" t="str">
        <f t="shared" si="3"/>
        <v>О</v>
      </c>
      <c r="H40" t="str">
        <f t="shared" si="5"/>
        <v>НЕДОСПИ, НЕДОЇЖ, А СВОЇХ ДІТО</v>
      </c>
    </row>
    <row r="41" spans="1:8" x14ac:dyDescent="0.25">
      <c r="A41" t="str">
        <f>INDEX($B$3:$G$9, 7, 5)</f>
        <v>И</v>
      </c>
      <c r="C41">
        <v>30</v>
      </c>
      <c r="D41" t="str">
        <f t="shared" si="0"/>
        <v>Х</v>
      </c>
      <c r="E41">
        <f t="shared" si="1"/>
        <v>9</v>
      </c>
      <c r="F41">
        <f t="shared" si="2"/>
        <v>3</v>
      </c>
      <c r="G41" t="str">
        <f t="shared" si="3"/>
        <v>К</v>
      </c>
      <c r="H41" t="str">
        <f t="shared" si="5"/>
        <v>НЕДОСПИ, НЕДОЇЖ, А СВОЇХ ДІТОК</v>
      </c>
    </row>
    <row r="42" spans="1:8" x14ac:dyDescent="0.25">
      <c r="A42" t="str">
        <f>INDEX($B$3:$G$9, 7, 6)</f>
        <v>А</v>
      </c>
      <c r="C42">
        <v>31</v>
      </c>
      <c r="D42" t="str">
        <f t="shared" si="0"/>
        <v>Ю</v>
      </c>
      <c r="E42">
        <f t="shared" si="1"/>
        <v>24</v>
      </c>
      <c r="F42">
        <f t="shared" si="2"/>
        <v>18</v>
      </c>
      <c r="G42" t="str">
        <f t="shared" si="3"/>
        <v xml:space="preserve"> </v>
      </c>
      <c r="H42" t="str">
        <f t="shared" si="5"/>
        <v xml:space="preserve">НЕДОСПИ, НЕДОЇЖ, А СВОЇХ ДІТОК </v>
      </c>
    </row>
    <row r="43" spans="1:8" x14ac:dyDescent="0.25">
      <c r="C43">
        <v>32</v>
      </c>
      <c r="D43" t="str">
        <f t="shared" si="0"/>
        <v>Ь</v>
      </c>
      <c r="E43">
        <f t="shared" si="1"/>
        <v>39</v>
      </c>
      <c r="F43">
        <f t="shared" si="2"/>
        <v>33</v>
      </c>
      <c r="G43" t="str">
        <f t="shared" si="3"/>
        <v>П</v>
      </c>
      <c r="H43" t="str">
        <f t="shared" si="5"/>
        <v>НЕДОСПИ, НЕДОЇЖ, А СВОЇХ ДІТОК П</v>
      </c>
    </row>
    <row r="44" spans="1:8" x14ac:dyDescent="0.25">
      <c r="C44">
        <v>33</v>
      </c>
      <c r="D44" t="str">
        <f t="shared" si="0"/>
        <v>Ї</v>
      </c>
      <c r="E44">
        <f t="shared" si="1"/>
        <v>8</v>
      </c>
      <c r="F44">
        <f t="shared" si="2"/>
        <v>2</v>
      </c>
      <c r="G44" t="str">
        <f t="shared" si="3"/>
        <v>О</v>
      </c>
      <c r="H44" t="str">
        <f t="shared" si="5"/>
        <v>НЕДОСПИ, НЕДОЇЖ, А СВОЇХ ДІТОК ПО</v>
      </c>
    </row>
    <row r="45" spans="1:8" x14ac:dyDescent="0.25">
      <c r="C45">
        <v>34</v>
      </c>
      <c r="D45" t="str">
        <f t="shared" si="0"/>
        <v>Є</v>
      </c>
      <c r="E45">
        <f t="shared" si="1"/>
        <v>23</v>
      </c>
      <c r="F45">
        <f t="shared" si="2"/>
        <v>17</v>
      </c>
      <c r="G45" t="str">
        <f t="shared" si="3"/>
        <v>Т</v>
      </c>
      <c r="H45" t="str">
        <f t="shared" si="5"/>
        <v>НЕДОСПИ, НЕДОЇЖ, А СВОЇХ ДІТОК ПОТ</v>
      </c>
    </row>
    <row r="46" spans="1:8" x14ac:dyDescent="0.25">
      <c r="C46">
        <v>35</v>
      </c>
      <c r="D46" t="str">
        <f t="shared" si="0"/>
        <v>(</v>
      </c>
      <c r="E46">
        <f t="shared" si="1"/>
        <v>28</v>
      </c>
      <c r="F46">
        <f t="shared" si="2"/>
        <v>22</v>
      </c>
      <c r="G46" t="str">
        <f t="shared" si="3"/>
        <v>І</v>
      </c>
      <c r="H46" t="str">
        <f t="shared" ref="H46:H48" si="6">H45&amp;G46</f>
        <v>НЕДОСПИ, НЕДОЇЖ, А СВОЇХ ДІТОК ПОТІ</v>
      </c>
    </row>
    <row r="47" spans="1:8" x14ac:dyDescent="0.25">
      <c r="C47">
        <v>36</v>
      </c>
      <c r="D47" t="str">
        <f t="shared" si="0"/>
        <v>)</v>
      </c>
      <c r="E47">
        <f t="shared" si="1"/>
        <v>35</v>
      </c>
      <c r="F47">
        <f t="shared" si="2"/>
        <v>29</v>
      </c>
      <c r="G47" t="str">
        <f t="shared" si="3"/>
        <v>Ш</v>
      </c>
      <c r="H47" t="str">
        <f t="shared" si="6"/>
        <v>НЕДОСПИ, НЕДОЇЖ, А СВОЇХ ДІТОК ПОТІШ</v>
      </c>
    </row>
    <row r="48" spans="1:8" x14ac:dyDescent="0.25">
      <c r="H48" s="12" t="str">
        <f t="shared" si="6"/>
        <v>НЕДОСПИ, НЕДОЇЖ, А СВОЇХ ДІТОК ПОТІШ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Шифрування</vt:lpstr>
      <vt:lpstr>Дешифрування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2020-02-10T10:39:34Z</dcterms:modified>
</cp:coreProperties>
</file>