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ufende Aktionen" sheetId="1" state="visible" r:id="rId2"/>
    <sheet name="Verkauft 2021" sheetId="2" state="visible" r:id="rId3"/>
    <sheet name="Verkauft 202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<sst xmlns="http://schemas.openxmlformats.org/spreadsheetml/2006/main" count="215" uniqueCount="116">
  <si>
    <t xml:space="preserve">Bezeichnung</t>
  </si>
  <si>
    <t xml:space="preserve">Allianz</t>
  </si>
  <si>
    <t xml:space="preserve">Hapag-Lloyd</t>
  </si>
  <si>
    <t xml:space="preserve">K + S</t>
  </si>
  <si>
    <t xml:space="preserve">Mercedes-Benz</t>
  </si>
  <si>
    <t xml:space="preserve">Tesla</t>
  </si>
  <si>
    <t xml:space="preserve">ThyssenKrupp</t>
  </si>
  <si>
    <t xml:space="preserve">Deutsche Telekom</t>
  </si>
  <si>
    <t xml:space="preserve">MTU</t>
  </si>
  <si>
    <t xml:space="preserve">TUI</t>
  </si>
  <si>
    <t xml:space="preserve">ISIN</t>
  </si>
  <si>
    <t xml:space="preserve">DE000VQ72KZ2</t>
  </si>
  <si>
    <t xml:space="preserve">DE000HB3QUL4</t>
  </si>
  <si>
    <t xml:space="preserve">DE000SH7JEC4</t>
  </si>
  <si>
    <t xml:space="preserve">DE000SH1C063</t>
  </si>
  <si>
    <t xml:space="preserve">DE000SF49EX7</t>
  </si>
  <si>
    <t xml:space="preserve">DE000SF4JQM6</t>
  </si>
  <si>
    <t xml:space="preserve">DE000PD32Y36</t>
  </si>
  <si>
    <t xml:space="preserve">DE000PF9AR10</t>
  </si>
  <si>
    <t xml:space="preserve">DE000PF8WBH5</t>
  </si>
  <si>
    <t xml:space="preserve">DE000DV6WDB2</t>
  </si>
  <si>
    <t xml:space="preserve">Einkaufswert</t>
  </si>
  <si>
    <t xml:space="preserve">Anzahl</t>
  </si>
  <si>
    <t xml:space="preserve">Spesen</t>
  </si>
  <si>
    <t xml:space="preserve">Einkaufswert gesamt</t>
  </si>
  <si>
    <t xml:space="preserve">Einkaufsdatum</t>
  </si>
  <si>
    <t xml:space="preserve">Ende Datum</t>
  </si>
  <si>
    <t xml:space="preserve">Gesamtlaufzeit in Tagen ab Kauf</t>
  </si>
  <si>
    <t xml:space="preserve">Restlaufzeit in Tagen</t>
  </si>
  <si>
    <t xml:space="preserve">CAP</t>
  </si>
  <si>
    <t xml:space="preserve">ISIN Basiswert</t>
  </si>
  <si>
    <t xml:space="preserve">DE0008404005</t>
  </si>
  <si>
    <t xml:space="preserve">DE0007037129</t>
  </si>
  <si>
    <t xml:space="preserve">DE0006062144</t>
  </si>
  <si>
    <t xml:space="preserve">DE0007100000</t>
  </si>
  <si>
    <t xml:space="preserve">US88160R1014</t>
  </si>
  <si>
    <t xml:space="preserve">DE0007500001</t>
  </si>
  <si>
    <t xml:space="preserve">DE0005557508</t>
  </si>
  <si>
    <t xml:space="preserve">DE000A0D9PT0</t>
  </si>
  <si>
    <t xml:space="preserve">Barriere</t>
  </si>
  <si>
    <t xml:space="preserve">600 $</t>
  </si>
  <si>
    <t xml:space="preserve">Aktuelles Datum</t>
  </si>
  <si>
    <t xml:space="preserve">Aktueller Wert</t>
  </si>
  <si>
    <t xml:space="preserve">Aktueller Wert Basiswert</t>
  </si>
  <si>
    <t xml:space="preserve">Aktueller Ertrag in %</t>
  </si>
  <si>
    <t xml:space="preserve">Aktueller Ertrag</t>
  </si>
  <si>
    <t xml:space="preserve">Erwarteter Ertrag in %</t>
  </si>
  <si>
    <t xml:space="preserve">Erwarteter Ertrag</t>
  </si>
  <si>
    <t xml:space="preserve">Gesamtertrag in % pro Jahr</t>
  </si>
  <si>
    <t xml:space="preserve">Ertrag in % bis Restlaufzeit</t>
  </si>
  <si>
    <t xml:space="preserve">Ertrag in % pro Jahr bis Restlaufzeit</t>
  </si>
  <si>
    <t xml:space="preserve">Name</t>
  </si>
  <si>
    <t xml:space="preserve">Varta</t>
  </si>
  <si>
    <t xml:space="preserve">RWE</t>
  </si>
  <si>
    <t xml:space="preserve">E.ON</t>
  </si>
  <si>
    <t xml:space="preserve">MTU Aero</t>
  </si>
  <si>
    <t xml:space="preserve">Fresenius</t>
  </si>
  <si>
    <t xml:space="preserve">Adidas</t>
  </si>
  <si>
    <t xml:space="preserve">United Internet</t>
  </si>
  <si>
    <t xml:space="preserve">Covestro</t>
  </si>
  <si>
    <t xml:space="preserve">DE000TT3RYG0</t>
  </si>
  <si>
    <t xml:space="preserve">DE000TT4BJM1</t>
  </si>
  <si>
    <t xml:space="preserve">DE000VP7RZS3</t>
  </si>
  <si>
    <t xml:space="preserve">DE000UD9FRE6</t>
  </si>
  <si>
    <t xml:space="preserve">DE000VP7PKH2</t>
  </si>
  <si>
    <t xml:space="preserve">DE000PF5JHE2</t>
  </si>
  <si>
    <t xml:space="preserve">DE000PF3F836</t>
  </si>
  <si>
    <t xml:space="preserve">DE000UD82HA0</t>
  </si>
  <si>
    <t xml:space="preserve">DE000TT4BLQ8</t>
  </si>
  <si>
    <t xml:space="preserve">DE000TT4BLF1</t>
  </si>
  <si>
    <t xml:space="preserve">DE000PF5JHM5</t>
  </si>
  <si>
    <t xml:space="preserve">DE000KE6U6W6</t>
  </si>
  <si>
    <t xml:space="preserve">DE000PF5JHK9</t>
  </si>
  <si>
    <t xml:space="preserve">DE000VQ5JCV6</t>
  </si>
  <si>
    <t xml:space="preserve">DE000PF5JRX1</t>
  </si>
  <si>
    <t xml:space="preserve">DE000SD49LD9</t>
  </si>
  <si>
    <t xml:space="preserve">DE000SD24Y90</t>
  </si>
  <si>
    <t xml:space="preserve">DE000PF5JR64</t>
  </si>
  <si>
    <t xml:space="preserve">DE000PF8V956</t>
  </si>
  <si>
    <t xml:space="preserve">DE000VQ5H828</t>
  </si>
  <si>
    <t xml:space="preserve">DE000TT5Q1K8</t>
  </si>
  <si>
    <t xml:space="preserve">DE000HR5X3M0</t>
  </si>
  <si>
    <t xml:space="preserve">DE000SF048E5</t>
  </si>
  <si>
    <t xml:space="preserve">DE000A1EWWW0</t>
  </si>
  <si>
    <t xml:space="preserve">DE000HLAG475</t>
  </si>
  <si>
    <t xml:space="preserve">DE0005089031</t>
  </si>
  <si>
    <t xml:space="preserve">400 $</t>
  </si>
  <si>
    <t xml:space="preserve">500 $</t>
  </si>
  <si>
    <t xml:space="preserve">420 $</t>
  </si>
  <si>
    <t xml:space="preserve">Wert Basiswert</t>
  </si>
  <si>
    <t xml:space="preserve">Verkauft am</t>
  </si>
  <si>
    <t xml:space="preserve">Laufzeit in  Tagen</t>
  </si>
  <si>
    <t xml:space="preserve">Verkauspreis</t>
  </si>
  <si>
    <t xml:space="preserve">Verkaussumme</t>
  </si>
  <si>
    <t xml:space="preserve">Gewinn absolut in %</t>
  </si>
  <si>
    <t xml:space="preserve">Gewinn in % pa</t>
  </si>
  <si>
    <t xml:space="preserve">Gewinn absolut</t>
  </si>
  <si>
    <t xml:space="preserve">Credit Agricole</t>
  </si>
  <si>
    <t xml:space="preserve">Bayer</t>
  </si>
  <si>
    <t xml:space="preserve">EDF</t>
  </si>
  <si>
    <t xml:space="preserve">DE000PF9AZQ9</t>
  </si>
  <si>
    <t xml:space="preserve">DE000VQ9H838</t>
  </si>
  <si>
    <t xml:space="preserve">DE000VQ4NR15</t>
  </si>
  <si>
    <t xml:space="preserve">DE000VQ60K75</t>
  </si>
  <si>
    <t xml:space="preserve">DE000VQ4NM93</t>
  </si>
  <si>
    <t xml:space="preserve">DE000TT5PHR1</t>
  </si>
  <si>
    <t xml:space="preserve">DE000SF3N571</t>
  </si>
  <si>
    <t xml:space="preserve">DE000DFY0K39</t>
  </si>
  <si>
    <t xml:space="preserve">DE000SD3G8Y4</t>
  </si>
  <si>
    <t xml:space="preserve">DE000SD3MCF8</t>
  </si>
  <si>
    <t xml:space="preserve">FR0000045072</t>
  </si>
  <si>
    <t xml:space="preserve">DE000BAY0017</t>
  </si>
  <si>
    <t xml:space="preserve">FR0010242511</t>
  </si>
  <si>
    <t xml:space="preserve">DE000TUAG000</t>
  </si>
  <si>
    <t xml:space="preserve">450 $</t>
  </si>
  <si>
    <t xml:space="preserve">Steuer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</si>
</sst>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&quot; €&quot;"/>
    <numFmt numFmtId="166" formatCode="0"/>
    <numFmt numFmtId="167" formatCode="#,##0&quot; €&quot;"/>
    <numFmt numFmtId="168" formatCode="d/m/yyyy"/>
    <numFmt numFmtId="169" formatCode="0.00\ %"/>
    <numFmt numFmtId="170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Lilex"/>
      <family val="0"/>
      <charset val="1"/>
    </font>
    <font>
      <b val="true"/>
      <sz val="11"/>
      <color rgb="FF000000"/>
      <name val="Lilex"/>
      <family val="0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AE3F3"/>
        <bgColor rgb="FFE2F0D9"/>
      </patternFill>
    </fill>
    <fill>
      <patternFill patternType="solid">
        <fgColor rgb="FFE2F0D9"/>
        <bgColor rgb="FFDAE3F3"/>
      </patternFill>
    </fill>
    <fill>
      <patternFill patternType="solid">
        <fgColor rgb="FFC5E0B4"/>
        <bgColor rgb="FFE2F0D9"/>
      </patternFill>
    </fill>
    <fill>
      <patternFill patternType="solid">
        <fgColor rgb="FFFFE699"/>
        <bgColor rgb="FFFFCC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70" fontId="0" fillId="5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9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K26" activeCellId="0" sqref="K26"/>
    </sheetView>
  </sheetViews>
  <sheetFormatPr defaultColWidth="11.4296875" defaultRowHeight="13.8" zeroHeight="false" outlineLevelRow="0" outlineLevelCol="0"/>
  <cols>
    <col collapsed="false" customWidth="true" hidden="false" outlineLevel="0" max="1" min="1" style="1" width="39.2"/>
    <col collapsed="false" customWidth="true" hidden="false" outlineLevel="0" max="11" min="2" style="1" width="17.71"/>
    <col collapsed="false" customWidth="false" hidden="false" outlineLevel="0" max="1004" min="12" style="1" width="11.43"/>
    <col collapsed="false" customWidth="true" hidden="false" outlineLevel="0" max="1024" min="1007" style="0" width="9.14"/>
  </cols>
  <sheetData>
    <row r="1" s="2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6</v>
      </c>
      <c r="K1" s="2" t="s">
        <v>9</v>
      </c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</row>
    <row r="4" customFormat="false" ht="13.8" hidden="false" customHeight="false" outlineLevel="0" collapsed="false">
      <c r="A4" s="3" t="s">
        <v>21</v>
      </c>
      <c r="B4" s="4" t="n">
        <v>230.28</v>
      </c>
      <c r="C4" s="4" t="n">
        <v>319.14</v>
      </c>
      <c r="D4" s="4" t="n">
        <v>27.17</v>
      </c>
      <c r="E4" s="4" t="n">
        <v>65.71</v>
      </c>
      <c r="F4" s="4" t="n">
        <v>75.42</v>
      </c>
      <c r="G4" s="4" t="n">
        <v>8.33</v>
      </c>
      <c r="H4" s="4" t="n">
        <v>17.97</v>
      </c>
      <c r="I4" s="4" t="n">
        <v>251.67</v>
      </c>
      <c r="J4" s="4" t="n">
        <v>10</v>
      </c>
      <c r="K4" s="4" t="n">
        <v>3.64</v>
      </c>
    </row>
    <row r="5" s="6" customFormat="true" ht="13.8" hidden="false" customHeight="false" outlineLevel="0" collapsed="false">
      <c r="A5" s="5" t="s">
        <v>22</v>
      </c>
      <c r="B5" s="5" t="n">
        <v>32</v>
      </c>
      <c r="C5" s="5" t="n">
        <v>10</v>
      </c>
      <c r="D5" s="5" t="n">
        <v>100</v>
      </c>
      <c r="E5" s="5" t="n">
        <v>50</v>
      </c>
      <c r="F5" s="5" t="n">
        <v>50</v>
      </c>
      <c r="G5" s="5" t="n">
        <v>300</v>
      </c>
      <c r="H5" s="5" t="n">
        <v>200</v>
      </c>
      <c r="I5" s="5" t="n">
        <v>15</v>
      </c>
      <c r="J5" s="5" t="n">
        <v>400</v>
      </c>
      <c r="K5" s="5" t="n">
        <v>500</v>
      </c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6" customFormat="true" ht="13.8" hidden="false" customHeight="false" outlineLevel="0" collapsed="false">
      <c r="A6" s="5" t="s">
        <v>23</v>
      </c>
      <c r="B6" s="4" t="n">
        <v>2</v>
      </c>
      <c r="C6" s="4" t="n">
        <v>10</v>
      </c>
      <c r="D6" s="4" t="n">
        <v>2</v>
      </c>
      <c r="E6" s="4" t="n">
        <v>2</v>
      </c>
      <c r="F6" s="4" t="n">
        <v>2</v>
      </c>
      <c r="G6" s="4" t="n">
        <v>2</v>
      </c>
      <c r="H6" s="4" t="n">
        <v>2</v>
      </c>
      <c r="I6" s="4" t="n">
        <v>2</v>
      </c>
      <c r="J6" s="4" t="n">
        <v>2</v>
      </c>
      <c r="K6" s="4" t="n">
        <v>10</v>
      </c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3.8" hidden="false" customHeight="false" outlineLevel="0" collapsed="false">
      <c r="A7" s="7" t="s">
        <v>24</v>
      </c>
      <c r="B7" s="7" t="n">
        <f aca="false">(B5*B4)+B6</f>
        <v>7370.96</v>
      </c>
      <c r="C7" s="7" t="n">
        <f aca="false">(C5*C4)+C6</f>
        <v>3201.4</v>
      </c>
      <c r="D7" s="7" t="n">
        <f aca="false">(D5*D4)+D6</f>
        <v>2719</v>
      </c>
      <c r="E7" s="7" t="n">
        <f aca="false">(E5*E4)+E6</f>
        <v>3287.5</v>
      </c>
      <c r="F7" s="7" t="n">
        <f aca="false">(F5*F4)+F6</f>
        <v>3773</v>
      </c>
      <c r="G7" s="7" t="n">
        <f aca="false">(G5*G4)+G6</f>
        <v>2501</v>
      </c>
      <c r="H7" s="7" t="n">
        <f aca="false">(H5*H4)+H6</f>
        <v>3596</v>
      </c>
      <c r="I7" s="7" t="n">
        <f aca="false">(I5*I4)+I6</f>
        <v>3777.05</v>
      </c>
      <c r="J7" s="7" t="n">
        <f aca="false">(J5*J4)+J6</f>
        <v>4002</v>
      </c>
      <c r="K7" s="7" t="n">
        <f aca="false">(K5*K4)+K6</f>
        <v>1830</v>
      </c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3" t="s">
        <v>25</v>
      </c>
      <c r="B8" s="9" t="n">
        <v>44412</v>
      </c>
      <c r="C8" s="9" t="n">
        <v>44643</v>
      </c>
      <c r="D8" s="9" t="n">
        <v>44645</v>
      </c>
      <c r="E8" s="9" t="n">
        <v>44645</v>
      </c>
      <c r="F8" s="9" t="n">
        <v>44509</v>
      </c>
      <c r="G8" s="9" t="n">
        <v>44676</v>
      </c>
      <c r="H8" s="9" t="n">
        <v>44652</v>
      </c>
      <c r="I8" s="9" t="n">
        <v>44400</v>
      </c>
      <c r="J8" s="9" t="n">
        <v>44391</v>
      </c>
      <c r="K8" s="9" t="n">
        <v>44564</v>
      </c>
    </row>
    <row r="9" customFormat="false" ht="13.8" hidden="false" customHeight="false" outlineLevel="0" collapsed="false">
      <c r="A9" s="3" t="s">
        <v>26</v>
      </c>
      <c r="B9" s="9" t="n">
        <v>44729</v>
      </c>
      <c r="C9" s="9" t="n">
        <v>44918</v>
      </c>
      <c r="D9" s="9" t="n">
        <v>45100</v>
      </c>
      <c r="E9" s="9" t="n">
        <v>45100</v>
      </c>
      <c r="F9" s="9" t="n">
        <v>44918</v>
      </c>
      <c r="G9" s="9" t="n">
        <v>44918</v>
      </c>
      <c r="H9" s="9" t="n">
        <v>45099</v>
      </c>
      <c r="I9" s="9" t="n">
        <v>44730</v>
      </c>
      <c r="J9" s="9" t="n">
        <v>44729</v>
      </c>
      <c r="K9" s="9" t="n">
        <v>44827</v>
      </c>
    </row>
    <row r="10" customFormat="false" ht="13.8" hidden="false" customHeight="false" outlineLevel="0" collapsed="false">
      <c r="A10" s="3" t="s">
        <v>27</v>
      </c>
      <c r="B10" s="5" t="n">
        <f aca="false">DATEDIF(B8,B9,"D")</f>
        <v>317</v>
      </c>
      <c r="C10" s="5" t="n">
        <f aca="false">DATEDIF(C8,C9,"D")</f>
        <v>275</v>
      </c>
      <c r="D10" s="5" t="n">
        <f aca="false">DATEDIF(D8,D9,"D")</f>
        <v>455</v>
      </c>
      <c r="E10" s="5" t="n">
        <f aca="false">DATEDIF(E8,E9,"D")</f>
        <v>455</v>
      </c>
      <c r="F10" s="5" t="n">
        <f aca="false">DATEDIF(F8,F9,"D")</f>
        <v>409</v>
      </c>
      <c r="G10" s="5" t="n">
        <f aca="false">DATEDIF(G8,G9,"D")</f>
        <v>242</v>
      </c>
      <c r="H10" s="5" t="n">
        <f aca="false">DATEDIF(H8,H9,"D")</f>
        <v>447</v>
      </c>
      <c r="I10" s="5" t="n">
        <f aca="false">DATEDIF(I8,I9,"D")</f>
        <v>330</v>
      </c>
      <c r="J10" s="5" t="n">
        <f aca="false">DATEDIF(J8,J9,"D")</f>
        <v>338</v>
      </c>
      <c r="K10" s="5" t="n">
        <f aca="false">DATEDIF(K8,K9,"D")</f>
        <v>263</v>
      </c>
    </row>
    <row r="11" customFormat="false" ht="13.8" hidden="false" customHeight="false" outlineLevel="0" collapsed="false">
      <c r="A11" s="3" t="s">
        <v>28</v>
      </c>
      <c r="B11" s="5" t="n">
        <f aca="true">DATEDIF(TODAY(),B9,"D")</f>
        <v>9</v>
      </c>
      <c r="C11" s="5" t="n">
        <f aca="true">DATEDIF(TODAY(),C9,"D")</f>
        <v>198</v>
      </c>
      <c r="D11" s="5" t="n">
        <f aca="true">DATEDIF(TODAY(),D9,"D")</f>
        <v>380</v>
      </c>
      <c r="E11" s="5" t="n">
        <f aca="true">DATEDIF(TODAY(),E9,"D")</f>
        <v>380</v>
      </c>
      <c r="F11" s="5" t="n">
        <f aca="true">DATEDIF(TODAY(),F9,"D")</f>
        <v>198</v>
      </c>
      <c r="G11" s="5" t="n">
        <f aca="true">DATEDIF(TODAY(),G9,"D")</f>
        <v>198</v>
      </c>
      <c r="H11" s="5" t="n">
        <f aca="true">DATEDIF(TODAY(),H9,"D")</f>
        <v>379</v>
      </c>
      <c r="I11" s="5" t="n">
        <f aca="true">DATEDIF(TODAY(),I9,"D")</f>
        <v>10</v>
      </c>
      <c r="J11" s="5" t="n">
        <f aca="true">DATEDIF(TODAY(),J9,"D")</f>
        <v>9</v>
      </c>
      <c r="K11" s="5" t="n">
        <f aca="true">DATEDIF(TODAY(),K9,"D")</f>
        <v>107</v>
      </c>
    </row>
    <row r="12" customFormat="false" ht="13.8" hidden="false" customHeight="false" outlineLevel="0" collapsed="false">
      <c r="A12" s="3" t="s">
        <v>29</v>
      </c>
      <c r="B12" s="4" t="n">
        <v>300</v>
      </c>
      <c r="C12" s="4" t="n">
        <v>400</v>
      </c>
      <c r="D12" s="4" t="n">
        <v>31</v>
      </c>
      <c r="E12" s="4" t="n">
        <v>85</v>
      </c>
      <c r="F12" s="4" t="n">
        <v>94.3</v>
      </c>
      <c r="G12" s="4" t="n">
        <v>10.6</v>
      </c>
      <c r="H12" s="4" t="n">
        <v>22</v>
      </c>
      <c r="I12" s="4" t="n">
        <v>300</v>
      </c>
      <c r="J12" s="4" t="n">
        <v>13</v>
      </c>
      <c r="K12" s="4" t="n">
        <v>4.5</v>
      </c>
    </row>
    <row r="13" customFormat="false" ht="13.8" hidden="false" customHeight="false" outlineLevel="0" collapsed="false">
      <c r="A13" s="3" t="s">
        <v>30</v>
      </c>
      <c r="B13" s="4" t="s">
        <v>31</v>
      </c>
      <c r="C13" s="4" t="s">
        <v>32</v>
      </c>
      <c r="D13" s="4" t="s">
        <v>33</v>
      </c>
      <c r="E13" s="4" t="s">
        <v>34</v>
      </c>
      <c r="F13" s="4" t="s">
        <v>35</v>
      </c>
      <c r="G13" s="4" t="s">
        <v>36</v>
      </c>
      <c r="H13" s="4" t="s">
        <v>37</v>
      </c>
      <c r="I13" s="4" t="s">
        <v>38</v>
      </c>
      <c r="J13" s="4" t="s">
        <v>36</v>
      </c>
      <c r="K13" s="4" t="s">
        <v>36</v>
      </c>
    </row>
    <row r="14" customFormat="false" ht="13.8" hidden="false" customHeight="false" outlineLevel="0" collapsed="false">
      <c r="A14" s="3" t="s">
        <v>39</v>
      </c>
      <c r="B14" s="4" t="n">
        <v>170</v>
      </c>
      <c r="C14" s="4" t="n">
        <v>170</v>
      </c>
      <c r="D14" s="4" t="n">
        <v>13.5</v>
      </c>
      <c r="E14" s="4" t="n">
        <v>42</v>
      </c>
      <c r="F14" s="4" t="s">
        <v>40</v>
      </c>
      <c r="G14" s="4" t="n">
        <v>5</v>
      </c>
      <c r="H14" s="4" t="n">
        <v>17.06</v>
      </c>
      <c r="I14" s="4" t="n">
        <v>155</v>
      </c>
      <c r="J14" s="4" t="n">
        <v>6.5</v>
      </c>
      <c r="K14" s="4" t="n">
        <v>2</v>
      </c>
    </row>
    <row r="15" customFormat="false" ht="13.8" hidden="false" customHeight="false" outlineLevel="0" collapsed="false"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 customFormat="false" ht="13.8" hidden="false" customHeight="false" outlineLevel="0" collapsed="false">
      <c r="A16" s="11" t="s">
        <v>41</v>
      </c>
      <c r="B16" s="12" t="n">
        <f aca="true">TODAY()</f>
        <v>44720</v>
      </c>
      <c r="C16" s="12" t="n">
        <f aca="true">TODAY()</f>
        <v>44720</v>
      </c>
      <c r="D16" s="12" t="n">
        <f aca="true">TODAY()</f>
        <v>44720</v>
      </c>
      <c r="E16" s="12" t="n">
        <f aca="true">TODAY()</f>
        <v>44720</v>
      </c>
      <c r="F16" s="12" t="n">
        <f aca="true">TODAY()</f>
        <v>44720</v>
      </c>
      <c r="G16" s="12" t="n">
        <f aca="true">TODAY()</f>
        <v>44720</v>
      </c>
      <c r="H16" s="12" t="n">
        <f aca="true">TODAY()</f>
        <v>44720</v>
      </c>
      <c r="I16" s="12" t="n">
        <f aca="true">TODAY()</f>
        <v>44720</v>
      </c>
      <c r="J16" s="12" t="n">
        <f aca="true">TODAY()</f>
        <v>44720</v>
      </c>
      <c r="K16" s="12" t="n">
        <f aca="true">TODAY()</f>
        <v>44720</v>
      </c>
    </row>
    <row r="17" customFormat="false" ht="13.8" hidden="false" customHeight="false" outlineLevel="0" collapsed="false">
      <c r="A17" s="13" t="s">
        <v>42</v>
      </c>
      <c r="B17" s="14" t="n">
        <v>288.4</v>
      </c>
      <c r="C17" s="14" t="n">
        <v>374</v>
      </c>
      <c r="D17" s="14" t="n">
        <v>27</v>
      </c>
      <c r="E17" s="14" t="n">
        <v>70.97</v>
      </c>
      <c r="F17" s="14" t="n">
        <v>70</v>
      </c>
      <c r="G17" s="14" t="n">
        <v>9.33</v>
      </c>
      <c r="H17" s="14" t="n">
        <v>19.81</v>
      </c>
      <c r="I17" s="14" t="n">
        <v>280</v>
      </c>
      <c r="J17" s="14" t="n">
        <v>12.4</v>
      </c>
      <c r="K17" s="14" t="n">
        <v>3.31</v>
      </c>
    </row>
    <row r="18" customFormat="false" ht="13.8" hidden="false" customHeight="false" outlineLevel="0" collapsed="false">
      <c r="A18" s="11" t="s">
        <v>43</v>
      </c>
      <c r="B18" s="11" t="n">
        <v>195</v>
      </c>
      <c r="C18" s="11" t="n">
        <v>350</v>
      </c>
      <c r="D18" s="11" t="n">
        <v>50.64</v>
      </c>
      <c r="E18" s="11" t="n">
        <v>61.89</v>
      </c>
      <c r="F18" s="11" t="n">
        <v>838</v>
      </c>
      <c r="G18" s="11" t="n">
        <v>8.67</v>
      </c>
      <c r="H18" s="11" t="n">
        <v>198</v>
      </c>
      <c r="I18" s="11" t="n">
        <v>198</v>
      </c>
      <c r="J18" s="11" t="n">
        <v>8.69</v>
      </c>
      <c r="K18" s="11" t="n">
        <v>2.67</v>
      </c>
    </row>
    <row r="19" customFormat="false" ht="13.8" hidden="false" customHeight="false" outlineLevel="0" collapsed="false">
      <c r="A19" s="11" t="s">
        <v>44</v>
      </c>
      <c r="B19" s="15" t="n">
        <f aca="false">(B17/B4-1)</f>
        <v>0.25238839673441</v>
      </c>
      <c r="C19" s="15" t="n">
        <f aca="false">(C17/C4-1)</f>
        <v>0.171899479852103</v>
      </c>
      <c r="D19" s="15" t="n">
        <f aca="false">(D17/D4-1)</f>
        <v>-0.00625690099374321</v>
      </c>
      <c r="E19" s="15" t="n">
        <f aca="false">(E17/E4-1)</f>
        <v>0.0800486988281845</v>
      </c>
      <c r="F19" s="15" t="n">
        <f aca="false">(F17/F4-1)</f>
        <v>-0.0718642269954919</v>
      </c>
      <c r="G19" s="15" t="n">
        <f aca="false">(G17/G4-1)</f>
        <v>0.120048019207683</v>
      </c>
      <c r="H19" s="15" t="n">
        <f aca="false">(H17/H4-1)</f>
        <v>0.102392877017251</v>
      </c>
      <c r="I19" s="15" t="n">
        <f aca="false">(I17/I4-1)</f>
        <v>0.112568045456352</v>
      </c>
      <c r="J19" s="15" t="n">
        <f aca="false">(J17/J4-1)</f>
        <v>0.24</v>
      </c>
      <c r="K19" s="15" t="n">
        <f aca="false">(K17/K4-1)</f>
        <v>-0.0906593406593407</v>
      </c>
    </row>
    <row r="20" customFormat="false" ht="13.8" hidden="false" customHeight="false" outlineLevel="0" collapsed="false">
      <c r="A20" s="11" t="s">
        <v>45</v>
      </c>
      <c r="B20" s="16" t="n">
        <f aca="false">(B17-B4)*B5</f>
        <v>1859.84</v>
      </c>
      <c r="C20" s="16" t="n">
        <f aca="false">(C17-C4)*C5</f>
        <v>548.6</v>
      </c>
      <c r="D20" s="16" t="n">
        <f aca="false">(D17-D4)*D5</f>
        <v>-17.0000000000002</v>
      </c>
      <c r="E20" s="16" t="n">
        <f aca="false">(E17-E4)*E5</f>
        <v>263</v>
      </c>
      <c r="F20" s="16" t="n">
        <f aca="false">(F17-F4)*F5</f>
        <v>-271</v>
      </c>
      <c r="G20" s="16" t="n">
        <f aca="false">(G17-G4)*G5</f>
        <v>300</v>
      </c>
      <c r="H20" s="16" t="n">
        <f aca="false">(H17-H4)*H5</f>
        <v>368</v>
      </c>
      <c r="I20" s="16" t="n">
        <f aca="false">(I17-I4)*I5</f>
        <v>424.95</v>
      </c>
      <c r="J20" s="16" t="n">
        <f aca="false">(J17-J4)*J5</f>
        <v>960</v>
      </c>
      <c r="K20" s="16" t="n">
        <f aca="false">(K17-K4)*K5</f>
        <v>-165</v>
      </c>
    </row>
    <row r="21" customFormat="false" ht="13.8" hidden="false" customHeight="false" outlineLevel="0" collapsed="false">
      <c r="A21" s="11" t="s">
        <v>46</v>
      </c>
      <c r="B21" s="15" t="n">
        <f aca="false">(B12-B4)/B4</f>
        <v>0.302761855132882</v>
      </c>
      <c r="C21" s="15" t="n">
        <f aca="false">(C12-C4)/C4</f>
        <v>0.253368427649308</v>
      </c>
      <c r="D21" s="15" t="n">
        <f aca="false">(D12-D4)/D4</f>
        <v>0.140964298859036</v>
      </c>
      <c r="E21" s="15" t="n">
        <f aca="false">(E12-E4)/E4</f>
        <v>0.293562623649369</v>
      </c>
      <c r="F21" s="15" t="n">
        <f aca="false">(F12-F4)/F4</f>
        <v>0.250331477061787</v>
      </c>
      <c r="G21" s="15" t="n">
        <f aca="false">(G12-G4)/G4</f>
        <v>0.27250900360144</v>
      </c>
      <c r="H21" s="15" t="n">
        <f aca="false">(H12-H4)/H4</f>
        <v>0.22426265998887</v>
      </c>
      <c r="I21" s="15" t="n">
        <f aca="false">(I12-I4)/I4</f>
        <v>0.192037191560377</v>
      </c>
      <c r="J21" s="15" t="n">
        <f aca="false">(J12-J4)/J4</f>
        <v>0.3</v>
      </c>
      <c r="K21" s="15" t="n">
        <f aca="false">(K12-K4)/K4</f>
        <v>0.236263736263736</v>
      </c>
    </row>
    <row r="22" customFormat="false" ht="13.8" hidden="false" customHeight="false" outlineLevel="0" collapsed="false">
      <c r="A22" s="11" t="s">
        <v>47</v>
      </c>
      <c r="B22" s="16" t="n">
        <f aca="false">(B12-B4)*B5</f>
        <v>2231.04</v>
      </c>
      <c r="C22" s="16" t="n">
        <f aca="false">(C12-C4)*C5</f>
        <v>808.6</v>
      </c>
      <c r="D22" s="16" t="n">
        <f aca="false">(D12-D4)*D5</f>
        <v>383</v>
      </c>
      <c r="E22" s="16" t="n">
        <f aca="false">(E12-E4)*E5</f>
        <v>964.5</v>
      </c>
      <c r="F22" s="16" t="n">
        <f aca="false">(F12-F4)*F5</f>
        <v>944</v>
      </c>
      <c r="G22" s="16" t="n">
        <f aca="false">(G12-G4)*G5</f>
        <v>681</v>
      </c>
      <c r="H22" s="16" t="n">
        <f aca="false">(H12-H4)*H5</f>
        <v>806</v>
      </c>
      <c r="I22" s="16" t="n">
        <f aca="false">(I12-I4)*I5</f>
        <v>724.95</v>
      </c>
      <c r="J22" s="16" t="n">
        <f aca="false">(J12-J4)*J5</f>
        <v>1200</v>
      </c>
      <c r="K22" s="16" t="n">
        <f aca="false">(K12-K4)*K5</f>
        <v>430</v>
      </c>
    </row>
    <row r="23" customFormat="false" ht="13.8" hidden="false" customHeight="false" outlineLevel="0" collapsed="false">
      <c r="A23" s="11" t="s">
        <v>48</v>
      </c>
      <c r="B23" s="15" t="n">
        <f aca="false">(B12/B4-1) / B10 * 365</f>
        <v>0.348605921525242</v>
      </c>
      <c r="C23" s="15" t="n">
        <f aca="false">(C12/C4-1) / C10 * 365</f>
        <v>0.336289003970899</v>
      </c>
      <c r="D23" s="15" t="n">
        <f aca="false">(D12/D4-1) / D10 * 365</f>
        <v>0.113081250733073</v>
      </c>
      <c r="E23" s="15" t="n">
        <f aca="false">(E12/E4-1) / E10 * 365</f>
        <v>0.235495291498944</v>
      </c>
      <c r="F23" s="15" t="n">
        <f aca="false">(F12/F4-1) / F10 * 365</f>
        <v>0.223400951412108</v>
      </c>
      <c r="G23" s="15" t="n">
        <f aca="false">(G12/G4-1) / G10 * 365</f>
        <v>0.411015645927793</v>
      </c>
      <c r="H23" s="15" t="n">
        <f aca="false">(H12/H4-1) / H10 * 365</f>
        <v>0.183122753682187</v>
      </c>
      <c r="I23" s="15" t="n">
        <f aca="false">(I12/I4-1) / I10 * 365</f>
        <v>0.212404772483447</v>
      </c>
      <c r="J23" s="15" t="n">
        <f aca="false">(J12/J4-1) / J10 * 365</f>
        <v>0.32396449704142</v>
      </c>
      <c r="K23" s="15" t="n">
        <f aca="false">(K12/K4-1) / K10 * 365</f>
        <v>0.327894538921155</v>
      </c>
    </row>
    <row r="24" customFormat="false" ht="13.8" hidden="false" customHeight="false" outlineLevel="0" collapsed="false">
      <c r="A24" s="11" t="s">
        <v>28</v>
      </c>
      <c r="B24" s="11" t="n">
        <f aca="false">DATEDIF(B16,B9,"D")</f>
        <v>9</v>
      </c>
      <c r="C24" s="11" t="n">
        <f aca="false">DATEDIF(C16,C9,"D")</f>
        <v>198</v>
      </c>
      <c r="D24" s="11" t="n">
        <f aca="false">DATEDIF(D16,D9,"D")</f>
        <v>380</v>
      </c>
      <c r="E24" s="11" t="n">
        <f aca="false">DATEDIF(E16,E9,"D")</f>
        <v>380</v>
      </c>
      <c r="F24" s="11" t="n">
        <f aca="false">DATEDIF(F16,F9,"D")</f>
        <v>198</v>
      </c>
      <c r="G24" s="11" t="n">
        <f aca="false">DATEDIF(G16,G9,"D")</f>
        <v>198</v>
      </c>
      <c r="H24" s="11" t="n">
        <f aca="false">DATEDIF(H16,H9,"D")</f>
        <v>379</v>
      </c>
      <c r="I24" s="11" t="n">
        <f aca="false">DATEDIF(I16,I9,"D")</f>
        <v>10</v>
      </c>
      <c r="J24" s="11" t="n">
        <f aca="false">DATEDIF(J16,J9,"D")</f>
        <v>9</v>
      </c>
      <c r="K24" s="11" t="n">
        <f aca="false">DATEDIF(K16,K9,"D")</f>
        <v>107</v>
      </c>
    </row>
    <row r="25" customFormat="false" ht="13.8" hidden="false" customHeight="false" outlineLevel="0" collapsed="false">
      <c r="A25" s="11" t="s">
        <v>49</v>
      </c>
      <c r="B25" s="15" t="n">
        <f aca="false">(B12/B17-1)</f>
        <v>0.0402219140083218</v>
      </c>
      <c r="C25" s="15" t="n">
        <f aca="false">(C12/C17-1)</f>
        <v>0.0695187165775402</v>
      </c>
      <c r="D25" s="15" t="n">
        <f aca="false">(D12/D17-1)</f>
        <v>0.148148148148148</v>
      </c>
      <c r="E25" s="15" t="n">
        <f aca="false">(E12/E17-1)</f>
        <v>0.197689164435677</v>
      </c>
      <c r="F25" s="15" t="n">
        <f aca="false">(F12/F17-1)</f>
        <v>0.347142857142857</v>
      </c>
      <c r="G25" s="15" t="n">
        <f aca="false">(G12/G17-1)</f>
        <v>0.136120042872455</v>
      </c>
      <c r="H25" s="15" t="n">
        <f aca="false">(H12/H17-1)</f>
        <v>0.110550227158001</v>
      </c>
      <c r="I25" s="15" t="n">
        <f aca="false">(I12/I17-1)</f>
        <v>0.0714285714285714</v>
      </c>
      <c r="J25" s="15" t="n">
        <f aca="false">(J12/J17-1)</f>
        <v>0.0483870967741935</v>
      </c>
      <c r="K25" s="15" t="n">
        <f aca="false">(K12/K17-1)</f>
        <v>0.359516616314199</v>
      </c>
    </row>
    <row r="26" customFormat="false" ht="13.8" hidden="false" customHeight="false" outlineLevel="0" collapsed="false">
      <c r="A26" s="11" t="s">
        <v>50</v>
      </c>
      <c r="B26" s="15" t="n">
        <f aca="false">(B12/B17-1) / B24 * 365</f>
        <v>1.63122206811527</v>
      </c>
      <c r="C26" s="15" t="n">
        <f aca="false">(C12/C17-1) / C24 * 365</f>
        <v>0.128153189650516</v>
      </c>
      <c r="D26" s="15" t="n">
        <f aca="false">(D12/D17-1) / D24 * 365</f>
        <v>0.142300194931774</v>
      </c>
      <c r="E26" s="15" t="n">
        <f aca="false">(E12/E17-1) / E24 * 365</f>
        <v>0.1898856447869</v>
      </c>
      <c r="F26" s="15" t="n">
        <f aca="false">(F12/F17-1) / F24 * 365</f>
        <v>0.639935064935065</v>
      </c>
      <c r="G26" s="15" t="n">
        <f aca="false">(G12/G17-1) / G24 * 365</f>
        <v>0.250928361860838</v>
      </c>
      <c r="H26" s="15" t="n">
        <f aca="false">(H12/H17-1) / H24 * 365</f>
        <v>0.10646657760599</v>
      </c>
      <c r="I26" s="15" t="n">
        <f aca="false">(I12/I17-1) / I24 * 365</f>
        <v>2.60714285714286</v>
      </c>
      <c r="J26" s="15" t="n">
        <f aca="false">(J12/J17-1) / J24 * 365</f>
        <v>1.96236559139785</v>
      </c>
      <c r="K26" s="15" t="n">
        <f aca="false">(K12/K17-1) / K24 * 365</f>
        <v>1.2263884575204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I4" activePane="bottomRight" state="frozen"/>
      <selection pane="topLeft" activeCell="A1" activeCellId="0" sqref="A1"/>
      <selection pane="topRight" activeCell="I1" activeCellId="0" sqref="I1"/>
      <selection pane="bottomLeft" activeCell="A4" activeCellId="0" sqref="A4"/>
      <selection pane="bottomRight" activeCell="P4" activeCellId="0" sqref="P4"/>
    </sheetView>
  </sheetViews>
  <sheetFormatPr defaultColWidth="10.54296875" defaultRowHeight="15" zeroHeight="false" outlineLevelRow="0" outlineLevelCol="0"/>
  <cols>
    <col collapsed="false" customWidth="true" hidden="false" outlineLevel="0" max="1" min="1" style="17" width="31.71"/>
    <col collapsed="false" customWidth="true" hidden="false" outlineLevel="0" max="3" min="2" style="0" width="17.71"/>
    <col collapsed="false" customWidth="true" hidden="false" outlineLevel="0" max="24" min="4" style="17" width="17.71"/>
  </cols>
  <sheetData>
    <row r="1" customFormat="false" ht="15" hidden="false" customHeight="false" outlineLevel="0" collapsed="false">
      <c r="A1" s="18" t="s">
        <v>51</v>
      </c>
      <c r="B1" s="18" t="s">
        <v>52</v>
      </c>
      <c r="C1" s="18" t="s">
        <v>52</v>
      </c>
      <c r="D1" s="18" t="s">
        <v>53</v>
      </c>
      <c r="E1" s="18" t="s">
        <v>54</v>
      </c>
      <c r="F1" s="18" t="s">
        <v>1</v>
      </c>
      <c r="G1" s="18" t="s">
        <v>55</v>
      </c>
      <c r="H1" s="18" t="s">
        <v>54</v>
      </c>
      <c r="I1" s="18" t="s">
        <v>56</v>
      </c>
      <c r="J1" s="18" t="s">
        <v>52</v>
      </c>
      <c r="K1" s="18" t="s">
        <v>52</v>
      </c>
      <c r="L1" s="18" t="s">
        <v>55</v>
      </c>
      <c r="M1" s="18" t="s">
        <v>5</v>
      </c>
      <c r="N1" s="18" t="s">
        <v>55</v>
      </c>
      <c r="O1" s="18" t="s">
        <v>57</v>
      </c>
      <c r="P1" s="18" t="s">
        <v>5</v>
      </c>
      <c r="Q1" s="18" t="s">
        <v>2</v>
      </c>
      <c r="R1" s="18" t="s">
        <v>58</v>
      </c>
      <c r="S1" s="18" t="s">
        <v>5</v>
      </c>
      <c r="T1" s="18" t="s">
        <v>5</v>
      </c>
      <c r="U1" s="18" t="s">
        <v>59</v>
      </c>
      <c r="V1" s="18" t="s">
        <v>53</v>
      </c>
      <c r="W1" s="18" t="s">
        <v>1</v>
      </c>
      <c r="X1" s="18" t="s">
        <v>5</v>
      </c>
    </row>
    <row r="2" customFormat="false" ht="15" hidden="false" customHeight="false" outlineLevel="0" collapsed="false">
      <c r="A2" s="17" t="s">
        <v>10</v>
      </c>
      <c r="B2" s="17" t="s">
        <v>60</v>
      </c>
      <c r="C2" s="17" t="s">
        <v>61</v>
      </c>
      <c r="D2" s="17" t="s">
        <v>62</v>
      </c>
      <c r="E2" s="17" t="s">
        <v>63</v>
      </c>
      <c r="F2" s="17" t="s">
        <v>64</v>
      </c>
      <c r="G2" s="17" t="s">
        <v>65</v>
      </c>
      <c r="H2" s="17" t="s">
        <v>66</v>
      </c>
      <c r="I2" s="17" t="s">
        <v>67</v>
      </c>
      <c r="J2" s="17" t="s">
        <v>68</v>
      </c>
      <c r="K2" s="17" t="s">
        <v>69</v>
      </c>
      <c r="L2" s="17" t="s">
        <v>70</v>
      </c>
      <c r="M2" s="17" t="s">
        <v>71</v>
      </c>
      <c r="N2" s="17" t="s">
        <v>72</v>
      </c>
      <c r="O2" s="17" t="s">
        <v>73</v>
      </c>
      <c r="P2" s="17" t="s">
        <v>74</v>
      </c>
      <c r="Q2" s="17" t="s">
        <v>75</v>
      </c>
      <c r="R2" s="17" t="s">
        <v>76</v>
      </c>
      <c r="S2" s="17" t="s">
        <v>77</v>
      </c>
      <c r="T2" s="17" t="s">
        <v>78</v>
      </c>
      <c r="U2" s="17" t="s">
        <v>79</v>
      </c>
      <c r="V2" s="17" t="s">
        <v>80</v>
      </c>
      <c r="W2" s="17" t="s">
        <v>81</v>
      </c>
      <c r="X2" s="17" t="s">
        <v>82</v>
      </c>
    </row>
    <row r="4" customFormat="false" ht="15" hidden="false" customHeight="false" outlineLevel="0" collapsed="false">
      <c r="A4" s="19" t="s">
        <v>21</v>
      </c>
      <c r="B4" s="20" t="n">
        <v>119.71</v>
      </c>
      <c r="C4" s="20" t="n">
        <v>117.16</v>
      </c>
      <c r="D4" s="20" t="n">
        <v>36.24</v>
      </c>
      <c r="E4" s="20" t="n">
        <v>9.13</v>
      </c>
      <c r="F4" s="20" t="n">
        <v>206.38</v>
      </c>
      <c r="G4" s="20" t="n">
        <v>258.51</v>
      </c>
      <c r="H4" s="20" t="n">
        <v>11.68</v>
      </c>
      <c r="I4" s="20" t="n">
        <v>42.63</v>
      </c>
      <c r="J4" s="20" t="n">
        <v>129.5</v>
      </c>
      <c r="K4" s="20" t="n">
        <v>159.52</v>
      </c>
      <c r="L4" s="20" t="n">
        <v>245.03</v>
      </c>
      <c r="M4" s="20" t="n">
        <v>589.89</v>
      </c>
      <c r="N4" s="20" t="n">
        <v>236.11</v>
      </c>
      <c r="O4" s="20" t="n">
        <v>311.94</v>
      </c>
      <c r="P4" s="20" t="n">
        <v>512</v>
      </c>
      <c r="Q4" s="20" t="n">
        <v>203.66</v>
      </c>
      <c r="R4" s="20" t="n">
        <v>39.24</v>
      </c>
      <c r="S4" s="20" t="n">
        <v>610.85</v>
      </c>
      <c r="T4" s="20" t="n">
        <v>486.88</v>
      </c>
      <c r="U4" s="20" t="n">
        <v>56.78</v>
      </c>
      <c r="V4" s="20" t="n">
        <v>38.33</v>
      </c>
      <c r="W4" s="20" t="n">
        <v>240.47</v>
      </c>
      <c r="X4" s="20" t="n">
        <v>69.84</v>
      </c>
    </row>
    <row r="5" customFormat="false" ht="15" hidden="false" customHeight="false" outlineLevel="0" collapsed="false">
      <c r="A5" s="21" t="s">
        <v>22</v>
      </c>
      <c r="B5" s="21" t="n">
        <v>45</v>
      </c>
      <c r="C5" s="21" t="n">
        <v>26</v>
      </c>
      <c r="D5" s="21" t="n">
        <v>150</v>
      </c>
      <c r="E5" s="21" t="n">
        <v>333</v>
      </c>
      <c r="F5" s="21" t="n">
        <v>17</v>
      </c>
      <c r="G5" s="21" t="n">
        <v>15</v>
      </c>
      <c r="H5" s="21" t="n">
        <v>342</v>
      </c>
      <c r="I5" s="21" t="n">
        <v>99</v>
      </c>
      <c r="J5" s="21" t="n">
        <v>37</v>
      </c>
      <c r="K5" s="21" t="n">
        <v>27</v>
      </c>
      <c r="L5" s="21" t="n">
        <v>17</v>
      </c>
      <c r="M5" s="21" t="n">
        <v>7</v>
      </c>
      <c r="N5" s="21" t="n">
        <v>13</v>
      </c>
      <c r="O5" s="21" t="n">
        <v>22</v>
      </c>
      <c r="P5" s="21" t="n">
        <v>4</v>
      </c>
      <c r="Q5" s="21" t="n">
        <v>10</v>
      </c>
      <c r="R5" s="21" t="n">
        <v>80</v>
      </c>
      <c r="S5" s="21" t="n">
        <v>13</v>
      </c>
      <c r="T5" s="21" t="n">
        <v>10</v>
      </c>
      <c r="U5" s="21" t="n">
        <v>50</v>
      </c>
      <c r="V5" s="21" t="n">
        <v>170</v>
      </c>
      <c r="W5" s="21" t="n">
        <v>4</v>
      </c>
      <c r="X5" s="21" t="n">
        <v>40</v>
      </c>
    </row>
    <row r="6" customFormat="false" ht="15" hidden="false" customHeight="false" outlineLevel="0" collapsed="false">
      <c r="A6" s="21" t="s">
        <v>23</v>
      </c>
      <c r="B6" s="21"/>
      <c r="C6" s="21"/>
      <c r="D6" s="21"/>
      <c r="E6" s="21"/>
      <c r="F6" s="20"/>
      <c r="G6" s="20" t="n">
        <v>2</v>
      </c>
      <c r="H6" s="20"/>
      <c r="I6" s="20"/>
      <c r="J6" s="20"/>
      <c r="K6" s="20" t="n">
        <v>10</v>
      </c>
      <c r="L6" s="20" t="n">
        <v>2</v>
      </c>
      <c r="M6" s="20" t="n">
        <v>2</v>
      </c>
      <c r="N6" s="20" t="n">
        <v>2</v>
      </c>
      <c r="O6" s="20" t="n">
        <v>2</v>
      </c>
      <c r="P6" s="20"/>
      <c r="Q6" s="20" t="n">
        <v>2</v>
      </c>
      <c r="R6" s="20" t="n">
        <v>2</v>
      </c>
      <c r="S6" s="20"/>
      <c r="T6" s="20" t="n">
        <v>2</v>
      </c>
      <c r="U6" s="20" t="n">
        <v>2</v>
      </c>
      <c r="V6" s="20" t="n">
        <v>10</v>
      </c>
      <c r="W6" s="20" t="n">
        <v>10</v>
      </c>
      <c r="X6" s="20" t="n">
        <v>2</v>
      </c>
    </row>
    <row r="7" customFormat="false" ht="15" hidden="false" customHeight="false" outlineLevel="0" collapsed="false">
      <c r="A7" s="22" t="s">
        <v>24</v>
      </c>
      <c r="B7" s="22" t="n">
        <f aca="false">(B5*B4)+B6</f>
        <v>5386.95</v>
      </c>
      <c r="C7" s="22" t="n">
        <f aca="false">(C5*C4)+C6</f>
        <v>3046.16</v>
      </c>
      <c r="D7" s="22" t="n">
        <f aca="false">(D5*D4)+D6</f>
        <v>5436</v>
      </c>
      <c r="E7" s="22" t="n">
        <f aca="false">(E5*E4)+E6</f>
        <v>3040.29</v>
      </c>
      <c r="F7" s="22" t="n">
        <f aca="false">(F5*F4)+F6</f>
        <v>3508.46</v>
      </c>
      <c r="G7" s="22" t="n">
        <f aca="false">(G5*G4)+G6</f>
        <v>3879.65</v>
      </c>
      <c r="H7" s="22" t="n">
        <f aca="false">(H5*H4)+H6</f>
        <v>3994.56</v>
      </c>
      <c r="I7" s="22" t="n">
        <f aca="false">(I5*I4)+I6</f>
        <v>4220.37</v>
      </c>
      <c r="J7" s="22" t="n">
        <f aca="false">(J5*J4)+J6</f>
        <v>4791.5</v>
      </c>
      <c r="K7" s="22" t="n">
        <f aca="false">(K5*K4)+K6</f>
        <v>4317.04</v>
      </c>
      <c r="L7" s="22" t="n">
        <f aca="false">(L5*L4)+L6</f>
        <v>4167.51</v>
      </c>
      <c r="M7" s="22" t="n">
        <f aca="false">(M5*M4)+M6</f>
        <v>4131.23</v>
      </c>
      <c r="N7" s="22" t="n">
        <f aca="false">(N5*N4)+N6</f>
        <v>3071.43</v>
      </c>
      <c r="O7" s="22" t="n">
        <f aca="false">(O5*O4)+O6</f>
        <v>6864.68</v>
      </c>
      <c r="P7" s="22" t="n">
        <f aca="false">(P5*P4)+P6</f>
        <v>2048</v>
      </c>
      <c r="Q7" s="22" t="n">
        <f aca="false">(Q5*Q4)+Q6</f>
        <v>2038.6</v>
      </c>
      <c r="R7" s="22" t="n">
        <f aca="false">(R5*R4)+R6</f>
        <v>3141.2</v>
      </c>
      <c r="S7" s="22" t="n">
        <f aca="false">(S5*S4)+S6</f>
        <v>7941.05</v>
      </c>
      <c r="T7" s="22" t="n">
        <f aca="false">(T5*T4)+T6</f>
        <v>4870.8</v>
      </c>
      <c r="U7" s="22" t="n">
        <f aca="false">(U5*U4)+U6</f>
        <v>2841</v>
      </c>
      <c r="V7" s="22" t="n">
        <f aca="false">(V5*V4)+V6</f>
        <v>6526.1</v>
      </c>
      <c r="W7" s="22" t="n">
        <f aca="false">(W5*W4)+W6</f>
        <v>971.88</v>
      </c>
      <c r="X7" s="22" t="n">
        <f aca="false">(X5*X4)+X6</f>
        <v>2795.6</v>
      </c>
      <c r="Z7" s="23" t="n">
        <f aca="false">SUM(B7:Y7)</f>
        <v>93030.06</v>
      </c>
    </row>
    <row r="8" customFormat="false" ht="15" hidden="false" customHeight="false" outlineLevel="0" collapsed="false">
      <c r="A8" s="19" t="s">
        <v>25</v>
      </c>
      <c r="B8" s="24" t="n">
        <v>44116</v>
      </c>
      <c r="C8" s="24" t="n">
        <v>44165</v>
      </c>
      <c r="D8" s="24" t="n">
        <v>44097</v>
      </c>
      <c r="E8" s="24" t="n">
        <v>44210</v>
      </c>
      <c r="F8" s="24" t="n">
        <v>44118</v>
      </c>
      <c r="G8" s="24" t="n">
        <v>44280</v>
      </c>
      <c r="H8" s="24" t="n">
        <v>44202</v>
      </c>
      <c r="I8" s="24" t="n">
        <v>44235</v>
      </c>
      <c r="J8" s="24" t="n">
        <v>44165</v>
      </c>
      <c r="K8" s="24" t="n">
        <v>44299</v>
      </c>
      <c r="L8" s="24" t="n">
        <v>44235</v>
      </c>
      <c r="M8" s="24" t="n">
        <v>44320</v>
      </c>
      <c r="N8" s="24" t="n">
        <v>44278</v>
      </c>
      <c r="O8" s="24" t="n">
        <v>44286</v>
      </c>
      <c r="P8" s="24" t="n">
        <v>44265</v>
      </c>
      <c r="Q8" s="24" t="n">
        <v>44357</v>
      </c>
      <c r="R8" s="24" t="n">
        <v>44357</v>
      </c>
      <c r="S8" s="24" t="n">
        <v>44232</v>
      </c>
      <c r="T8" s="24" t="n">
        <v>44313</v>
      </c>
      <c r="U8" s="24" t="n">
        <v>44280</v>
      </c>
      <c r="V8" s="24" t="n">
        <v>44271</v>
      </c>
      <c r="W8" s="24" t="n">
        <v>44412</v>
      </c>
      <c r="X8" s="24" t="n">
        <v>44440</v>
      </c>
    </row>
    <row r="9" customFormat="false" ht="15" hidden="false" customHeight="false" outlineLevel="0" collapsed="false">
      <c r="A9" s="19" t="s">
        <v>26</v>
      </c>
      <c r="B9" s="24" t="n">
        <v>44372</v>
      </c>
      <c r="C9" s="24" t="n">
        <v>44372</v>
      </c>
      <c r="D9" s="24" t="n">
        <v>44372</v>
      </c>
      <c r="E9" s="24" t="n">
        <v>44364</v>
      </c>
      <c r="F9" s="24" t="n">
        <v>44547</v>
      </c>
      <c r="G9" s="24" t="n">
        <v>44371</v>
      </c>
      <c r="H9" s="24" t="n">
        <v>44456</v>
      </c>
      <c r="I9" s="24" t="n">
        <v>44456</v>
      </c>
      <c r="J9" s="24" t="n">
        <v>44638</v>
      </c>
      <c r="K9" s="24" t="n">
        <v>44638</v>
      </c>
      <c r="L9" s="24" t="n">
        <v>44553</v>
      </c>
      <c r="M9" s="24" t="n">
        <v>44441</v>
      </c>
      <c r="N9" s="24" t="n">
        <v>44456</v>
      </c>
      <c r="O9" s="24" t="n">
        <v>44638</v>
      </c>
      <c r="P9" s="24" t="n">
        <v>44547</v>
      </c>
      <c r="Q9" s="24" t="n">
        <v>44547</v>
      </c>
      <c r="R9" s="24" t="n">
        <v>44547</v>
      </c>
      <c r="S9" s="24" t="n">
        <v>44553</v>
      </c>
      <c r="T9" s="24" t="n">
        <v>44644</v>
      </c>
      <c r="U9" s="24" t="n">
        <v>44554</v>
      </c>
      <c r="V9" s="24" t="n">
        <v>44638</v>
      </c>
      <c r="W9" s="24" t="n">
        <v>44554</v>
      </c>
      <c r="X9" s="24" t="n">
        <v>44728</v>
      </c>
    </row>
    <row r="10" customFormat="false" ht="15" hidden="false" customHeight="false" outlineLevel="0" collapsed="false">
      <c r="A10" s="19" t="s">
        <v>27</v>
      </c>
      <c r="B10" s="21" t="n">
        <f aca="false">DATEDIF(B8,B9,"D")</f>
        <v>256</v>
      </c>
      <c r="C10" s="21" t="n">
        <f aca="false">DATEDIF(C8,C9,"D")</f>
        <v>207</v>
      </c>
      <c r="D10" s="21" t="n">
        <f aca="false">DATEDIF(D8,D9,"D")</f>
        <v>275</v>
      </c>
      <c r="E10" s="21" t="n">
        <f aca="false">DATEDIF(E8,E9,"D")</f>
        <v>154</v>
      </c>
      <c r="F10" s="21" t="n">
        <f aca="false">DATEDIF(F8,F9,"D")</f>
        <v>429</v>
      </c>
      <c r="G10" s="21" t="n">
        <f aca="false">DATEDIF(G8,G9,"D")</f>
        <v>91</v>
      </c>
      <c r="H10" s="21" t="n">
        <f aca="false">DATEDIF(H8,H9,"D")</f>
        <v>254</v>
      </c>
      <c r="I10" s="21" t="n">
        <f aca="false">DATEDIF(I8,I9,"D")</f>
        <v>221</v>
      </c>
      <c r="J10" s="21" t="n">
        <f aca="false">DATEDIF(J8,J9,"D")</f>
        <v>473</v>
      </c>
      <c r="K10" s="21" t="n">
        <f aca="false">DATEDIF(K8,K9,"D")</f>
        <v>339</v>
      </c>
      <c r="L10" s="21" t="n">
        <f aca="false">DATEDIF(L8,L9,"D")</f>
        <v>318</v>
      </c>
      <c r="M10" s="21" t="n">
        <f aca="false">DATEDIF(M8,M9,"D")</f>
        <v>121</v>
      </c>
      <c r="N10" s="21" t="n">
        <f aca="false">DATEDIF(N8,N9,"D")</f>
        <v>178</v>
      </c>
      <c r="O10" s="21" t="n">
        <f aca="false">DATEDIF(O8,O9,"D")</f>
        <v>352</v>
      </c>
      <c r="P10" s="21" t="n">
        <f aca="false">DATEDIF(P8,P9,"D")</f>
        <v>282</v>
      </c>
      <c r="Q10" s="21" t="n">
        <f aca="false">DATEDIF(Q8,Q9,"D")</f>
        <v>190</v>
      </c>
      <c r="R10" s="21" t="n">
        <f aca="false">DATEDIF(R8,R9,"D")</f>
        <v>190</v>
      </c>
      <c r="S10" s="21" t="n">
        <f aca="false">DATEDIF(S8,S9,"D")</f>
        <v>321</v>
      </c>
      <c r="T10" s="21" t="n">
        <f aca="false">DATEDIF(T8,T9,"D")</f>
        <v>331</v>
      </c>
      <c r="U10" s="21" t="n">
        <f aca="false">DATEDIF(U8,U9,"D")</f>
        <v>274</v>
      </c>
      <c r="V10" s="21" t="n">
        <f aca="false">DATEDIF(V8,V9,"D")</f>
        <v>367</v>
      </c>
      <c r="W10" s="21" t="n">
        <f aca="false">DATEDIF(W8,W9,"D")</f>
        <v>142</v>
      </c>
      <c r="X10" s="21" t="n">
        <f aca="false">DATEDIF(X8,X9,"D")</f>
        <v>288</v>
      </c>
    </row>
    <row r="11" customFormat="false" ht="15" hidden="false" customHeight="false" outlineLevel="0" collapsed="false">
      <c r="A11" s="19" t="s">
        <v>28</v>
      </c>
      <c r="B11" s="21" t="e">
        <f aca="true">DATEDIF(TODAY(),B9,"D")</f>
        <v>#VALUE!</v>
      </c>
      <c r="C11" s="21" t="e">
        <f aca="true">DATEDIF(TODAY(),C9,"D")</f>
        <v>#VALUE!</v>
      </c>
      <c r="D11" s="21" t="e">
        <f aca="true">DATEDIF(TODAY(),D9,"D")</f>
        <v>#VALUE!</v>
      </c>
      <c r="E11" s="21" t="e">
        <f aca="true">DATEDIF(TODAY(),E9,"D")</f>
        <v>#VALUE!</v>
      </c>
      <c r="F11" s="21" t="e">
        <f aca="true">DATEDIF(TODAY(),F9,"D")</f>
        <v>#VALUE!</v>
      </c>
      <c r="G11" s="21" t="e">
        <f aca="true">DATEDIF(TODAY(),G9,"D")</f>
        <v>#VALUE!</v>
      </c>
      <c r="H11" s="21" t="e">
        <f aca="true">DATEDIF(TODAY(),H9,"D")</f>
        <v>#VALUE!</v>
      </c>
      <c r="I11" s="21" t="e">
        <f aca="true">DATEDIF(TODAY(),I9,"D")</f>
        <v>#VALUE!</v>
      </c>
      <c r="J11" s="21" t="e">
        <f aca="true">DATEDIF(TODAY(),J9,"D")</f>
        <v>#VALUE!</v>
      </c>
      <c r="K11" s="21" t="e">
        <f aca="true">DATEDIF(TODAY(),K9,"D")</f>
        <v>#VALUE!</v>
      </c>
      <c r="L11" s="21" t="e">
        <f aca="true">DATEDIF(TODAY(),L9,"D")</f>
        <v>#VALUE!</v>
      </c>
      <c r="M11" s="21" t="e">
        <f aca="true">DATEDIF(TODAY(),M9,"D")</f>
        <v>#VALUE!</v>
      </c>
      <c r="N11" s="21" t="e">
        <f aca="true">DATEDIF(TODAY(),N9,"D")</f>
        <v>#VALUE!</v>
      </c>
      <c r="O11" s="21" t="e">
        <f aca="true">DATEDIF(TODAY(),O9,"D")</f>
        <v>#VALUE!</v>
      </c>
      <c r="P11" s="21" t="e">
        <f aca="true">DATEDIF(TODAY(),P9,"D")</f>
        <v>#VALUE!</v>
      </c>
      <c r="Q11" s="21" t="e">
        <f aca="true">DATEDIF(TODAY(),Q9,"D")</f>
        <v>#VALUE!</v>
      </c>
      <c r="R11" s="21" t="e">
        <f aca="true">DATEDIF(TODAY(),R9,"D")</f>
        <v>#VALUE!</v>
      </c>
      <c r="S11" s="21" t="e">
        <f aca="true">DATEDIF(TODAY(),S9,"D")</f>
        <v>#VALUE!</v>
      </c>
      <c r="T11" s="21" t="e">
        <f aca="true">DATEDIF(TODAY(),T9,"D")</f>
        <v>#VALUE!</v>
      </c>
      <c r="U11" s="21" t="e">
        <f aca="true">DATEDIF(TODAY(),U9,"D")</f>
        <v>#VALUE!</v>
      </c>
      <c r="V11" s="21" t="e">
        <f aca="true">DATEDIF(TODAY(),V9,"D")</f>
        <v>#VALUE!</v>
      </c>
      <c r="W11" s="21" t="e">
        <f aca="true">DATEDIF(TODAY(),W9,"D")</f>
        <v>#VALUE!</v>
      </c>
      <c r="X11" s="21" t="n">
        <f aca="true">DATEDIF(TODAY(),X9,"D")</f>
        <v>8</v>
      </c>
    </row>
    <row r="12" customFormat="false" ht="15" hidden="false" customHeight="false" outlineLevel="0" collapsed="false">
      <c r="A12" s="19" t="s">
        <v>29</v>
      </c>
      <c r="B12" s="20" t="n">
        <v>152</v>
      </c>
      <c r="C12" s="20" t="n">
        <v>140</v>
      </c>
      <c r="D12" s="20" t="n">
        <v>44</v>
      </c>
      <c r="E12" s="20" t="n">
        <v>11</v>
      </c>
      <c r="F12" s="20" t="n">
        <v>260</v>
      </c>
      <c r="G12" s="20" t="n">
        <v>300</v>
      </c>
      <c r="H12" s="20" t="n">
        <v>15</v>
      </c>
      <c r="I12" s="20" t="n">
        <v>55</v>
      </c>
      <c r="J12" s="20" t="n">
        <v>184</v>
      </c>
      <c r="K12" s="20" t="n">
        <v>192</v>
      </c>
      <c r="L12" s="20" t="n">
        <v>300</v>
      </c>
      <c r="M12" s="20" t="n">
        <v>738</v>
      </c>
      <c r="N12" s="20" t="n">
        <v>280</v>
      </c>
      <c r="O12" s="20" t="n">
        <v>380</v>
      </c>
      <c r="P12" s="20" t="n">
        <v>672</v>
      </c>
      <c r="Q12" s="20" t="n">
        <v>240</v>
      </c>
      <c r="R12" s="20" t="n">
        <v>45</v>
      </c>
      <c r="S12" s="20" t="n">
        <v>864</v>
      </c>
      <c r="T12" s="20" t="n">
        <v>644</v>
      </c>
      <c r="U12" s="20" t="n">
        <v>80</v>
      </c>
      <c r="V12" s="20" t="n">
        <v>46</v>
      </c>
      <c r="W12" s="20" t="n">
        <v>320</v>
      </c>
      <c r="X12" s="20" t="n">
        <v>86</v>
      </c>
    </row>
    <row r="13" s="17" customFormat="true" ht="15" hidden="false" customHeight="false" outlineLevel="0" collapsed="false">
      <c r="A13" s="19" t="s">
        <v>30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 t="s">
        <v>38</v>
      </c>
      <c r="O13" s="20" t="s">
        <v>83</v>
      </c>
      <c r="P13" s="20" t="s">
        <v>35</v>
      </c>
      <c r="Q13" s="20" t="s">
        <v>84</v>
      </c>
      <c r="R13" s="20" t="s">
        <v>85</v>
      </c>
      <c r="S13" s="20" t="s">
        <v>35</v>
      </c>
      <c r="T13" s="20" t="s">
        <v>35</v>
      </c>
      <c r="U13" s="20" t="s">
        <v>33</v>
      </c>
      <c r="V13" s="20" t="s">
        <v>32</v>
      </c>
      <c r="W13" s="20" t="s">
        <v>31</v>
      </c>
      <c r="X13" s="20" t="s">
        <v>35</v>
      </c>
    </row>
    <row r="14" customFormat="false" ht="15" hidden="false" customHeight="false" outlineLevel="0" collapsed="false">
      <c r="A14" s="19" t="s">
        <v>39</v>
      </c>
      <c r="B14" s="20" t="n">
        <v>60</v>
      </c>
      <c r="C14" s="20" t="n">
        <v>82</v>
      </c>
      <c r="D14" s="20" t="n">
        <v>24</v>
      </c>
      <c r="E14" s="20" t="n">
        <v>8.2</v>
      </c>
      <c r="F14" s="20" t="n">
        <v>130</v>
      </c>
      <c r="G14" s="20" t="n">
        <v>155</v>
      </c>
      <c r="H14" s="20" t="n">
        <v>7.5</v>
      </c>
      <c r="I14" s="20" t="n">
        <v>30</v>
      </c>
      <c r="J14" s="20" t="n">
        <v>66</v>
      </c>
      <c r="K14" s="20" t="n">
        <v>76</v>
      </c>
      <c r="L14" s="20" t="n">
        <v>150</v>
      </c>
      <c r="M14" s="20" t="n">
        <v>550</v>
      </c>
      <c r="N14" s="20" t="n">
        <v>140</v>
      </c>
      <c r="O14" s="20" t="n">
        <v>210</v>
      </c>
      <c r="P14" s="20" t="s">
        <v>86</v>
      </c>
      <c r="Q14" s="20" t="n">
        <v>120</v>
      </c>
      <c r="R14" s="20" t="n">
        <v>30</v>
      </c>
      <c r="S14" s="20" t="s">
        <v>87</v>
      </c>
      <c r="T14" s="20" t="s">
        <v>88</v>
      </c>
      <c r="U14" s="20" t="n">
        <v>48</v>
      </c>
      <c r="V14" s="20" t="n">
        <v>24</v>
      </c>
      <c r="W14" s="20" t="n">
        <v>180</v>
      </c>
      <c r="X14" s="20" t="s">
        <v>86</v>
      </c>
    </row>
    <row r="15" customFormat="false" ht="15" hidden="false" customHeight="false" outlineLevel="0" collapsed="false">
      <c r="A15" s="25"/>
      <c r="B15" s="26"/>
      <c r="D15" s="27"/>
      <c r="E15" s="27"/>
      <c r="F15" s="27"/>
      <c r="G15" s="27"/>
      <c r="H15" s="27"/>
      <c r="I15" s="27"/>
      <c r="J15" s="27"/>
      <c r="K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</row>
    <row r="16" customFormat="false" ht="15" hidden="false" customHeight="false" outlineLevel="0" collapsed="false">
      <c r="A16" s="28" t="s">
        <v>41</v>
      </c>
      <c r="B16" s="29" t="n">
        <f aca="true">TODAY()</f>
        <v>44720</v>
      </c>
      <c r="C16" s="29" t="n">
        <f aca="true">TODAY()</f>
        <v>44720</v>
      </c>
      <c r="D16" s="29" t="n">
        <f aca="true">TODAY()</f>
        <v>44720</v>
      </c>
      <c r="E16" s="29" t="n">
        <f aca="true">TODAY()</f>
        <v>44720</v>
      </c>
      <c r="F16" s="29" t="n">
        <f aca="true">TODAY()</f>
        <v>44720</v>
      </c>
      <c r="G16" s="29" t="n">
        <f aca="true">TODAY()</f>
        <v>44720</v>
      </c>
      <c r="H16" s="29" t="n">
        <f aca="true">TODAY()</f>
        <v>44720</v>
      </c>
      <c r="I16" s="29" t="n">
        <f aca="true">TODAY()</f>
        <v>44720</v>
      </c>
      <c r="J16" s="29" t="n">
        <f aca="true">TODAY()</f>
        <v>44720</v>
      </c>
      <c r="K16" s="29" t="n">
        <f aca="true">TODAY()</f>
        <v>44720</v>
      </c>
      <c r="L16" s="29" t="n">
        <f aca="true">TODAY()</f>
        <v>44720</v>
      </c>
      <c r="M16" s="29" t="n">
        <f aca="true">TODAY()</f>
        <v>44720</v>
      </c>
      <c r="N16" s="29" t="n">
        <f aca="true">TODAY()</f>
        <v>44720</v>
      </c>
      <c r="O16" s="29" t="n">
        <f aca="true">TODAY()</f>
        <v>44720</v>
      </c>
      <c r="P16" s="29" t="n">
        <f aca="true">TODAY()</f>
        <v>44720</v>
      </c>
      <c r="Q16" s="29" t="n">
        <f aca="true">TODAY()</f>
        <v>44720</v>
      </c>
      <c r="R16" s="29" t="n">
        <f aca="true">TODAY()</f>
        <v>44720</v>
      </c>
      <c r="S16" s="29" t="n">
        <f aca="true">TODAY()</f>
        <v>44720</v>
      </c>
      <c r="T16" s="29" t="n">
        <f aca="true">TODAY()</f>
        <v>44720</v>
      </c>
      <c r="U16" s="29" t="n">
        <f aca="true">TODAY()</f>
        <v>44720</v>
      </c>
      <c r="V16" s="29" t="n">
        <f aca="true">TODAY()</f>
        <v>44720</v>
      </c>
      <c r="W16" s="29" t="n">
        <f aca="true">TODAY()</f>
        <v>44720</v>
      </c>
      <c r="X16" s="29" t="n">
        <f aca="true">TODAY()</f>
        <v>44720</v>
      </c>
    </row>
    <row r="17" customFormat="false" ht="15" hidden="false" customHeight="false" outlineLevel="0" collapsed="false">
      <c r="A17" s="30" t="s">
        <v>42</v>
      </c>
      <c r="B17" s="31" t="n">
        <v>149.53</v>
      </c>
      <c r="C17" s="31" t="n">
        <v>137.72</v>
      </c>
      <c r="D17" s="31" t="n">
        <v>43.2</v>
      </c>
      <c r="E17" s="31" t="n">
        <v>10.7</v>
      </c>
      <c r="F17" s="31" t="n">
        <v>253.5</v>
      </c>
      <c r="G17" s="31" t="n">
        <v>293.8</v>
      </c>
      <c r="H17" s="31" t="n">
        <v>14.57</v>
      </c>
      <c r="I17" s="31" t="n">
        <v>53.63</v>
      </c>
      <c r="J17" s="31" t="n">
        <v>178.22</v>
      </c>
      <c r="K17" s="31" t="n">
        <v>185</v>
      </c>
      <c r="L17" s="31" t="n">
        <v>292.63</v>
      </c>
      <c r="M17" s="31" t="n">
        <v>573</v>
      </c>
      <c r="N17" s="31" t="n">
        <v>275.84</v>
      </c>
      <c r="O17" s="31" t="n">
        <v>368.94</v>
      </c>
      <c r="P17" s="31" t="n">
        <v>655.6</v>
      </c>
      <c r="Q17" s="31" t="n">
        <v>224.39</v>
      </c>
      <c r="R17" s="31" t="n">
        <v>39.64</v>
      </c>
      <c r="S17" s="31" t="n">
        <v>843</v>
      </c>
      <c r="T17" s="31" t="n">
        <v>632.02</v>
      </c>
      <c r="U17" s="31" t="n">
        <v>77.77</v>
      </c>
      <c r="V17" s="31" t="n">
        <v>45.24</v>
      </c>
      <c r="W17" s="31" t="n">
        <v>317.32</v>
      </c>
      <c r="X17" s="31" t="n">
        <v>84.17</v>
      </c>
    </row>
    <row r="18" s="33" customFormat="true" ht="15" hidden="false" customHeight="false" outlineLevel="0" collapsed="false">
      <c r="A18" s="28" t="s">
        <v>89</v>
      </c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28" t="n">
        <v>586</v>
      </c>
      <c r="N18" s="28" t="n">
        <v>205</v>
      </c>
      <c r="O18" s="28" t="n">
        <v>266</v>
      </c>
      <c r="P18" s="28" t="n">
        <v>700</v>
      </c>
      <c r="Q18" s="28" t="n">
        <v>200</v>
      </c>
      <c r="R18" s="28" t="n">
        <v>34.5</v>
      </c>
      <c r="S18" s="28" t="n">
        <v>700</v>
      </c>
      <c r="T18" s="28" t="n">
        <v>700</v>
      </c>
      <c r="U18" s="28" t="n">
        <v>57</v>
      </c>
      <c r="V18" s="28" t="n">
        <v>30.2</v>
      </c>
      <c r="W18" s="28" t="n">
        <v>192.62</v>
      </c>
      <c r="X18" s="28" t="n">
        <v>780</v>
      </c>
    </row>
    <row r="19" customFormat="false" ht="15" hidden="false" customHeight="false" outlineLevel="0" collapsed="false">
      <c r="A19" s="28" t="s">
        <v>44</v>
      </c>
      <c r="B19" s="34" t="n">
        <f aca="false">(B17/B4-1)</f>
        <v>0.249101996491521</v>
      </c>
      <c r="C19" s="34" t="n">
        <f aca="false">(C17/C4-1)</f>
        <v>0.175486514168658</v>
      </c>
      <c r="D19" s="34" t="n">
        <f aca="false">(D17/D4-1)</f>
        <v>0.19205298013245</v>
      </c>
      <c r="E19" s="34" t="n">
        <f aca="false">(E17/E4-1)</f>
        <v>0.171960569550931</v>
      </c>
      <c r="F19" s="34" t="n">
        <f aca="false">(F17/F4-1)</f>
        <v>0.228316697354395</v>
      </c>
      <c r="G19" s="34" t="n">
        <f aca="false">(G17/G4-1)</f>
        <v>0.136513094271015</v>
      </c>
      <c r="H19" s="34" t="n">
        <f aca="false">(H17/H4-1)</f>
        <v>0.247431506849315</v>
      </c>
      <c r="I19" s="34" t="n">
        <f aca="false">(I17/I4-1)</f>
        <v>0.258034248182031</v>
      </c>
      <c r="J19" s="34" t="n">
        <f aca="false">(J17/J4-1)</f>
        <v>0.376216216216216</v>
      </c>
      <c r="K19" s="34" t="n">
        <f aca="false">(K17/K4-1)</f>
        <v>0.159729187562688</v>
      </c>
      <c r="L19" s="34" t="n">
        <f aca="false">(L17/L4-1)</f>
        <v>0.194261927110966</v>
      </c>
      <c r="M19" s="34" t="n">
        <f aca="false">(M17/M4-1)</f>
        <v>-0.0286324568987438</v>
      </c>
      <c r="N19" s="34" t="n">
        <f aca="false">(N17/N4-1)</f>
        <v>0.168269027148363</v>
      </c>
      <c r="O19" s="34" t="n">
        <f aca="false">(O17/O4-1)</f>
        <v>0.182727447586074</v>
      </c>
      <c r="P19" s="34" t="n">
        <f aca="false">(P17/P4-1)</f>
        <v>0.28046875</v>
      </c>
      <c r="Q19" s="34" t="n">
        <f aca="false">(Q17/Q4-1)</f>
        <v>0.101787292546401</v>
      </c>
      <c r="R19" s="34" t="n">
        <f aca="false">(R17/R4-1)</f>
        <v>0.0101936799184505</v>
      </c>
      <c r="S19" s="34" t="n">
        <f aca="false">(S17/S4-1)</f>
        <v>0.380044200703937</v>
      </c>
      <c r="T19" s="34" t="n">
        <f aca="false">(T17/T4-1)</f>
        <v>0.298102201774564</v>
      </c>
      <c r="U19" s="34" t="n">
        <f aca="false">(U17/U4-1)</f>
        <v>0.36967241986615</v>
      </c>
      <c r="V19" s="34" t="n">
        <f aca="false">(V17/V4-1)</f>
        <v>0.18027654578659</v>
      </c>
      <c r="W19" s="34" t="n">
        <f aca="false">(W17/W4-1)</f>
        <v>0.319582484301576</v>
      </c>
      <c r="X19" s="34" t="n">
        <f aca="false">(X17/X4-1)</f>
        <v>0.205183276059565</v>
      </c>
    </row>
    <row r="20" customFormat="false" ht="15" hidden="false" customHeight="false" outlineLevel="0" collapsed="false">
      <c r="A20" s="28" t="s">
        <v>45</v>
      </c>
      <c r="B20" s="32" t="n">
        <f aca="false">(B17-B4)*B5</f>
        <v>1341.9</v>
      </c>
      <c r="C20" s="32" t="n">
        <f aca="false">(C17-C4)*C5</f>
        <v>534.56</v>
      </c>
      <c r="D20" s="32" t="n">
        <f aca="false">(D17-D4)*D5</f>
        <v>1044</v>
      </c>
      <c r="E20" s="32" t="n">
        <f aca="false">(E17-E4)*E5</f>
        <v>522.81</v>
      </c>
      <c r="F20" s="32" t="n">
        <f aca="false">(F17-F4)*F5</f>
        <v>801.04</v>
      </c>
      <c r="G20" s="32" t="n">
        <f aca="false">(G17-G4)*G5</f>
        <v>529.35</v>
      </c>
      <c r="H20" s="32" t="n">
        <f aca="false">(H17-H4)*H5</f>
        <v>988.38</v>
      </c>
      <c r="I20" s="32" t="n">
        <f aca="false">(I17-I4)*I5</f>
        <v>1089</v>
      </c>
      <c r="J20" s="32" t="n">
        <f aca="false">(J17-J4)*J5</f>
        <v>1802.64</v>
      </c>
      <c r="K20" s="32" t="n">
        <f aca="false">(K17-K4)*K5</f>
        <v>687.96</v>
      </c>
      <c r="L20" s="32" t="n">
        <f aca="false">(L17-L4)*L5</f>
        <v>809.2</v>
      </c>
      <c r="M20" s="32" t="n">
        <f aca="false">(M17-M4)*M5</f>
        <v>-118.23</v>
      </c>
      <c r="N20" s="32" t="n">
        <f aca="false">(N17-N4)*N5</f>
        <v>516.49</v>
      </c>
      <c r="O20" s="32" t="n">
        <f aca="false">(O17-O4)*O5</f>
        <v>1254</v>
      </c>
      <c r="P20" s="32" t="n">
        <f aca="false">(P17-P4)*P5</f>
        <v>574.4</v>
      </c>
      <c r="Q20" s="32" t="n">
        <f aca="false">(Q17-Q4)*Q5</f>
        <v>207.3</v>
      </c>
      <c r="R20" s="32" t="n">
        <f aca="false">(R17-R4)*R5</f>
        <v>31.9999999999999</v>
      </c>
      <c r="S20" s="32" t="n">
        <f aca="false">(S17-S4)*S5</f>
        <v>3017.95</v>
      </c>
      <c r="T20" s="32" t="n">
        <f aca="false">(T17-T4)*T5</f>
        <v>1451.4</v>
      </c>
      <c r="U20" s="32" t="n">
        <f aca="false">(U17-U4)*U5</f>
        <v>1049.5</v>
      </c>
      <c r="V20" s="32" t="n">
        <f aca="false">(V17-V4)*V5</f>
        <v>1174.7</v>
      </c>
      <c r="W20" s="32" t="n">
        <f aca="false">(W17-W4)*W5</f>
        <v>307.4</v>
      </c>
      <c r="X20" s="32" t="n">
        <f aca="false">(X17-X4)*X5</f>
        <v>573.2</v>
      </c>
    </row>
    <row r="21" customFormat="false" ht="15" hidden="false" customHeight="false" outlineLevel="0" collapsed="false">
      <c r="A21" s="28" t="s">
        <v>46</v>
      </c>
      <c r="B21" s="34" t="n">
        <f aca="false">(B12-B4)/B4</f>
        <v>0.269735193384011</v>
      </c>
      <c r="C21" s="34" t="n">
        <f aca="false">(C12-C4)/C4</f>
        <v>0.194947080914988</v>
      </c>
      <c r="D21" s="34" t="n">
        <f aca="false">(D12-D4)/D4</f>
        <v>0.214128035320088</v>
      </c>
      <c r="E21" s="34" t="n">
        <f aca="false">(E12-E4)/E4</f>
        <v>0.204819277108434</v>
      </c>
      <c r="F21" s="34" t="n">
        <f aca="false">(F12-F4)/F4</f>
        <v>0.259811997286559</v>
      </c>
      <c r="G21" s="34" t="n">
        <f aca="false">(G12-G4)/G4</f>
        <v>0.160496692584426</v>
      </c>
      <c r="H21" s="34" t="n">
        <f aca="false">(H12-H4)/H4</f>
        <v>0.284246575342466</v>
      </c>
      <c r="I21" s="34" t="n">
        <f aca="false">(I12-I4)/I4</f>
        <v>0.290171240910157</v>
      </c>
      <c r="J21" s="34" t="n">
        <f aca="false">(J12-J4)/J4</f>
        <v>0.420849420849421</v>
      </c>
      <c r="K21" s="34" t="n">
        <f aca="false">(K12-K4)/K4</f>
        <v>0.203610832497492</v>
      </c>
      <c r="L21" s="34" t="n">
        <f aca="false">(L12-L4)/L4</f>
        <v>0.224339876749786</v>
      </c>
      <c r="M21" s="34" t="n">
        <f aca="false">(M12-M4)/M4</f>
        <v>0.251080709962874</v>
      </c>
      <c r="N21" s="34" t="n">
        <f aca="false">(N12-N4)/N4</f>
        <v>0.185887933590276</v>
      </c>
      <c r="O21" s="34" t="n">
        <f aca="false">(O12-O4)/O4</f>
        <v>0.218182983907162</v>
      </c>
      <c r="P21" s="34" t="n">
        <f aca="false">(P12-P4)/P4</f>
        <v>0.3125</v>
      </c>
      <c r="Q21" s="34" t="n">
        <f aca="false">(Q12-Q4)/Q4</f>
        <v>0.178434645978592</v>
      </c>
      <c r="R21" s="34" t="n">
        <f aca="false">(R12-R4)/R4</f>
        <v>0.146788990825688</v>
      </c>
      <c r="S21" s="34" t="n">
        <f aca="false">(S12-S4)/S4</f>
        <v>0.414422525988377</v>
      </c>
      <c r="T21" s="34" t="n">
        <f aca="false">(T12-T4)/T4</f>
        <v>0.322707854091357</v>
      </c>
      <c r="U21" s="34" t="n">
        <f aca="false">(U12-U4)/U4</f>
        <v>0.408946812257837</v>
      </c>
      <c r="V21" s="34" t="n">
        <f aca="false">(V12-V4)/V4</f>
        <v>0.2001043569006</v>
      </c>
      <c r="W21" s="34" t="n">
        <f aca="false">(W12-W4)/W4</f>
        <v>0.330727325653928</v>
      </c>
      <c r="X21" s="34" t="n">
        <f aca="false">(X12-X4)/X4</f>
        <v>0.231386025200458</v>
      </c>
    </row>
    <row r="22" customFormat="false" ht="15" hidden="false" customHeight="false" outlineLevel="0" collapsed="false">
      <c r="A22" s="28" t="s">
        <v>47</v>
      </c>
      <c r="B22" s="32" t="n">
        <f aca="false">(B12-B4)*B5</f>
        <v>1453.05</v>
      </c>
      <c r="C22" s="32" t="n">
        <f aca="false">(C12-C4)*C5</f>
        <v>593.84</v>
      </c>
      <c r="D22" s="32" t="n">
        <f aca="false">(D12-D4)*D5</f>
        <v>1164</v>
      </c>
      <c r="E22" s="32" t="n">
        <f aca="false">(E12-E4)*E5</f>
        <v>622.71</v>
      </c>
      <c r="F22" s="32" t="n">
        <f aca="false">(F12-F4)*F5</f>
        <v>911.54</v>
      </c>
      <c r="G22" s="32" t="n">
        <f aca="false">(G12-G4)*G5</f>
        <v>622.35</v>
      </c>
      <c r="H22" s="32" t="n">
        <f aca="false">(H12-H4)*H5</f>
        <v>1135.44</v>
      </c>
      <c r="I22" s="32" t="n">
        <f aca="false">(I12-I4)*I5</f>
        <v>1224.63</v>
      </c>
      <c r="J22" s="32" t="n">
        <f aca="false">(J12-J4)*J5</f>
        <v>2016.5</v>
      </c>
      <c r="K22" s="32" t="n">
        <f aca="false">(K12-K4)*K5</f>
        <v>876.96</v>
      </c>
      <c r="L22" s="32" t="n">
        <f aca="false">(L12-L4)*L5</f>
        <v>934.49</v>
      </c>
      <c r="M22" s="32" t="n">
        <f aca="false">(M12-M4)*M5</f>
        <v>1036.77</v>
      </c>
      <c r="N22" s="32" t="n">
        <f aca="false">(N12-N4)*N5</f>
        <v>570.57</v>
      </c>
      <c r="O22" s="32" t="n">
        <f aca="false">(O12-O4)*O5</f>
        <v>1497.32</v>
      </c>
      <c r="P22" s="32" t="n">
        <f aca="false">(P12-P4)*P5</f>
        <v>640</v>
      </c>
      <c r="Q22" s="32" t="n">
        <f aca="false">(Q12-Q4)*Q5</f>
        <v>363.4</v>
      </c>
      <c r="R22" s="32" t="n">
        <f aca="false">(R12-R4)*R5</f>
        <v>460.8</v>
      </c>
      <c r="S22" s="32" t="n">
        <f aca="false">(S12-S4)*S5</f>
        <v>3290.95</v>
      </c>
      <c r="T22" s="32" t="n">
        <f aca="false">(T12-T4)*T5</f>
        <v>1571.2</v>
      </c>
      <c r="U22" s="32" t="n">
        <f aca="false">(U12-U4)*U5</f>
        <v>1161</v>
      </c>
      <c r="V22" s="32" t="n">
        <f aca="false">(V12-V4)*V5</f>
        <v>1303.9</v>
      </c>
      <c r="W22" s="32" t="n">
        <f aca="false">(W12-W4)*W5</f>
        <v>318.12</v>
      </c>
      <c r="X22" s="32" t="n">
        <f aca="false">(X12-X4)*X5</f>
        <v>646.4</v>
      </c>
    </row>
    <row r="23" customFormat="false" ht="15" hidden="false" customHeight="false" outlineLevel="0" collapsed="false">
      <c r="A23" s="28" t="s">
        <v>48</v>
      </c>
      <c r="B23" s="34" t="n">
        <f aca="false">(B12/B4-1) / B10 * 365</f>
        <v>0.384583381192048</v>
      </c>
      <c r="C23" s="34" t="n">
        <f aca="false">(C12/C4-1) / C10 * 365</f>
        <v>0.343747268280051</v>
      </c>
      <c r="D23" s="34" t="n">
        <f aca="false">(D12/D4-1) / D10 * 365</f>
        <v>0.284206301424844</v>
      </c>
      <c r="E23" s="34" t="n">
        <f aca="false">(E12/E4-1) / E10 * 365</f>
        <v>0.485448286653106</v>
      </c>
      <c r="F23" s="34" t="n">
        <f aca="false">(F12/F4-1) / F10 * 365</f>
        <v>0.221052165523529</v>
      </c>
      <c r="G23" s="34" t="n">
        <f aca="false">(G12/G4-1) / G10 * 365</f>
        <v>0.643750470256215</v>
      </c>
      <c r="H23" s="34" t="n">
        <f aca="false">(H12/H4-1) / H10 * 365</f>
        <v>0.408464566929134</v>
      </c>
      <c r="I23" s="34" t="n">
        <f aca="false">(I12/I4-1) / I10 * 365</f>
        <v>0.47924209471587</v>
      </c>
      <c r="J23" s="34" t="n">
        <f aca="false">(J12/J4-1) / J10 * 365</f>
        <v>0.324756952663929</v>
      </c>
      <c r="K23" s="34" t="n">
        <f aca="false">(K12/K4-1) / K10 * 365</f>
        <v>0.219227002541548</v>
      </c>
      <c r="L23" s="34" t="n">
        <f aca="false">(L12/L4-1) / L10 * 365</f>
        <v>0.25749702834488</v>
      </c>
      <c r="M23" s="34" t="n">
        <f aca="false">(M12/M4-1) / M10 * 365</f>
        <v>0.757392224268175</v>
      </c>
      <c r="N23" s="34" t="n">
        <f aca="false">(N12/N4-1) / N10 * 365</f>
        <v>0.38117469528343</v>
      </c>
      <c r="O23" s="34" t="n">
        <f aca="false">(O12/O4-1) / O10 * 365</f>
        <v>0.226240878199187</v>
      </c>
      <c r="P23" s="34" t="n">
        <f aca="false">(P12/P4-1) / P10 * 365</f>
        <v>0.40447695035461</v>
      </c>
      <c r="Q23" s="34" t="n">
        <f aca="false">(Q12/Q4-1) / Q10 * 365</f>
        <v>0.342782346222031</v>
      </c>
      <c r="R23" s="34" t="n">
        <f aca="false">(R12/R4-1) / R10 * 365</f>
        <v>0.281989377112506</v>
      </c>
      <c r="S23" s="34" t="n">
        <f aca="false">(S12/S4-1) / S10 * 365</f>
        <v>0.471228105874634</v>
      </c>
      <c r="T23" s="34" t="n">
        <f aca="false">(T12/T4-1) / T10 * 365</f>
        <v>0.355856092880198</v>
      </c>
      <c r="U23" s="34" t="n">
        <f aca="false">(U12/U4-1) / U10 * 365</f>
        <v>0.54476491413909</v>
      </c>
      <c r="V23" s="34" t="n">
        <f aca="false">(V12/V4-1) / V10 * 365</f>
        <v>0.199013869942014</v>
      </c>
      <c r="W23" s="34" t="n">
        <f aca="false">(W12/W4-1) / W10 * 365</f>
        <v>0.850108970871012</v>
      </c>
      <c r="X23" s="34" t="n">
        <f aca="false">(X12/X4-1) / X10 * 365</f>
        <v>0.293249649993636</v>
      </c>
    </row>
    <row r="24" customFormat="false" ht="15" hidden="false" customHeight="false" outlineLevel="0" collapsed="false">
      <c r="A24" s="28" t="s">
        <v>28</v>
      </c>
      <c r="B24" s="28" t="e">
        <f aca="false">DATEDIF(B16,B9,"D")</f>
        <v>#VALUE!</v>
      </c>
      <c r="C24" s="28" t="e">
        <f aca="false">DATEDIF(C16,C9,"D")</f>
        <v>#VALUE!</v>
      </c>
      <c r="D24" s="28" t="e">
        <f aca="false">DATEDIF(D16,D9,"D")</f>
        <v>#VALUE!</v>
      </c>
      <c r="E24" s="28" t="e">
        <f aca="false">DATEDIF(E16,E9,"D")</f>
        <v>#VALUE!</v>
      </c>
      <c r="F24" s="28" t="e">
        <f aca="false">DATEDIF(F16,F9,"D")</f>
        <v>#VALUE!</v>
      </c>
      <c r="G24" s="28" t="e">
        <f aca="false">DATEDIF(G16,G9,"D")</f>
        <v>#VALUE!</v>
      </c>
      <c r="H24" s="28" t="e">
        <f aca="false">DATEDIF(H16,H9,"D")</f>
        <v>#VALUE!</v>
      </c>
      <c r="I24" s="28" t="e">
        <f aca="false">DATEDIF(I16,I9,"D")</f>
        <v>#VALUE!</v>
      </c>
      <c r="J24" s="28" t="e">
        <f aca="false">DATEDIF(J16,J9,"D")</f>
        <v>#VALUE!</v>
      </c>
      <c r="K24" s="28" t="e">
        <f aca="false">DATEDIF(K16,K9,"D")</f>
        <v>#VALUE!</v>
      </c>
      <c r="L24" s="28" t="e">
        <f aca="false">DATEDIF(L16,L9,"D")</f>
        <v>#VALUE!</v>
      </c>
      <c r="M24" s="28" t="e">
        <f aca="false">DATEDIF(M16,M9,"D")</f>
        <v>#VALUE!</v>
      </c>
      <c r="N24" s="28" t="e">
        <f aca="false">DATEDIF(N16,N9,"D")</f>
        <v>#VALUE!</v>
      </c>
      <c r="O24" s="28" t="e">
        <f aca="false">DATEDIF(O16,O9,"D")</f>
        <v>#VALUE!</v>
      </c>
      <c r="P24" s="28" t="e">
        <f aca="false">DATEDIF(P16,P9,"D")</f>
        <v>#VALUE!</v>
      </c>
      <c r="Q24" s="28" t="e">
        <f aca="false">DATEDIF(Q16,Q9,"D")</f>
        <v>#VALUE!</v>
      </c>
      <c r="R24" s="28" t="e">
        <f aca="false">DATEDIF(R16,R9,"D")</f>
        <v>#VALUE!</v>
      </c>
      <c r="S24" s="28" t="e">
        <f aca="false">DATEDIF(S16,S9,"D")</f>
        <v>#VALUE!</v>
      </c>
      <c r="T24" s="28" t="e">
        <f aca="false">DATEDIF(T16,T9,"D")</f>
        <v>#VALUE!</v>
      </c>
      <c r="U24" s="28" t="e">
        <f aca="false">DATEDIF(U16,U9,"D")</f>
        <v>#VALUE!</v>
      </c>
      <c r="V24" s="28" t="e">
        <f aca="false">DATEDIF(V16,V9,"D")</f>
        <v>#VALUE!</v>
      </c>
      <c r="W24" s="28" t="e">
        <f aca="false">DATEDIF(W16,W9,"D")</f>
        <v>#VALUE!</v>
      </c>
      <c r="X24" s="28" t="n">
        <f aca="false">DATEDIF(X16,X9,"D")</f>
        <v>8</v>
      </c>
    </row>
    <row r="25" customFormat="false" ht="15" hidden="false" customHeight="false" outlineLevel="0" collapsed="false">
      <c r="A25" s="28" t="s">
        <v>49</v>
      </c>
      <c r="B25" s="34" t="n">
        <f aca="false">(B12/B17-1)</f>
        <v>0.0165184243964422</v>
      </c>
      <c r="C25" s="34" t="n">
        <f aca="false">(C12/C17-1)</f>
        <v>0.0165553296543712</v>
      </c>
      <c r="D25" s="34" t="n">
        <f aca="false">(D12/D17-1)</f>
        <v>0.0185185185185184</v>
      </c>
      <c r="E25" s="34" t="n">
        <f aca="false">(E12/E17-1)</f>
        <v>0.0280373831775702</v>
      </c>
      <c r="F25" s="34" t="n">
        <f aca="false">(F12/F17-1)</f>
        <v>0.0256410256410255</v>
      </c>
      <c r="G25" s="34" t="n">
        <f aca="false">(G12/G17-1)</f>
        <v>0.0211027910142954</v>
      </c>
      <c r="H25" s="34" t="n">
        <f aca="false">(H12/H17-1)</f>
        <v>0.0295126973232669</v>
      </c>
      <c r="I25" s="34" t="n">
        <f aca="false">(I12/I17-1)</f>
        <v>0.0255454036919633</v>
      </c>
      <c r="J25" s="34" t="n">
        <f aca="false">(J12/J17-1)</f>
        <v>0.0324318258332399</v>
      </c>
      <c r="K25" s="34" t="n">
        <f aca="false">(K12/K17-1)</f>
        <v>0.0378378378378379</v>
      </c>
      <c r="L25" s="34" t="n">
        <f aca="false">(L12/L17-1)</f>
        <v>0.0251853876909407</v>
      </c>
      <c r="M25" s="34" t="n">
        <f aca="false">(M12/M17-1)</f>
        <v>0.287958115183246</v>
      </c>
      <c r="N25" s="34" t="n">
        <f aca="false">(N12/N17-1)</f>
        <v>0.0150812064965198</v>
      </c>
      <c r="O25" s="34" t="n">
        <f aca="false">(O12/O17-1)</f>
        <v>0.0299777741638207</v>
      </c>
      <c r="P25" s="34" t="n">
        <f aca="false">(P12/P17-1)</f>
        <v>0.0250152532031727</v>
      </c>
      <c r="Q25" s="34" t="n">
        <f aca="false">(Q12/Q17-1)</f>
        <v>0.0695663799634565</v>
      </c>
      <c r="R25" s="34" t="n">
        <f aca="false">(R12/R17-1)</f>
        <v>0.135216952573158</v>
      </c>
      <c r="S25" s="34" t="n">
        <f aca="false">(S12/S17-1)</f>
        <v>0.0249110320284698</v>
      </c>
      <c r="T25" s="34" t="n">
        <f aca="false">(T12/T17-1)</f>
        <v>0.0189550963577103</v>
      </c>
      <c r="U25" s="34" t="n">
        <f aca="false">(U12/U17-1)</f>
        <v>0.0286742960010287</v>
      </c>
      <c r="V25" s="34" t="n">
        <f aca="false">(V12/V17-1)</f>
        <v>0.0167992926613616</v>
      </c>
      <c r="W25" s="34" t="n">
        <f aca="false">(W12/W17-1)</f>
        <v>0.00844573301399221</v>
      </c>
      <c r="X25" s="34" t="n">
        <f aca="false">(X12/X17-1)</f>
        <v>0.0217417131994773</v>
      </c>
    </row>
    <row r="26" customFormat="false" ht="15" hidden="false" customHeight="false" outlineLevel="0" collapsed="false">
      <c r="A26" s="28" t="s">
        <v>50</v>
      </c>
      <c r="B26" s="34" t="e">
        <f aca="false">(B12/B17-1) / B24 * 365</f>
        <v>#VALUE!</v>
      </c>
      <c r="C26" s="34" t="e">
        <f aca="false">(C12/C17-1) / C24 * 365</f>
        <v>#VALUE!</v>
      </c>
      <c r="D26" s="34" t="e">
        <f aca="false">(D12/D17-1) / D24 * 365</f>
        <v>#VALUE!</v>
      </c>
      <c r="E26" s="34" t="e">
        <f aca="false">(E12/E17-1) / E24 * 365</f>
        <v>#VALUE!</v>
      </c>
      <c r="F26" s="34" t="e">
        <f aca="false">(F12/F17-1) / F24 * 365</f>
        <v>#VALUE!</v>
      </c>
      <c r="G26" s="34" t="e">
        <f aca="false">(G12/G17-1) / G24 * 365</f>
        <v>#VALUE!</v>
      </c>
      <c r="H26" s="34" t="e">
        <f aca="false">(H12/H17-1) / H24 * 365</f>
        <v>#VALUE!</v>
      </c>
      <c r="I26" s="34" t="e">
        <f aca="false">(I12/I17-1) / I24 * 365</f>
        <v>#VALUE!</v>
      </c>
      <c r="J26" s="34" t="e">
        <f aca="false">(J12/J17-1) / J24 * 365</f>
        <v>#VALUE!</v>
      </c>
      <c r="K26" s="34" t="e">
        <f aca="false">(K12/K17-1) / K24 * 365</f>
        <v>#VALUE!</v>
      </c>
      <c r="L26" s="34" t="e">
        <f aca="false">(L12/L17-1) / L24 * 365</f>
        <v>#VALUE!</v>
      </c>
      <c r="M26" s="34" t="e">
        <f aca="false">(M12/M17-1) / M24 * 365</f>
        <v>#VALUE!</v>
      </c>
      <c r="N26" s="34" t="e">
        <f aca="false">(N12/N17-1) / N24 * 365</f>
        <v>#VALUE!</v>
      </c>
      <c r="O26" s="34" t="e">
        <f aca="false">(O12/O17-1) / O24 * 365</f>
        <v>#VALUE!</v>
      </c>
      <c r="P26" s="34" t="e">
        <f aca="false">(P12/P17-1) / P24 * 365</f>
        <v>#VALUE!</v>
      </c>
      <c r="Q26" s="34" t="e">
        <f aca="false">(Q12/Q17-1) / Q24 * 365</f>
        <v>#VALUE!</v>
      </c>
      <c r="R26" s="34" t="e">
        <f aca="false">(R12/R17-1) / R24 * 365</f>
        <v>#VALUE!</v>
      </c>
      <c r="S26" s="34" t="e">
        <f aca="false">(S12/S17-1) / S24 * 365</f>
        <v>#VALUE!</v>
      </c>
      <c r="T26" s="34" t="e">
        <f aca="false">(T12/T17-1) / T24 * 365</f>
        <v>#VALUE!</v>
      </c>
      <c r="U26" s="34" t="e">
        <f aca="false">(U12/U17-1) / U24 * 365</f>
        <v>#VALUE!</v>
      </c>
      <c r="V26" s="34" t="e">
        <f aca="false">(V12/V17-1) / V24 * 365</f>
        <v>#VALUE!</v>
      </c>
      <c r="W26" s="34" t="e">
        <f aca="false">(W12/W17-1) / W24 * 365</f>
        <v>#VALUE!</v>
      </c>
      <c r="X26" s="34" t="n">
        <f aca="false">(X12/X17-1) / X24 * 365</f>
        <v>0.99196566472615</v>
      </c>
    </row>
    <row r="27" customFormat="false" ht="15" hidden="false" customHeight="false" outlineLevel="0" collapsed="false">
      <c r="A27" s="25"/>
      <c r="B27" s="26"/>
    </row>
    <row r="28" customFormat="false" ht="15" hidden="false" customHeight="false" outlineLevel="0" collapsed="false">
      <c r="A28" s="35" t="s">
        <v>90</v>
      </c>
      <c r="B28" s="36" t="n">
        <v>44277</v>
      </c>
      <c r="C28" s="36" t="n">
        <v>44278</v>
      </c>
      <c r="D28" s="36" t="n">
        <v>44286</v>
      </c>
      <c r="E28" s="36" t="n">
        <v>44287</v>
      </c>
      <c r="F28" s="36" t="n">
        <v>44298</v>
      </c>
      <c r="G28" s="36" t="n">
        <v>44289</v>
      </c>
      <c r="H28" s="36" t="n">
        <v>44289</v>
      </c>
      <c r="I28" s="36" t="n">
        <v>44326</v>
      </c>
      <c r="J28" s="36" t="n">
        <v>44356</v>
      </c>
      <c r="K28" s="36" t="n">
        <v>44369</v>
      </c>
      <c r="L28" s="36" t="n">
        <v>44386</v>
      </c>
      <c r="M28" s="36" t="n">
        <v>44390</v>
      </c>
      <c r="N28" s="36" t="n">
        <v>44399</v>
      </c>
      <c r="O28" s="36" t="n">
        <v>44411</v>
      </c>
      <c r="P28" s="36" t="n">
        <v>44439</v>
      </c>
      <c r="Q28" s="36" t="n">
        <v>44455</v>
      </c>
      <c r="R28" s="36" t="n">
        <v>44482</v>
      </c>
      <c r="S28" s="36" t="n">
        <v>44487</v>
      </c>
      <c r="T28" s="36" t="n">
        <v>44494</v>
      </c>
      <c r="U28" s="36" t="n">
        <v>44509</v>
      </c>
      <c r="V28" s="36" t="n">
        <v>44516</v>
      </c>
      <c r="W28" s="36" t="n">
        <v>44517</v>
      </c>
      <c r="X28" s="36" t="n">
        <v>44557</v>
      </c>
    </row>
    <row r="29" customFormat="false" ht="15" hidden="false" customHeight="false" outlineLevel="0" collapsed="false">
      <c r="A29" s="35" t="s">
        <v>91</v>
      </c>
      <c r="B29" s="37" t="n">
        <f aca="false">DATEDIF(B8,B28,"D")</f>
        <v>161</v>
      </c>
      <c r="C29" s="37" t="n">
        <f aca="false">DATEDIF(C8,C28,"D")</f>
        <v>113</v>
      </c>
      <c r="D29" s="37" t="n">
        <f aca="false">DATEDIF(D8,D28,"D")</f>
        <v>189</v>
      </c>
      <c r="E29" s="37" t="n">
        <f aca="false">DATEDIF(E8,E28,"D")</f>
        <v>77</v>
      </c>
      <c r="F29" s="37" t="n">
        <f aca="false">DATEDIF(F8,F28,"D")</f>
        <v>180</v>
      </c>
      <c r="G29" s="37" t="n">
        <f aca="false">DATEDIF(G8,G28,"D")</f>
        <v>9</v>
      </c>
      <c r="H29" s="37" t="n">
        <f aca="false">DATEDIF(H8,H28,"D")</f>
        <v>87</v>
      </c>
      <c r="I29" s="37" t="n">
        <f aca="false">DATEDIF(I8,I28,"D")</f>
        <v>91</v>
      </c>
      <c r="J29" s="37" t="n">
        <f aca="false">DATEDIF(J8,J28,"D")</f>
        <v>191</v>
      </c>
      <c r="K29" s="37" t="n">
        <f aca="false">DATEDIF(K8,K28,"D")</f>
        <v>70</v>
      </c>
      <c r="L29" s="37" t="n">
        <f aca="false">DATEDIF(L8,L28,"D")</f>
        <v>151</v>
      </c>
      <c r="M29" s="37" t="n">
        <f aca="false">DATEDIF(M8,M28,"D")</f>
        <v>70</v>
      </c>
      <c r="N29" s="37" t="n">
        <f aca="false">DATEDIF(N8,N28,"D")</f>
        <v>121</v>
      </c>
      <c r="O29" s="37" t="n">
        <f aca="false">DATEDIF(O8,O28,"D")</f>
        <v>125</v>
      </c>
      <c r="P29" s="37" t="n">
        <f aca="false">DATEDIF(P8,P28,"D")</f>
        <v>174</v>
      </c>
      <c r="Q29" s="37" t="n">
        <f aca="false">DATEDIF(Q8,Q28,"D")</f>
        <v>98</v>
      </c>
      <c r="R29" s="37" t="n">
        <f aca="false">DATEDIF(R8,R28,"D")</f>
        <v>125</v>
      </c>
      <c r="S29" s="37" t="n">
        <f aca="false">DATEDIF(S8,S28,"D")</f>
        <v>255</v>
      </c>
      <c r="T29" s="37" t="n">
        <f aca="false">DATEDIF(T8,T28,"D")</f>
        <v>181</v>
      </c>
      <c r="U29" s="37" t="n">
        <f aca="false">DATEDIF(U8,U28,"D")</f>
        <v>229</v>
      </c>
      <c r="V29" s="37" t="n">
        <f aca="false">DATEDIF(V8,V28,"D")</f>
        <v>245</v>
      </c>
      <c r="W29" s="37" t="n">
        <f aca="false">DATEDIF(W8,W28,"D")</f>
        <v>105</v>
      </c>
      <c r="X29" s="37" t="n">
        <f aca="false">DATEDIF(X8,X28,"D")</f>
        <v>117</v>
      </c>
    </row>
    <row r="30" customFormat="false" ht="15" hidden="false" customHeight="false" outlineLevel="0" collapsed="false">
      <c r="A30" s="38" t="s">
        <v>92</v>
      </c>
      <c r="B30" s="39" t="n">
        <v>149.53</v>
      </c>
      <c r="C30" s="39" t="n">
        <v>137.72</v>
      </c>
      <c r="D30" s="39" t="n">
        <v>43.22</v>
      </c>
      <c r="E30" s="39" t="n">
        <v>10.71</v>
      </c>
      <c r="F30" s="39" t="n">
        <v>254.18</v>
      </c>
      <c r="G30" s="39" t="n">
        <v>293.71</v>
      </c>
      <c r="H30" s="39" t="n">
        <v>14.57</v>
      </c>
      <c r="I30" s="39" t="n">
        <v>53.63</v>
      </c>
      <c r="J30" s="39" t="n">
        <v>178.22</v>
      </c>
      <c r="K30" s="39" t="n">
        <v>188.45</v>
      </c>
      <c r="L30" s="39" t="n">
        <v>292.61</v>
      </c>
      <c r="M30" s="39" t="n">
        <v>573.45</v>
      </c>
      <c r="N30" s="39" t="n">
        <v>275.86</v>
      </c>
      <c r="O30" s="39" t="n">
        <v>369.05</v>
      </c>
      <c r="P30" s="39" t="n">
        <v>659.08</v>
      </c>
      <c r="Q30" s="39" t="n">
        <v>237.93</v>
      </c>
      <c r="R30" s="39" t="n">
        <v>39.67</v>
      </c>
      <c r="S30" s="39" t="n">
        <v>843.4</v>
      </c>
      <c r="T30" s="39" t="n">
        <v>632.02</v>
      </c>
      <c r="U30" s="39" t="n">
        <v>77.78</v>
      </c>
      <c r="V30" s="39" t="n">
        <v>45.25</v>
      </c>
      <c r="W30" s="39" t="n">
        <v>317.23</v>
      </c>
      <c r="X30" s="39" t="n">
        <v>84.17</v>
      </c>
      <c r="Z30" s="23"/>
    </row>
    <row r="31" customFormat="false" ht="15" hidden="false" customHeight="false" outlineLevel="0" collapsed="false">
      <c r="A31" s="38" t="s">
        <v>23</v>
      </c>
      <c r="B31" s="39"/>
      <c r="C31" s="39"/>
      <c r="D31" s="39" t="n">
        <v>14</v>
      </c>
      <c r="E31" s="39" t="n">
        <v>12</v>
      </c>
      <c r="F31" s="39" t="n">
        <v>10</v>
      </c>
      <c r="G31" s="39" t="n">
        <v>2</v>
      </c>
      <c r="H31" s="39" t="n">
        <v>2</v>
      </c>
      <c r="I31" s="39" t="n">
        <v>2</v>
      </c>
      <c r="J31" s="39" t="n">
        <v>10</v>
      </c>
      <c r="K31" s="39" t="n">
        <v>10</v>
      </c>
      <c r="L31" s="39" t="n">
        <v>2</v>
      </c>
      <c r="M31" s="39" t="n">
        <v>2</v>
      </c>
      <c r="N31" s="39" t="n">
        <v>2</v>
      </c>
      <c r="O31" s="39" t="n">
        <v>2</v>
      </c>
      <c r="P31" s="39" t="n">
        <v>2</v>
      </c>
      <c r="Q31" s="39" t="n">
        <v>2</v>
      </c>
      <c r="R31" s="39" t="n">
        <v>2</v>
      </c>
      <c r="S31" s="39" t="n">
        <v>2</v>
      </c>
      <c r="T31" s="39" t="n">
        <v>2</v>
      </c>
      <c r="U31" s="39" t="n">
        <v>2</v>
      </c>
      <c r="V31" s="39" t="n">
        <v>2</v>
      </c>
      <c r="W31" s="39" t="n">
        <v>10</v>
      </c>
      <c r="X31" s="39" t="n">
        <v>2</v>
      </c>
    </row>
    <row r="32" customFormat="false" ht="15" hidden="false" customHeight="false" outlineLevel="0" collapsed="false">
      <c r="A32" s="35" t="s">
        <v>93</v>
      </c>
      <c r="B32" s="39" t="n">
        <f aca="false">B5*B30</f>
        <v>6728.85</v>
      </c>
      <c r="C32" s="39" t="n">
        <f aca="false">C5*C30</f>
        <v>3580.72</v>
      </c>
      <c r="D32" s="39" t="n">
        <f aca="false">(D5*D30)-D31</f>
        <v>6469</v>
      </c>
      <c r="E32" s="39" t="n">
        <f aca="false">(E5*E30)-E31</f>
        <v>3554.43</v>
      </c>
      <c r="F32" s="39" t="n">
        <f aca="false">(F5*F30)-F31</f>
        <v>4311.06</v>
      </c>
      <c r="G32" s="39" t="n">
        <f aca="false">(G5*G30)-G31</f>
        <v>4403.65</v>
      </c>
      <c r="H32" s="39" t="n">
        <f aca="false">(H5*H30)-H31</f>
        <v>4980.94</v>
      </c>
      <c r="I32" s="39" t="n">
        <f aca="false">(I5*I30)-I31</f>
        <v>5307.37</v>
      </c>
      <c r="J32" s="39" t="n">
        <f aca="false">(J5*J30)-J31</f>
        <v>6584.14</v>
      </c>
      <c r="K32" s="39" t="n">
        <f aca="false">(K5*K30)-K31</f>
        <v>5078.15</v>
      </c>
      <c r="L32" s="39" t="n">
        <f aca="false">(L5*L30)-L31</f>
        <v>4972.37</v>
      </c>
      <c r="M32" s="39" t="n">
        <f aca="false">(M5*M30)-M31</f>
        <v>4012.15</v>
      </c>
      <c r="N32" s="39" t="n">
        <f aca="false">(N5*N30)-N31</f>
        <v>3584.18</v>
      </c>
      <c r="O32" s="39" t="n">
        <f aca="false">(O5*O30)-O31</f>
        <v>8117.1</v>
      </c>
      <c r="P32" s="39" t="n">
        <f aca="false">(P5*P30)-P31</f>
        <v>2634.32</v>
      </c>
      <c r="Q32" s="39" t="n">
        <f aca="false">(Q5*Q30)-Q31</f>
        <v>2377.3</v>
      </c>
      <c r="R32" s="39" t="n">
        <f aca="false">(R5*R30)-R31</f>
        <v>3171.6</v>
      </c>
      <c r="S32" s="39" t="n">
        <f aca="false">(S5*S30)-S31</f>
        <v>10962.2</v>
      </c>
      <c r="T32" s="39" t="n">
        <f aca="false">(T5*T30)-T31</f>
        <v>6318.2</v>
      </c>
      <c r="U32" s="39" t="n">
        <f aca="false">(U5*U30)-U31</f>
        <v>3887</v>
      </c>
      <c r="V32" s="39" t="n">
        <f aca="false">(V5*V30)-V31</f>
        <v>7690.5</v>
      </c>
      <c r="W32" s="39" t="n">
        <f aca="false">(W5*W30)-W31</f>
        <v>1258.92</v>
      </c>
      <c r="X32" s="39" t="n">
        <f aca="false">(X5*X30)-X31</f>
        <v>3364.8</v>
      </c>
      <c r="Z32" s="23" t="n">
        <f aca="false">SUM(B32:Y32)</f>
        <v>113348.95</v>
      </c>
    </row>
    <row r="33" customFormat="false" ht="15" hidden="false" customHeight="false" outlineLevel="0" collapsed="false">
      <c r="A33" s="40" t="s">
        <v>94</v>
      </c>
      <c r="B33" s="41" t="n">
        <f aca="false">B32/B7-1</f>
        <v>0.249101996491521</v>
      </c>
      <c r="C33" s="41" t="n">
        <f aca="false">C32/C7-1</f>
        <v>0.175486514168658</v>
      </c>
      <c r="D33" s="41" t="n">
        <f aca="false">D32/D7-1</f>
        <v>0.190029433406917</v>
      </c>
      <c r="E33" s="41" t="n">
        <f aca="false">E32/E7-1</f>
        <v>0.169108867904049</v>
      </c>
      <c r="F33" s="41" t="n">
        <f aca="false">F32/F7-1</f>
        <v>0.228761336882849</v>
      </c>
      <c r="G33" s="41" t="n">
        <f aca="false">G32/G7-1</f>
        <v>0.135063729975642</v>
      </c>
      <c r="H33" s="41" t="n">
        <f aca="false">H32/H7-1</f>
        <v>0.246930825923256</v>
      </c>
      <c r="I33" s="41" t="n">
        <f aca="false">I32/I7-1</f>
        <v>0.257560356082523</v>
      </c>
      <c r="J33" s="41" t="n">
        <f aca="false">J32/J7-1</f>
        <v>0.37412918710216</v>
      </c>
      <c r="K33" s="41" t="n">
        <f aca="false">K32/K7-1</f>
        <v>0.176303671033856</v>
      </c>
      <c r="L33" s="41" t="n">
        <f aca="false">L32/L7-1</f>
        <v>0.193127311032247</v>
      </c>
      <c r="M33" s="41" t="n">
        <f aca="false">M32/M7-1</f>
        <v>-0.0288243452918377</v>
      </c>
      <c r="N33" s="41" t="n">
        <f aca="false">N32/N7-1</f>
        <v>0.166941782817776</v>
      </c>
      <c r="O33" s="41" t="n">
        <f aca="false">O32/O7-1</f>
        <v>0.182444046918429</v>
      </c>
      <c r="P33" s="41" t="n">
        <f aca="false">P32/P7-1</f>
        <v>0.2862890625</v>
      </c>
      <c r="Q33" s="41" t="n">
        <f aca="false">Q32/Q7-1</f>
        <v>0.166143431766899</v>
      </c>
      <c r="R33" s="41" t="n">
        <f aca="false">R32/R7-1</f>
        <v>0.00967783012861334</v>
      </c>
      <c r="S33" s="41" t="n">
        <f aca="false">S32/S7-1</f>
        <v>0.38044717008456</v>
      </c>
      <c r="T33" s="41" t="n">
        <f aca="false">T32/T7-1</f>
        <v>0.297158577646383</v>
      </c>
      <c r="U33" s="41" t="n">
        <f aca="false">U32/U7-1</f>
        <v>0.368180218233016</v>
      </c>
      <c r="V33" s="41" t="n">
        <f aca="false">V32/V7-1</f>
        <v>0.178422028470296</v>
      </c>
      <c r="W33" s="41" t="n">
        <f aca="false">W32/W7-1</f>
        <v>0.295345104333868</v>
      </c>
      <c r="X33" s="41" t="n">
        <f aca="false">X32/X7-1</f>
        <v>0.203605666046645</v>
      </c>
      <c r="Z33" s="41" t="n">
        <f aca="false">Z32/Z7-1</f>
        <v>0.218412091747549</v>
      </c>
    </row>
    <row r="34" customFormat="false" ht="15" hidden="false" customHeight="false" outlineLevel="0" collapsed="false">
      <c r="A34" s="40" t="s">
        <v>95</v>
      </c>
      <c r="B34" s="41" t="n">
        <f aca="false">(B32/B7-1)/B29*365</f>
        <v>0.564734339872082</v>
      </c>
      <c r="C34" s="41" t="n">
        <f aca="false">(C32/C7-1)/C29*365</f>
        <v>0.566836970544781</v>
      </c>
      <c r="D34" s="41" t="n">
        <f aca="false">(D32/D7-1)/D29*365</f>
        <v>0.366988059224998</v>
      </c>
      <c r="E34" s="41" t="n">
        <f aca="false">(E32/E7-1)/E29*365</f>
        <v>0.801619958246464</v>
      </c>
      <c r="F34" s="41" t="n">
        <f aca="false">(F32/F7-1)/F29*365</f>
        <v>0.463877155345777</v>
      </c>
      <c r="G34" s="41" t="n">
        <f aca="false">(G32/G7-1)/G29*365</f>
        <v>5.47758460456771</v>
      </c>
      <c r="H34" s="41" t="n">
        <f aca="false">(H32/H7-1)/H29*365</f>
        <v>1.0359741547355</v>
      </c>
      <c r="I34" s="41" t="n">
        <f aca="false">(I32/I7-1)/I29*365</f>
        <v>1.03307175791342</v>
      </c>
      <c r="J34" s="41" t="n">
        <f aca="false">(J32/J7-1)/J29*365</f>
        <v>0.714958917760672</v>
      </c>
      <c r="K34" s="41" t="n">
        <f aca="false">(K32/K7-1)/K29*365</f>
        <v>0.919297713247965</v>
      </c>
      <c r="L34" s="41" t="n">
        <f aca="false">(L32/L7-1)/L29*365</f>
        <v>0.466830917395829</v>
      </c>
      <c r="M34" s="41" t="n">
        <f aca="false">(M32/M7-1)/M29*365</f>
        <v>-0.150298371878868</v>
      </c>
      <c r="N34" s="41" t="n">
        <f aca="false">(N32/N7-1)/N29*365</f>
        <v>0.503584716764364</v>
      </c>
      <c r="O34" s="41" t="n">
        <f aca="false">(O32/O7-1)/O29*365</f>
        <v>0.532736617001812</v>
      </c>
      <c r="P34" s="41" t="n">
        <f aca="false">(P32/P7-1)/P29*365</f>
        <v>0.600548895474138</v>
      </c>
      <c r="Q34" s="41" t="n">
        <f aca="false">(Q32/Q7-1)/Q29*365</f>
        <v>0.618799516274675</v>
      </c>
      <c r="R34" s="41" t="n">
        <f aca="false">(R32/R7-1)/R29*365</f>
        <v>0.0282592639755509</v>
      </c>
      <c r="S34" s="41" t="n">
        <f aca="false">(S32/S7-1)/S29*365</f>
        <v>0.544561635611233</v>
      </c>
      <c r="T34" s="41" t="n">
        <f aca="false">(T32/T7-1)/T29*365</f>
        <v>0.599242435585246</v>
      </c>
      <c r="U34" s="41" t="n">
        <f aca="false">(U32/U7-1)/U29*365</f>
        <v>0.586837465742581</v>
      </c>
      <c r="V34" s="41" t="n">
        <f aca="false">(V32/V7-1)/V29*365</f>
        <v>0.26581240976187</v>
      </c>
      <c r="W34" s="41" t="n">
        <f aca="false">(W32/W7-1)/W29*365</f>
        <v>1.02667583887488</v>
      </c>
      <c r="X34" s="41" t="n">
        <f aca="false">(X32/X7-1)/X29*365</f>
        <v>0.635180069290814</v>
      </c>
    </row>
    <row r="35" customFormat="false" ht="15" hidden="false" customHeight="false" outlineLevel="0" collapsed="false">
      <c r="A35" s="35" t="s">
        <v>96</v>
      </c>
      <c r="B35" s="39" t="n">
        <f aca="false">B32-B7</f>
        <v>1341.9</v>
      </c>
      <c r="C35" s="39" t="n">
        <f aca="false">C32-C7</f>
        <v>534.56</v>
      </c>
      <c r="D35" s="39" t="n">
        <f aca="false">D32-D7</f>
        <v>1033</v>
      </c>
      <c r="E35" s="39" t="n">
        <f aca="false">E32-E7</f>
        <v>514.14</v>
      </c>
      <c r="F35" s="39" t="n">
        <f aca="false">F32-F7</f>
        <v>802.6</v>
      </c>
      <c r="G35" s="39" t="n">
        <f aca="false">G32-G7</f>
        <v>524</v>
      </c>
      <c r="H35" s="39" t="n">
        <f aca="false">H32-H7</f>
        <v>986.380000000001</v>
      </c>
      <c r="I35" s="39" t="n">
        <f aca="false">I32-I7</f>
        <v>1087</v>
      </c>
      <c r="J35" s="39" t="n">
        <f aca="false">J32-J7</f>
        <v>1792.64</v>
      </c>
      <c r="K35" s="39" t="n">
        <f aca="false">K32-K7</f>
        <v>761.11</v>
      </c>
      <c r="L35" s="39" t="n">
        <f aca="false">L32-L7</f>
        <v>804.86</v>
      </c>
      <c r="M35" s="39" t="n">
        <f aca="false">M32-M7</f>
        <v>-119.079999999999</v>
      </c>
      <c r="N35" s="39" t="n">
        <f aca="false">N32-N7</f>
        <v>512.75</v>
      </c>
      <c r="O35" s="39" t="n">
        <f aca="false">O32-O7</f>
        <v>1252.42</v>
      </c>
      <c r="P35" s="39" t="n">
        <f aca="false">P32-P7</f>
        <v>586.32</v>
      </c>
      <c r="Q35" s="39" t="n">
        <f aca="false">Q32-Q7</f>
        <v>338.7</v>
      </c>
      <c r="R35" s="39" t="n">
        <f aca="false">R32-R7</f>
        <v>30.4000000000001</v>
      </c>
      <c r="S35" s="39" t="n">
        <f aca="false">S32-S7</f>
        <v>3021.15</v>
      </c>
      <c r="T35" s="39" t="n">
        <f aca="false">T32-T7</f>
        <v>1447.4</v>
      </c>
      <c r="U35" s="39" t="n">
        <f aca="false">U32-U7</f>
        <v>1046</v>
      </c>
      <c r="V35" s="39" t="n">
        <f aca="false">V32-V7</f>
        <v>1164.4</v>
      </c>
      <c r="W35" s="39" t="n">
        <f aca="false">W32-W7</f>
        <v>287.04</v>
      </c>
      <c r="X35" s="39" t="n">
        <f aca="false">X32-X7</f>
        <v>569.2</v>
      </c>
      <c r="Z35" s="23" t="n">
        <f aca="false">SUM(B35:Y35)</f>
        <v>20318.89</v>
      </c>
      <c r="AA35" s="23"/>
    </row>
    <row r="40" customFormat="false" ht="15" hidden="false" customHeight="false" outlineLevel="0" collapsed="false">
      <c r="D40" s="42"/>
    </row>
    <row r="41" customFormat="false" ht="15" hidden="false" customHeight="false" outlineLevel="0" collapsed="false">
      <c r="A41" s="18"/>
      <c r="B41" s="18"/>
      <c r="C41" s="18"/>
      <c r="D41" s="42"/>
    </row>
    <row r="42" customFormat="false" ht="15" hidden="false" customHeight="false" outlineLevel="0" collapsed="false">
      <c r="B42" s="17"/>
      <c r="C42" s="17"/>
    </row>
    <row r="43" customFormat="false" ht="15" hidden="false" customHeight="false" outlineLevel="0" collapsed="false">
      <c r="B43" s="17"/>
      <c r="C43" s="17"/>
    </row>
    <row r="44" customFormat="false" ht="15" hidden="false" customHeight="false" outlineLevel="0" collapsed="false">
      <c r="B44" s="27"/>
      <c r="C44" s="27"/>
    </row>
    <row r="45" customFormat="false" ht="15" hidden="false" customHeight="false" outlineLevel="0" collapsed="false">
      <c r="A45" s="43"/>
      <c r="B45" s="43"/>
      <c r="C45" s="43"/>
    </row>
    <row r="46" customFormat="false" ht="15" hidden="false" customHeight="false" outlineLevel="0" collapsed="false">
      <c r="A46" s="44"/>
      <c r="B46" s="44"/>
      <c r="C46" s="44"/>
    </row>
    <row r="47" customFormat="false" ht="15" hidden="false" customHeight="false" outlineLevel="0" collapsed="false">
      <c r="B47" s="45"/>
      <c r="C47" s="45"/>
    </row>
    <row r="48" customFormat="false" ht="15" hidden="false" customHeight="false" outlineLevel="0" collapsed="false">
      <c r="B48" s="45"/>
      <c r="C48" s="45"/>
    </row>
    <row r="49" customFormat="false" ht="15" hidden="false" customHeight="false" outlineLevel="0" collapsed="false">
      <c r="B49" s="43"/>
      <c r="C49" s="43"/>
    </row>
    <row r="50" customFormat="false" ht="15" hidden="false" customHeight="false" outlineLevel="0" collapsed="false">
      <c r="B50" s="27"/>
      <c r="C50" s="27"/>
    </row>
    <row r="51" customFormat="false" ht="15" hidden="false" customHeight="false" outlineLevel="0" collapsed="false">
      <c r="B51" s="27"/>
      <c r="C51" s="27"/>
    </row>
    <row r="52" customFormat="false" ht="15" hidden="false" customHeight="false" outlineLevel="0" collapsed="false">
      <c r="B52" s="27"/>
      <c r="C52" s="27"/>
    </row>
    <row r="53" customFormat="false" ht="15" hidden="false" customHeight="false" outlineLevel="0" collapsed="false">
      <c r="B53" s="27"/>
      <c r="C53" s="27"/>
    </row>
    <row r="54" customFormat="false" ht="15" hidden="false" customHeight="false" outlineLevel="0" collapsed="false">
      <c r="B54" s="27"/>
      <c r="C54" s="27"/>
    </row>
    <row r="55" customFormat="false" ht="15" hidden="false" customHeight="false" outlineLevel="0" collapsed="false">
      <c r="B55" s="45"/>
      <c r="C55" s="45"/>
    </row>
    <row r="56" customFormat="false" ht="15" hidden="false" customHeight="false" outlineLevel="0" collapsed="false">
      <c r="B56" s="42"/>
      <c r="C56" s="42"/>
    </row>
    <row r="57" customFormat="false" ht="15" hidden="false" customHeight="false" outlineLevel="0" collapsed="false">
      <c r="B57" s="42"/>
      <c r="C57" s="42"/>
    </row>
    <row r="58" customFormat="false" ht="15" hidden="false" customHeight="false" outlineLevel="0" collapsed="false">
      <c r="B58" s="17"/>
      <c r="C58" s="17"/>
    </row>
    <row r="59" customFormat="false" ht="15" hidden="false" customHeight="false" outlineLevel="0" collapsed="false">
      <c r="B59" s="42"/>
      <c r="C59" s="42"/>
    </row>
    <row r="60" customFormat="false" ht="15" hidden="false" customHeight="false" outlineLevel="0" collapsed="false">
      <c r="B60" s="42"/>
      <c r="C60" s="42"/>
    </row>
    <row r="61" customFormat="false" ht="15" hidden="false" customHeight="false" outlineLevel="0" collapsed="false">
      <c r="B61" s="17"/>
      <c r="C61" s="17"/>
    </row>
    <row r="62" customFormat="false" ht="15" hidden="false" customHeight="false" outlineLevel="0" collapsed="false">
      <c r="B62" s="45"/>
      <c r="C62" s="45"/>
    </row>
    <row r="63" customFormat="false" ht="15" hidden="false" customHeight="false" outlineLevel="0" collapsed="false">
      <c r="A63" s="27"/>
      <c r="B63" s="27"/>
      <c r="C63" s="27"/>
    </row>
    <row r="64" customFormat="false" ht="15" hidden="false" customHeight="false" outlineLevel="0" collapsed="false">
      <c r="B64" s="27"/>
      <c r="C64" s="27"/>
    </row>
    <row r="65" customFormat="false" ht="15" hidden="false" customHeight="false" outlineLevel="0" collapsed="false">
      <c r="A65" s="42"/>
      <c r="B65" s="42"/>
      <c r="C65" s="42"/>
    </row>
    <row r="66" customFormat="false" ht="15" hidden="false" customHeight="false" outlineLevel="0" collapsed="false">
      <c r="A66" s="42"/>
      <c r="B66" s="42"/>
      <c r="C66" s="42"/>
    </row>
    <row r="67" customFormat="false" ht="15" hidden="false" customHeight="false" outlineLevel="0" collapsed="false">
      <c r="B67" s="27"/>
      <c r="C67" s="27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28" activeCellId="0" sqref="A28"/>
    </sheetView>
  </sheetViews>
  <sheetFormatPr defaultColWidth="10.54296875" defaultRowHeight="13.8" zeroHeight="false" outlineLevelRow="0" outlineLevelCol="0"/>
  <cols>
    <col collapsed="false" customWidth="true" hidden="false" outlineLevel="0" max="1" min="1" style="17" width="31.71"/>
    <col collapsed="false" customWidth="true" hidden="false" outlineLevel="0" max="2" min="2" style="17" width="17.71"/>
    <col collapsed="false" customWidth="true" hidden="false" outlineLevel="0" max="3" min="3" style="0" width="17.71"/>
    <col collapsed="false" customWidth="true" hidden="false" outlineLevel="0" max="5" min="4" style="17" width="17.71"/>
    <col collapsed="false" customWidth="true" hidden="false" outlineLevel="0" max="7" min="6" style="1" width="17.71"/>
    <col collapsed="false" customWidth="true" hidden="false" outlineLevel="0" max="8" min="8" style="46" width="17.71"/>
    <col collapsed="false" customWidth="true" hidden="false" outlineLevel="0" max="12" min="9" style="1" width="17.71"/>
    <col collapsed="false" customWidth="true" hidden="false" outlineLevel="0" max="14" min="14" style="0" width="13.89"/>
  </cols>
  <sheetData>
    <row r="1" customFormat="false" ht="13.8" hidden="false" customHeight="false" outlineLevel="0" collapsed="false">
      <c r="A1" s="18" t="s">
        <v>51</v>
      </c>
      <c r="B1" s="18" t="s">
        <v>5</v>
      </c>
      <c r="C1" s="18" t="s">
        <v>58</v>
      </c>
      <c r="D1" s="18" t="s">
        <v>53</v>
      </c>
      <c r="E1" s="18" t="s">
        <v>97</v>
      </c>
      <c r="F1" s="2" t="s">
        <v>6</v>
      </c>
      <c r="G1" s="2" t="s">
        <v>98</v>
      </c>
      <c r="H1" s="2" t="s">
        <v>2</v>
      </c>
      <c r="I1" s="2" t="s">
        <v>99</v>
      </c>
      <c r="J1" s="2" t="s">
        <v>9</v>
      </c>
      <c r="K1" s="2" t="s">
        <v>9</v>
      </c>
      <c r="L1" s="2" t="s">
        <v>9</v>
      </c>
    </row>
    <row r="2" customFormat="false" ht="13.8" hidden="false" customHeight="false" outlineLevel="0" collapsed="false">
      <c r="A2" s="17" t="s">
        <v>10</v>
      </c>
      <c r="B2" s="17" t="s">
        <v>100</v>
      </c>
      <c r="C2" s="17" t="s">
        <v>101</v>
      </c>
      <c r="D2" s="17" t="s">
        <v>102</v>
      </c>
      <c r="E2" s="17" t="s">
        <v>103</v>
      </c>
      <c r="F2" s="1" t="s">
        <v>104</v>
      </c>
      <c r="G2" s="1" t="s">
        <v>105</v>
      </c>
      <c r="H2" s="1" t="s">
        <v>106</v>
      </c>
      <c r="I2" s="1" t="s">
        <v>107</v>
      </c>
      <c r="J2" s="1" t="s">
        <v>108</v>
      </c>
      <c r="K2" s="1" t="s">
        <v>109</v>
      </c>
      <c r="L2" s="1" t="s">
        <v>109</v>
      </c>
    </row>
    <row r="3" customFormat="false" ht="13.8" hidden="false" customHeight="false" outlineLevel="0" collapsed="false">
      <c r="C3" s="17"/>
      <c r="H3" s="1"/>
    </row>
    <row r="4" customFormat="false" ht="13.8" hidden="false" customHeight="false" outlineLevel="0" collapsed="false">
      <c r="A4" s="19" t="s">
        <v>21</v>
      </c>
      <c r="B4" s="20" t="n">
        <v>484</v>
      </c>
      <c r="C4" s="20" t="n">
        <v>39.05</v>
      </c>
      <c r="D4" s="20" t="n">
        <v>36.3</v>
      </c>
      <c r="E4" s="20" t="n">
        <v>13.6</v>
      </c>
      <c r="F4" s="4" t="n">
        <v>11.07</v>
      </c>
      <c r="G4" s="4" t="n">
        <v>57.38</v>
      </c>
      <c r="H4" s="4" t="n">
        <v>210.45</v>
      </c>
      <c r="I4" s="4" t="n">
        <v>13.74</v>
      </c>
      <c r="J4" s="4" t="n">
        <v>4.62</v>
      </c>
      <c r="K4" s="4" t="n">
        <v>5.84</v>
      </c>
      <c r="L4" s="4" t="n">
        <v>5.82</v>
      </c>
    </row>
    <row r="5" customFormat="false" ht="13.8" hidden="false" customHeight="false" outlineLevel="0" collapsed="false">
      <c r="A5" s="21" t="s">
        <v>22</v>
      </c>
      <c r="B5" s="21" t="n">
        <v>5</v>
      </c>
      <c r="C5" s="21" t="n">
        <v>50</v>
      </c>
      <c r="D5" s="21" t="n">
        <v>170</v>
      </c>
      <c r="E5" s="21" t="n">
        <v>200</v>
      </c>
      <c r="F5" s="5" t="n">
        <v>555</v>
      </c>
      <c r="G5" s="5" t="n">
        <v>80</v>
      </c>
      <c r="H5" s="5" t="n">
        <v>35</v>
      </c>
      <c r="I5" s="5" t="n">
        <v>230</v>
      </c>
      <c r="J5" s="5" t="n">
        <v>500</v>
      </c>
      <c r="K5" s="5" t="n">
        <v>395</v>
      </c>
      <c r="L5" s="5" t="n">
        <v>900</v>
      </c>
    </row>
    <row r="6" customFormat="false" ht="13.8" hidden="false" customHeight="false" outlineLevel="0" collapsed="false">
      <c r="A6" s="21" t="s">
        <v>23</v>
      </c>
      <c r="B6" s="20" t="n">
        <v>2</v>
      </c>
      <c r="C6" s="20" t="n">
        <v>2</v>
      </c>
      <c r="D6" s="20" t="n">
        <v>2</v>
      </c>
      <c r="E6" s="20" t="n">
        <v>2</v>
      </c>
      <c r="F6" s="4" t="n">
        <v>2</v>
      </c>
      <c r="G6" s="4" t="n">
        <v>10</v>
      </c>
      <c r="H6" s="4" t="n">
        <v>2</v>
      </c>
      <c r="I6" s="4" t="n">
        <v>10</v>
      </c>
      <c r="J6" s="4" t="n">
        <v>2</v>
      </c>
      <c r="K6" s="4" t="n">
        <v>2</v>
      </c>
      <c r="L6" s="4" t="n">
        <v>2</v>
      </c>
    </row>
    <row r="7" customFormat="false" ht="13.8" hidden="false" customHeight="false" outlineLevel="0" collapsed="false">
      <c r="A7" s="22" t="s">
        <v>24</v>
      </c>
      <c r="B7" s="22" t="n">
        <f aca="false">(B5*B4)+B6</f>
        <v>2422</v>
      </c>
      <c r="C7" s="22" t="n">
        <f aca="false">(C5*C4)+C6</f>
        <v>1954.5</v>
      </c>
      <c r="D7" s="22" t="n">
        <f aca="false">(D5*D4)+D6</f>
        <v>6173</v>
      </c>
      <c r="E7" s="22" t="n">
        <f aca="false">(E5*E4)+E6</f>
        <v>2722</v>
      </c>
      <c r="F7" s="7" t="n">
        <f aca="false">(F5*F4)+F6</f>
        <v>6145.85</v>
      </c>
      <c r="G7" s="7" t="n">
        <f aca="false">(G5*G4)+G6</f>
        <v>4600.4</v>
      </c>
      <c r="H7" s="7" t="n">
        <f aca="false">(H5*H4)+H6</f>
        <v>7367.75</v>
      </c>
      <c r="I7" s="7" t="n">
        <f aca="false">(I5*I4)+I6</f>
        <v>3170.2</v>
      </c>
      <c r="J7" s="7" t="n">
        <f aca="false">(J5*J4)+J6</f>
        <v>2312</v>
      </c>
      <c r="K7" s="7" t="n">
        <f aca="false">(K5*K4)+K6</f>
        <v>2308.8</v>
      </c>
      <c r="L7" s="7" t="n">
        <f aca="false">(L5*L4)+L6</f>
        <v>5240</v>
      </c>
      <c r="N7" s="47" t="n">
        <f aca="false">SUM($B7:M7)</f>
        <v>44416.5</v>
      </c>
    </row>
    <row r="8" customFormat="false" ht="13.8" hidden="false" customHeight="false" outlineLevel="0" collapsed="false">
      <c r="A8" s="19" t="s">
        <v>25</v>
      </c>
      <c r="B8" s="24" t="n">
        <v>44322</v>
      </c>
      <c r="C8" s="24" t="n">
        <v>44483</v>
      </c>
      <c r="D8" s="24" t="n">
        <v>44245</v>
      </c>
      <c r="E8" s="24" t="n">
        <v>44371</v>
      </c>
      <c r="F8" s="9" t="n">
        <v>44287</v>
      </c>
      <c r="G8" s="9" t="n">
        <v>44292</v>
      </c>
      <c r="H8" s="9" t="n">
        <v>44488</v>
      </c>
      <c r="I8" s="9" t="n">
        <v>44371</v>
      </c>
      <c r="J8" s="9" t="n">
        <v>44456</v>
      </c>
      <c r="K8" s="9" t="n">
        <v>44322</v>
      </c>
      <c r="L8" s="9" t="n">
        <v>44327</v>
      </c>
    </row>
    <row r="9" customFormat="false" ht="13.8" hidden="false" customHeight="false" outlineLevel="0" collapsed="false">
      <c r="A9" s="19" t="s">
        <v>26</v>
      </c>
      <c r="B9" s="24" t="n">
        <v>44820</v>
      </c>
      <c r="C9" s="24" t="n">
        <v>44736</v>
      </c>
      <c r="D9" s="24" t="n">
        <v>44729</v>
      </c>
      <c r="E9" s="24" t="n">
        <v>44729</v>
      </c>
      <c r="F9" s="9" t="n">
        <v>44638</v>
      </c>
      <c r="G9" s="9" t="n">
        <v>44730</v>
      </c>
      <c r="H9" s="9" t="n">
        <v>44736</v>
      </c>
      <c r="I9" s="9" t="n">
        <v>44638</v>
      </c>
      <c r="J9" s="9" t="n">
        <v>44638</v>
      </c>
      <c r="K9" s="9" t="n">
        <v>44638</v>
      </c>
      <c r="L9" s="9" t="n">
        <v>44638</v>
      </c>
    </row>
    <row r="10" customFormat="false" ht="13.8" hidden="false" customHeight="false" outlineLevel="0" collapsed="false">
      <c r="A10" s="19" t="s">
        <v>27</v>
      </c>
      <c r="B10" s="21" t="n">
        <f aca="false">DATEDIF(B8,B9,"D")</f>
        <v>498</v>
      </c>
      <c r="C10" s="21" t="n">
        <f aca="false">DATEDIF(C8,C9,"D")</f>
        <v>253</v>
      </c>
      <c r="D10" s="21" t="n">
        <f aca="false">DATEDIF(D8,D9,"D")</f>
        <v>484</v>
      </c>
      <c r="E10" s="21" t="n">
        <f aca="false">DATEDIF(E8,E9,"D")</f>
        <v>358</v>
      </c>
      <c r="F10" s="5" t="n">
        <f aca="false">DATEDIF(F8,F9,"D")</f>
        <v>351</v>
      </c>
      <c r="G10" s="5" t="n">
        <f aca="false">DATEDIF(G8,G9,"D")</f>
        <v>438</v>
      </c>
      <c r="H10" s="5" t="n">
        <f aca="false">DATEDIF(H8,H9,"D")</f>
        <v>248</v>
      </c>
      <c r="I10" s="5" t="n">
        <f aca="false">DATEDIF(I8,I9,"D")</f>
        <v>267</v>
      </c>
      <c r="J10" s="5" t="n">
        <f aca="false">DATEDIF(J8,J9,"D")</f>
        <v>182</v>
      </c>
      <c r="K10" s="5" t="n">
        <f aca="false">DATEDIF(K8,K9,"D")</f>
        <v>316</v>
      </c>
      <c r="L10" s="5" t="n">
        <f aca="false">DATEDIF(L8,L9,"D")</f>
        <v>311</v>
      </c>
    </row>
    <row r="11" customFormat="false" ht="13.8" hidden="false" customHeight="false" outlineLevel="0" collapsed="false">
      <c r="A11" s="19" t="s">
        <v>28</v>
      </c>
      <c r="B11" s="21" t="n">
        <f aca="true">DATEDIF(TODAY(),B9,"D")</f>
        <v>100</v>
      </c>
      <c r="C11" s="21" t="n">
        <f aca="true">DATEDIF(TODAY(),C9,"D")</f>
        <v>16</v>
      </c>
      <c r="D11" s="21" t="n">
        <f aca="true">DATEDIF(TODAY(),D9,"D")</f>
        <v>9</v>
      </c>
      <c r="E11" s="21" t="n">
        <f aca="true">DATEDIF(TODAY(),E9,"D")</f>
        <v>9</v>
      </c>
      <c r="F11" s="5" t="e">
        <f aca="true">DATEDIF(TODAY(),F9,"D")</f>
        <v>#VALUE!</v>
      </c>
      <c r="G11" s="5" t="n">
        <f aca="true">DATEDIF(TODAY(),G9,"D")</f>
        <v>10</v>
      </c>
      <c r="H11" s="5" t="n">
        <f aca="true">DATEDIF(TODAY(),H9,"D")</f>
        <v>16</v>
      </c>
      <c r="I11" s="5" t="e">
        <f aca="true">DATEDIF(TODAY(),I9,"D")</f>
        <v>#VALUE!</v>
      </c>
      <c r="J11" s="5" t="e">
        <f aca="true">DATEDIF(TODAY(),J9,"D")</f>
        <v>#VALUE!</v>
      </c>
      <c r="K11" s="5" t="e">
        <f aca="true">DATEDIF(TODAY(),K9,"D")</f>
        <v>#VALUE!</v>
      </c>
      <c r="L11" s="5" t="e">
        <f aca="true">DATEDIF(TODAY(),L9,"D")</f>
        <v>#VALUE!</v>
      </c>
    </row>
    <row r="12" customFormat="false" ht="13.8" hidden="false" customHeight="false" outlineLevel="0" collapsed="false">
      <c r="A12" s="19" t="s">
        <v>29</v>
      </c>
      <c r="B12" s="20" t="n">
        <v>777</v>
      </c>
      <c r="C12" s="20" t="n">
        <v>46</v>
      </c>
      <c r="D12" s="20" t="n">
        <v>48</v>
      </c>
      <c r="E12" s="20" t="n">
        <v>16</v>
      </c>
      <c r="F12" s="4" t="n">
        <v>14</v>
      </c>
      <c r="G12" s="4" t="n">
        <v>72</v>
      </c>
      <c r="H12" s="4" t="n">
        <v>262</v>
      </c>
      <c r="I12" s="4" t="n">
        <v>18</v>
      </c>
      <c r="J12" s="4" t="n">
        <v>7.6</v>
      </c>
      <c r="K12" s="4" t="n">
        <v>7.6</v>
      </c>
      <c r="L12" s="4" t="n">
        <v>7.6</v>
      </c>
    </row>
    <row r="13" customFormat="false" ht="13.8" hidden="false" customHeight="false" outlineLevel="0" collapsed="false">
      <c r="A13" s="19" t="s">
        <v>30</v>
      </c>
      <c r="B13" s="20" t="s">
        <v>35</v>
      </c>
      <c r="C13" s="20" t="s">
        <v>85</v>
      </c>
      <c r="D13" s="20" t="s">
        <v>32</v>
      </c>
      <c r="E13" s="20" t="s">
        <v>110</v>
      </c>
      <c r="F13" s="4" t="s">
        <v>36</v>
      </c>
      <c r="G13" s="4" t="s">
        <v>111</v>
      </c>
      <c r="H13" s="4" t="s">
        <v>84</v>
      </c>
      <c r="I13" s="4" t="s">
        <v>112</v>
      </c>
      <c r="J13" s="4" t="s">
        <v>113</v>
      </c>
      <c r="K13" s="4" t="s">
        <v>113</v>
      </c>
      <c r="L13" s="4" t="s">
        <v>113</v>
      </c>
    </row>
    <row r="14" customFormat="false" ht="13.8" hidden="false" customHeight="false" outlineLevel="0" collapsed="false">
      <c r="A14" s="19" t="s">
        <v>39</v>
      </c>
      <c r="B14" s="20" t="s">
        <v>114</v>
      </c>
      <c r="C14" s="20" t="n">
        <v>26</v>
      </c>
      <c r="D14" s="20" t="n">
        <v>24</v>
      </c>
      <c r="E14" s="20" t="n">
        <v>10</v>
      </c>
      <c r="F14" s="4" t="n">
        <v>7</v>
      </c>
      <c r="G14" s="4" t="n">
        <v>40</v>
      </c>
      <c r="H14" s="4" t="n">
        <v>122.5</v>
      </c>
      <c r="I14" s="4" t="n">
        <v>9</v>
      </c>
      <c r="J14" s="4" t="n">
        <v>2.12</v>
      </c>
      <c r="K14" s="4" t="n">
        <v>3.5</v>
      </c>
      <c r="L14" s="4" t="n">
        <v>3.5</v>
      </c>
    </row>
    <row r="15" customFormat="false" ht="13.8" hidden="false" customHeight="false" outlineLevel="0" collapsed="false">
      <c r="A15" s="25"/>
      <c r="B15" s="27"/>
      <c r="C15" s="27"/>
      <c r="D15" s="27"/>
      <c r="E15" s="27"/>
      <c r="F15" s="10"/>
      <c r="G15" s="10"/>
      <c r="H15" s="10"/>
      <c r="I15" s="10"/>
      <c r="J15" s="10"/>
      <c r="K15" s="10"/>
      <c r="L15" s="10"/>
    </row>
    <row r="16" customFormat="false" ht="13.8" hidden="false" customHeight="false" outlineLevel="0" collapsed="false">
      <c r="A16" s="28" t="s">
        <v>41</v>
      </c>
      <c r="B16" s="29" t="n">
        <f aca="true">TODAY()</f>
        <v>44720</v>
      </c>
      <c r="C16" s="29" t="n">
        <f aca="true">TODAY()</f>
        <v>44720</v>
      </c>
      <c r="D16" s="29" t="n">
        <f aca="true">TODAY()</f>
        <v>44720</v>
      </c>
      <c r="E16" s="29" t="n">
        <f aca="true">TODAY()</f>
        <v>44720</v>
      </c>
      <c r="F16" s="12" t="n">
        <f aca="true">TODAY()</f>
        <v>44720</v>
      </c>
      <c r="G16" s="12" t="n">
        <f aca="true">TODAY()</f>
        <v>44720</v>
      </c>
      <c r="H16" s="12" t="n">
        <f aca="true">TODAY()</f>
        <v>44720</v>
      </c>
      <c r="I16" s="12" t="n">
        <f aca="true">TODAY()</f>
        <v>44720</v>
      </c>
      <c r="J16" s="12" t="n">
        <f aca="true">TODAY()</f>
        <v>44720</v>
      </c>
      <c r="K16" s="12" t="n">
        <f aca="true">TODAY()</f>
        <v>44720</v>
      </c>
      <c r="L16" s="12" t="n">
        <f aca="true">TODAY()</f>
        <v>44720</v>
      </c>
    </row>
    <row r="17" customFormat="false" ht="13.8" hidden="false" customHeight="false" outlineLevel="0" collapsed="false">
      <c r="A17" s="30" t="s">
        <v>42</v>
      </c>
      <c r="B17" s="31" t="n">
        <v>752.35</v>
      </c>
      <c r="C17" s="31" t="n">
        <v>44.2</v>
      </c>
      <c r="D17" s="31" t="n">
        <v>46.63</v>
      </c>
      <c r="E17" s="31" t="n">
        <v>15.27</v>
      </c>
      <c r="F17" s="14" t="n">
        <v>13.83</v>
      </c>
      <c r="G17" s="14" t="n">
        <v>70.2</v>
      </c>
      <c r="H17" s="14" t="n">
        <v>256.4</v>
      </c>
      <c r="I17" s="14" t="n">
        <v>9.29</v>
      </c>
      <c r="J17" s="14" t="n">
        <v>3.27</v>
      </c>
      <c r="K17" s="14" t="n">
        <v>3.27</v>
      </c>
      <c r="L17" s="14" t="n">
        <v>3.27</v>
      </c>
    </row>
    <row r="18" customFormat="false" ht="13.8" hidden="false" customHeight="false" outlineLevel="0" collapsed="false">
      <c r="A18" s="28" t="s">
        <v>89</v>
      </c>
      <c r="B18" s="28" t="n">
        <v>700</v>
      </c>
      <c r="C18" s="28" t="n">
        <v>32</v>
      </c>
      <c r="D18" s="28" t="n">
        <v>30.2</v>
      </c>
      <c r="E18" s="28" t="n">
        <v>11.93</v>
      </c>
      <c r="F18" s="11" t="n">
        <v>8.13</v>
      </c>
      <c r="G18" s="11" t="n">
        <v>50.67</v>
      </c>
      <c r="H18" s="11" t="n">
        <v>275.4</v>
      </c>
      <c r="I18" s="11" t="n">
        <v>8.32</v>
      </c>
      <c r="J18" s="11" t="n">
        <v>2.77</v>
      </c>
      <c r="K18" s="11" t="n">
        <v>2.77</v>
      </c>
      <c r="L18" s="11" t="n">
        <v>2.77</v>
      </c>
    </row>
    <row r="19" customFormat="false" ht="13.8" hidden="false" customHeight="false" outlineLevel="0" collapsed="false">
      <c r="A19" s="28" t="s">
        <v>44</v>
      </c>
      <c r="B19" s="34" t="n">
        <f aca="false">(B17/B4-1)</f>
        <v>0.554442148760331</v>
      </c>
      <c r="C19" s="34" t="n">
        <f aca="false">(C17/C4-1)</f>
        <v>0.131882202304738</v>
      </c>
      <c r="D19" s="34" t="n">
        <f aca="false">(D17/D4-1)</f>
        <v>0.284573002754821</v>
      </c>
      <c r="E19" s="34" t="n">
        <f aca="false">(E17/E4-1)</f>
        <v>0.122794117647059</v>
      </c>
      <c r="F19" s="15" t="n">
        <f aca="false">(F17/F4-1)</f>
        <v>0.249322493224932</v>
      </c>
      <c r="G19" s="15" t="n">
        <f aca="false">(G17/G4-1)</f>
        <v>0.223422795399094</v>
      </c>
      <c r="H19" s="15" t="n">
        <f aca="false">(H17/H4-1)</f>
        <v>0.218341648847707</v>
      </c>
      <c r="I19" s="15" t="n">
        <f aca="false">(I17/I4-1)</f>
        <v>-0.323871906841339</v>
      </c>
      <c r="J19" s="15" t="n">
        <f aca="false">(J17/J4-1)</f>
        <v>-0.292207792207792</v>
      </c>
      <c r="K19" s="15" t="n">
        <f aca="false">(K17/K4-1)</f>
        <v>-0.440068493150685</v>
      </c>
      <c r="L19" s="15" t="n">
        <f aca="false">(L17/L4-1)</f>
        <v>-0.438144329896907</v>
      </c>
    </row>
    <row r="20" customFormat="false" ht="13.8" hidden="false" customHeight="false" outlineLevel="0" collapsed="false">
      <c r="A20" s="28" t="s">
        <v>45</v>
      </c>
      <c r="B20" s="32" t="n">
        <f aca="false">(B17-B4)*B5</f>
        <v>1341.75</v>
      </c>
      <c r="C20" s="32" t="n">
        <f aca="false">(C17-C4)*C5</f>
        <v>257.5</v>
      </c>
      <c r="D20" s="32" t="n">
        <f aca="false">(D17-D4)*D5</f>
        <v>1756.1</v>
      </c>
      <c r="E20" s="32" t="n">
        <f aca="false">(E17-E4)*E5</f>
        <v>334</v>
      </c>
      <c r="F20" s="16" t="n">
        <f aca="false">(F17-F4)*F5</f>
        <v>1531.8</v>
      </c>
      <c r="G20" s="16" t="n">
        <f aca="false">(G17-G4)*G5</f>
        <v>1025.6</v>
      </c>
      <c r="H20" s="16" t="n">
        <f aca="false">(H17-H4)*H5</f>
        <v>1608.25</v>
      </c>
      <c r="I20" s="16" t="n">
        <f aca="false">(I17-I4)*I5</f>
        <v>-1023.5</v>
      </c>
      <c r="J20" s="16" t="n">
        <f aca="false">(J17-J4)*J5</f>
        <v>-675</v>
      </c>
      <c r="K20" s="16" t="n">
        <f aca="false">(K17-K4)*K5</f>
        <v>-1015.15</v>
      </c>
      <c r="L20" s="16" t="n">
        <f aca="false">(L17-L4)*L5</f>
        <v>-2295</v>
      </c>
    </row>
    <row r="21" customFormat="false" ht="13.8" hidden="false" customHeight="false" outlineLevel="0" collapsed="false">
      <c r="A21" s="28" t="s">
        <v>46</v>
      </c>
      <c r="B21" s="34" t="n">
        <f aca="false">(B12-B4)/B4</f>
        <v>0.605371900826446</v>
      </c>
      <c r="C21" s="34" t="n">
        <f aca="false">(C12-C4)/C4</f>
        <v>0.17797695262484</v>
      </c>
      <c r="D21" s="34" t="n">
        <f aca="false">(D12-D4)/D4</f>
        <v>0.322314049586777</v>
      </c>
      <c r="E21" s="34" t="n">
        <f aca="false">(E12-E4)/E4</f>
        <v>0.176470588235294</v>
      </c>
      <c r="F21" s="15" t="n">
        <f aca="false">(F12-F4)/F4</f>
        <v>0.264679313459801</v>
      </c>
      <c r="G21" s="15" t="n">
        <f aca="false">(G12-G4)/G4</f>
        <v>0.254792610665737</v>
      </c>
      <c r="H21" s="15" t="n">
        <f aca="false">(H12-H4)/H4</f>
        <v>0.244951294844381</v>
      </c>
      <c r="I21" s="15"/>
      <c r="J21" s="15"/>
      <c r="K21" s="15"/>
      <c r="L21" s="15"/>
    </row>
    <row r="22" customFormat="false" ht="13.8" hidden="false" customHeight="false" outlineLevel="0" collapsed="false">
      <c r="A22" s="28" t="s">
        <v>47</v>
      </c>
      <c r="B22" s="32" t="n">
        <f aca="false">(B12-B4)*B5</f>
        <v>1465</v>
      </c>
      <c r="C22" s="32" t="n">
        <f aca="false">(C12-C4)*C5</f>
        <v>347.5</v>
      </c>
      <c r="D22" s="32" t="n">
        <f aca="false">(D12-D4)*D5</f>
        <v>1989</v>
      </c>
      <c r="E22" s="32" t="n">
        <f aca="false">(E12-E4)*E5</f>
        <v>480</v>
      </c>
      <c r="F22" s="16" t="n">
        <f aca="false">(F12-F4)*F5</f>
        <v>1626.15</v>
      </c>
      <c r="G22" s="16" t="n">
        <f aca="false">(G12-G4)*G5</f>
        <v>1169.6</v>
      </c>
      <c r="H22" s="16" t="n">
        <f aca="false">(H12-H4)*H5</f>
        <v>1804.25</v>
      </c>
      <c r="I22" s="16"/>
      <c r="J22" s="16"/>
      <c r="K22" s="16"/>
      <c r="L22" s="16"/>
    </row>
    <row r="23" customFormat="false" ht="13.8" hidden="false" customHeight="false" outlineLevel="0" collapsed="false">
      <c r="A23" s="28" t="s">
        <v>48</v>
      </c>
      <c r="B23" s="34" t="n">
        <f aca="false">(B12/B4-1) / B10 * 365</f>
        <v>0.443696272694082</v>
      </c>
      <c r="C23" s="34" t="n">
        <f aca="false">(C12/C4-1) / C10 * 365</f>
        <v>0.256765168806587</v>
      </c>
      <c r="D23" s="34" t="n">
        <f aca="false">(D12/D4-1) / D10 * 365</f>
        <v>0.243067413428045</v>
      </c>
      <c r="E23" s="34" t="n">
        <f aca="false">(E12/E4-1) / E10 * 365</f>
        <v>0.179921130463359</v>
      </c>
      <c r="F23" s="15" t="n">
        <f aca="false">(F12/F4-1) / F10 * 365</f>
        <v>0.275236323113469</v>
      </c>
      <c r="G23" s="15" t="n">
        <f aca="false">(G12/G4-1) / G10 * 365</f>
        <v>0.212327175554781</v>
      </c>
      <c r="H23" s="15" t="n">
        <f aca="false">(H12/H4-1) / H10 * 365</f>
        <v>0.360512994428222</v>
      </c>
      <c r="I23" s="15"/>
      <c r="J23" s="15"/>
      <c r="K23" s="15"/>
      <c r="L23" s="15"/>
    </row>
    <row r="24" customFormat="false" ht="13.8" hidden="false" customHeight="false" outlineLevel="0" collapsed="false">
      <c r="A24" s="28" t="s">
        <v>28</v>
      </c>
      <c r="B24" s="28" t="n">
        <f aca="false">DATEDIF(B16,B9,"D")</f>
        <v>100</v>
      </c>
      <c r="C24" s="28" t="n">
        <f aca="false">DATEDIF(C16,C9,"D")</f>
        <v>16</v>
      </c>
      <c r="D24" s="28" t="n">
        <f aca="false">DATEDIF(D16,D9,"D")</f>
        <v>9</v>
      </c>
      <c r="E24" s="28" t="n">
        <f aca="false">DATEDIF(E16,E9,"D")</f>
        <v>9</v>
      </c>
      <c r="F24" s="11" t="e">
        <f aca="false">DATEDIF(F16,F9,"D")</f>
        <v>#VALUE!</v>
      </c>
      <c r="G24" s="11" t="n">
        <f aca="false">DATEDIF(G16,G9,"D")</f>
        <v>10</v>
      </c>
      <c r="H24" s="11" t="n">
        <f aca="false">DATEDIF(H16,H9,"D")</f>
        <v>16</v>
      </c>
      <c r="I24" s="11" t="e">
        <f aca="false">DATEDIF(I16,I9,"D")</f>
        <v>#VALUE!</v>
      </c>
      <c r="J24" s="11" t="e">
        <f aca="false">DATEDIF(J16,J9,"D")</f>
        <v>#VALUE!</v>
      </c>
      <c r="K24" s="11" t="e">
        <f aca="false">DATEDIF(K16,K9,"D")</f>
        <v>#VALUE!</v>
      </c>
      <c r="L24" s="11" t="e">
        <f aca="false">DATEDIF(L16,L9,"D")</f>
        <v>#VALUE!</v>
      </c>
    </row>
    <row r="25" customFormat="false" ht="13.8" hidden="false" customHeight="false" outlineLevel="0" collapsed="false">
      <c r="A25" s="28" t="s">
        <v>49</v>
      </c>
      <c r="B25" s="34" t="n">
        <f aca="false">(B12/B17-1)</f>
        <v>0.0327640061141756</v>
      </c>
      <c r="C25" s="34" t="n">
        <f aca="false">(C12/C17-1)</f>
        <v>0.0407239819004523</v>
      </c>
      <c r="D25" s="34" t="n">
        <f aca="false">(D12/D17-1)</f>
        <v>0.0293802273214667</v>
      </c>
      <c r="E25" s="34" t="n">
        <f aca="false">(E12/E17-1)</f>
        <v>0.0478061558611658</v>
      </c>
      <c r="F25" s="15" t="n">
        <f aca="false">(F12/F17-1)</f>
        <v>0.0122921185827911</v>
      </c>
      <c r="G25" s="15" t="n">
        <f aca="false">(G12/G17-1)</f>
        <v>0.0256410256410255</v>
      </c>
      <c r="H25" s="15" t="n">
        <f aca="false">(H12/H17-1)</f>
        <v>0.0218408736349456</v>
      </c>
      <c r="I25" s="15"/>
      <c r="J25" s="15"/>
      <c r="K25" s="15"/>
      <c r="L25" s="15"/>
    </row>
    <row r="26" customFormat="false" ht="13.8" hidden="false" customHeight="false" outlineLevel="0" collapsed="false">
      <c r="A26" s="28" t="s">
        <v>50</v>
      </c>
      <c r="B26" s="34" t="n">
        <f aca="false">(B12/B17-1) / B24 * 365</f>
        <v>0.119588622316741</v>
      </c>
      <c r="C26" s="34" t="n">
        <f aca="false">(C12/C17-1) / C24 * 365</f>
        <v>0.929015837104069</v>
      </c>
      <c r="D26" s="34" t="n">
        <f aca="false">(D12/D17-1) / D24 * 365</f>
        <v>1.19153144137059</v>
      </c>
      <c r="E26" s="34" t="n">
        <f aca="false">(E12/E17-1) / E24 * 365</f>
        <v>1.93880520992506</v>
      </c>
      <c r="F26" s="15" t="e">
        <f aca="false">(F12/F17-1) / F24 * 365</f>
        <v>#VALUE!</v>
      </c>
      <c r="G26" s="15" t="n">
        <f aca="false">(G12/G17-1) / G24 * 365</f>
        <v>0.935897435897433</v>
      </c>
      <c r="H26" s="15" t="n">
        <f aca="false">(H12/H17-1) / H24 * 365</f>
        <v>0.498244929797196</v>
      </c>
      <c r="I26" s="15"/>
      <c r="J26" s="15"/>
      <c r="K26" s="15"/>
      <c r="L26" s="15"/>
    </row>
    <row r="27" customFormat="false" ht="13.8" hidden="false" customHeight="false" outlineLevel="0" collapsed="false">
      <c r="A27" s="25"/>
    </row>
    <row r="28" customFormat="false" ht="13.8" hidden="false" customHeight="false" outlineLevel="0" collapsed="false">
      <c r="A28" s="35" t="s">
        <v>90</v>
      </c>
      <c r="B28" s="36" t="n">
        <v>44564</v>
      </c>
      <c r="C28" s="36" t="n">
        <v>44575</v>
      </c>
      <c r="D28" s="36" t="n">
        <v>44575</v>
      </c>
      <c r="E28" s="36" t="n">
        <v>44575</v>
      </c>
      <c r="F28" s="36" t="n">
        <v>44631</v>
      </c>
      <c r="G28" s="36" t="n">
        <v>44642</v>
      </c>
      <c r="H28" s="36" t="n">
        <v>44642</v>
      </c>
      <c r="I28" s="36" t="n">
        <v>44645</v>
      </c>
      <c r="J28" s="36" t="n">
        <v>44645</v>
      </c>
      <c r="K28" s="36" t="n">
        <v>44645</v>
      </c>
      <c r="L28" s="36" t="n">
        <v>44645</v>
      </c>
    </row>
    <row r="29" customFormat="false" ht="13.8" hidden="false" customHeight="false" outlineLevel="0" collapsed="false">
      <c r="A29" s="35" t="s">
        <v>91</v>
      </c>
      <c r="B29" s="37" t="n">
        <f aca="false">DATEDIF(B8,B28,"D")</f>
        <v>242</v>
      </c>
      <c r="C29" s="37" t="n">
        <f aca="false">DATEDIF(C8,C28,"D")</f>
        <v>92</v>
      </c>
      <c r="D29" s="37" t="n">
        <f aca="false">DATEDIF(D8,D28,"D")</f>
        <v>330</v>
      </c>
      <c r="E29" s="37" t="n">
        <f aca="false">DATEDIF(E8,E28,"D")</f>
        <v>204</v>
      </c>
      <c r="F29" s="37" t="n">
        <f aca="false">DATEDIF(F8,F28,"D")</f>
        <v>344</v>
      </c>
      <c r="G29" s="37" t="n">
        <f aca="false">DATEDIF(G8,G28,"D")</f>
        <v>350</v>
      </c>
      <c r="H29" s="37" t="n">
        <f aca="false">DATEDIF(H8,H28,"D")</f>
        <v>154</v>
      </c>
      <c r="I29" s="37" t="n">
        <f aca="false">DATEDIF(I8,I28,"D")</f>
        <v>274</v>
      </c>
      <c r="J29" s="37" t="n">
        <f aca="false">DATEDIF(J8,J28,"D")</f>
        <v>189</v>
      </c>
      <c r="K29" s="37" t="n">
        <f aca="false">DATEDIF(K8,K28,"D")</f>
        <v>323</v>
      </c>
      <c r="L29" s="37" t="n">
        <f aca="false">DATEDIF(L8,L28,"D")</f>
        <v>318</v>
      </c>
    </row>
    <row r="30" customFormat="false" ht="13.8" hidden="false" customHeight="false" outlineLevel="0" collapsed="false">
      <c r="A30" s="38" t="s">
        <v>92</v>
      </c>
      <c r="B30" s="39" t="n">
        <v>752.4</v>
      </c>
      <c r="C30" s="39" t="n">
        <v>43.77</v>
      </c>
      <c r="D30" s="39" t="n">
        <v>46.66</v>
      </c>
      <c r="E30" s="39" t="n">
        <v>15.2</v>
      </c>
      <c r="F30" s="39" t="n">
        <v>13.83</v>
      </c>
      <c r="G30" s="39" t="n">
        <v>70.2</v>
      </c>
      <c r="H30" s="39" t="n">
        <v>256.4</v>
      </c>
      <c r="I30" s="39" t="n">
        <v>9.47</v>
      </c>
      <c r="J30" s="39" t="n">
        <v>2.8</v>
      </c>
      <c r="K30" s="39" t="n">
        <v>2.8</v>
      </c>
      <c r="L30" s="39" t="n">
        <v>2.8</v>
      </c>
    </row>
    <row r="31" customFormat="false" ht="13.8" hidden="false" customHeight="false" outlineLevel="0" collapsed="false">
      <c r="A31" s="38" t="s">
        <v>23</v>
      </c>
      <c r="B31" s="39" t="n">
        <v>2</v>
      </c>
      <c r="C31" s="39" t="n">
        <v>2</v>
      </c>
      <c r="D31" s="39" t="n">
        <v>2</v>
      </c>
      <c r="E31" s="39" t="n">
        <v>2</v>
      </c>
      <c r="F31" s="39" t="n">
        <v>2</v>
      </c>
      <c r="G31" s="39" t="n">
        <v>10</v>
      </c>
      <c r="H31" s="39" t="n">
        <v>2</v>
      </c>
      <c r="I31" s="39"/>
      <c r="J31" s="39"/>
      <c r="K31" s="39"/>
      <c r="L31" s="39"/>
    </row>
    <row r="32" customFormat="false" ht="13.8" hidden="false" customHeight="false" outlineLevel="0" collapsed="false">
      <c r="A32" s="38" t="s">
        <v>115</v>
      </c>
      <c r="B32" s="39"/>
      <c r="C32" s="39"/>
      <c r="D32" s="39"/>
      <c r="E32" s="39"/>
      <c r="F32" s="39"/>
      <c r="G32" s="39"/>
      <c r="H32" s="39"/>
      <c r="I32" s="39" t="n">
        <v>-261.66</v>
      </c>
      <c r="J32" s="39"/>
      <c r="K32" s="39"/>
      <c r="L32" s="39"/>
    </row>
    <row r="33" customFormat="false" ht="13.8" hidden="false" customHeight="false" outlineLevel="0" collapsed="false">
      <c r="A33" s="35" t="s">
        <v>93</v>
      </c>
      <c r="B33" s="39" t="n">
        <f aca="false">B5*B30</f>
        <v>3762</v>
      </c>
      <c r="C33" s="39" t="n">
        <f aca="false">C5*C30</f>
        <v>2188.5</v>
      </c>
      <c r="D33" s="39" t="n">
        <f aca="false">D5*D30</f>
        <v>7932.2</v>
      </c>
      <c r="E33" s="39" t="n">
        <f aca="false">E5*E30</f>
        <v>3040</v>
      </c>
      <c r="F33" s="39" t="n">
        <f aca="false">F5*F30</f>
        <v>7675.65</v>
      </c>
      <c r="G33" s="39" t="n">
        <f aca="false">G5*G30</f>
        <v>5616</v>
      </c>
      <c r="H33" s="39" t="n">
        <f aca="false">H5*H30</f>
        <v>8974</v>
      </c>
      <c r="I33" s="39" t="n">
        <f aca="false">I5*I30</f>
        <v>2178.1</v>
      </c>
      <c r="J33" s="39" t="n">
        <f aca="false">J5*J30</f>
        <v>1400</v>
      </c>
      <c r="K33" s="39" t="n">
        <f aca="false">K5*K30</f>
        <v>1106</v>
      </c>
      <c r="L33" s="39" t="n">
        <f aca="false">L5*L30</f>
        <v>2520</v>
      </c>
      <c r="N33" s="23" t="n">
        <f aca="false">SUM($B33:M33)</f>
        <v>46392.45</v>
      </c>
    </row>
    <row r="34" customFormat="false" ht="13.8" hidden="false" customHeight="false" outlineLevel="0" collapsed="false">
      <c r="A34" s="40" t="s">
        <v>94</v>
      </c>
      <c r="B34" s="41" t="n">
        <f aca="false">B33/B7-1</f>
        <v>0.553261767134599</v>
      </c>
      <c r="C34" s="41" t="n">
        <f aca="false">C33/C7-1</f>
        <v>0.119723714504989</v>
      </c>
      <c r="D34" s="41" t="n">
        <f aca="false">D33/D7-1</f>
        <v>0.284982990442249</v>
      </c>
      <c r="E34" s="41" t="n">
        <f aca="false">E33/E7-1</f>
        <v>0.116825863335783</v>
      </c>
      <c r="F34" s="41" t="n">
        <f aca="false">F33/F7-1</f>
        <v>0.248915935143227</v>
      </c>
      <c r="G34" s="41" t="n">
        <f aca="false">G33/G7-1</f>
        <v>0.220763411877228</v>
      </c>
      <c r="H34" s="41" t="n">
        <f aca="false">H33/H7-1</f>
        <v>0.218010925995046</v>
      </c>
      <c r="I34" s="41" t="n">
        <f aca="false">I33/I7-1</f>
        <v>-0.312945555485458</v>
      </c>
      <c r="J34" s="41" t="n">
        <f aca="false">J33/J7-1</f>
        <v>-0.394463667820069</v>
      </c>
      <c r="K34" s="41" t="n">
        <f aca="false">K33/K7-1</f>
        <v>-0.520963270963271</v>
      </c>
      <c r="L34" s="41" t="n">
        <f aca="false">L33/L7-1</f>
        <v>-0.519083969465649</v>
      </c>
      <c r="N34" s="48" t="n">
        <f aca="false">N33/N7-1</f>
        <v>0.0444868461044881</v>
      </c>
    </row>
    <row r="35" customFormat="false" ht="13.8" hidden="false" customHeight="false" outlineLevel="0" collapsed="false">
      <c r="A35" s="40" t="s">
        <v>95</v>
      </c>
      <c r="B35" s="41" t="n">
        <f aca="false">(B33/B7-1)/B29*365</f>
        <v>0.834465062000532</v>
      </c>
      <c r="C35" s="41" t="n">
        <f aca="false">(C33/C7-1)/C29*365</f>
        <v>0.474990823851313</v>
      </c>
      <c r="D35" s="41" t="n">
        <f aca="false">(D33/D7-1)/D29*365</f>
        <v>0.315208459125518</v>
      </c>
      <c r="E35" s="41" t="n">
        <f aca="false">(E33/E7-1)/E29*365</f>
        <v>0.209026667242944</v>
      </c>
      <c r="F35" s="41" t="n">
        <f aca="false">(F33/F7-1)/F29*365</f>
        <v>0.264111384672319</v>
      </c>
      <c r="G35" s="41" t="n">
        <f aca="false">(G33/G7-1)/G29*365</f>
        <v>0.230224700957681</v>
      </c>
      <c r="H35" s="41" t="n">
        <f aca="false">(H33/H7-1)/H29*365</f>
        <v>0.516714207715531</v>
      </c>
      <c r="I35" s="41" t="n">
        <f aca="false">(I33/I7-1)/I29*365</f>
        <v>-0.416880028292673</v>
      </c>
      <c r="J35" s="41" t="n">
        <f aca="false">(J33/J7-1)/J29*365</f>
        <v>-0.761794914044049</v>
      </c>
      <c r="K35" s="41" t="n">
        <f aca="false">(K33/K7-1)/K29*365</f>
        <v>-0.588704625082334</v>
      </c>
      <c r="L35" s="41" t="n">
        <f aca="false">(L33/L7-1)/L29*365</f>
        <v>-0.595803927216861</v>
      </c>
    </row>
    <row r="36" customFormat="false" ht="13.8" hidden="false" customHeight="false" outlineLevel="0" collapsed="false">
      <c r="A36" s="35" t="s">
        <v>96</v>
      </c>
      <c r="B36" s="39" t="n">
        <f aca="false">B33-B31-B7</f>
        <v>1338</v>
      </c>
      <c r="C36" s="39" t="n">
        <f aca="false">C33-C31-C7</f>
        <v>232</v>
      </c>
      <c r="D36" s="39" t="n">
        <f aca="false">D33-D31-D7</f>
        <v>1757.2</v>
      </c>
      <c r="E36" s="39" t="n">
        <f aca="false">E33-E31-E7</f>
        <v>316</v>
      </c>
      <c r="F36" s="39" t="n">
        <f aca="false">F33-F31-F7</f>
        <v>1527.8</v>
      </c>
      <c r="G36" s="39" t="n">
        <f aca="false">G33-G31-G7</f>
        <v>1005.6</v>
      </c>
      <c r="H36" s="39" t="n">
        <f aca="false">H33-H31-H7</f>
        <v>1604.25</v>
      </c>
      <c r="I36" s="39" t="n">
        <f aca="false">I33-I31-I7</f>
        <v>-992.1</v>
      </c>
      <c r="J36" s="39" t="n">
        <f aca="false">J33-J31-J7</f>
        <v>-912</v>
      </c>
      <c r="K36" s="39" t="n">
        <f aca="false">K33-K31-K7</f>
        <v>-1202.8</v>
      </c>
      <c r="L36" s="39" t="n">
        <f aca="false">L33-L31-L7</f>
        <v>-2720</v>
      </c>
      <c r="N36" s="23" t="n">
        <f aca="false">SUM($B36:M36)</f>
        <v>1953.95</v>
      </c>
    </row>
    <row r="42" customFormat="false" ht="13.8" hidden="false" customHeight="false" outlineLevel="0" collapsed="false">
      <c r="A42" s="18"/>
    </row>
    <row r="46" customFormat="false" ht="13.8" hidden="false" customHeight="false" outlineLevel="0" collapsed="false">
      <c r="A46" s="43"/>
    </row>
    <row r="47" customFormat="false" ht="13.8" hidden="false" customHeight="false" outlineLevel="0" collapsed="false">
      <c r="A47" s="44"/>
    </row>
    <row r="64" customFormat="false" ht="13.8" hidden="false" customHeight="false" outlineLevel="0" collapsed="false">
      <c r="A64" s="27"/>
    </row>
    <row r="66" customFormat="false" ht="13.8" hidden="false" customHeight="false" outlineLevel="0" collapsed="false">
      <c r="A66" s="42"/>
    </row>
    <row r="67" customFormat="false" ht="13.8" hidden="false" customHeight="false" outlineLevel="0" collapsed="false">
      <c r="A67" s="42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3173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2020-11-13T15:33:59Z</dcterms:created>
  <dc:creator>Stefan</dc:creator>
  <dc:description/>
  <dc:language>de-DE</dc:language>
  <cp:lastModifiedBy/>
  <dcterms:modified xsi:type="dcterms:W3CDTF">2022-06-08T17:16:53Z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