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"/>
    </mc:Choice>
  </mc:AlternateContent>
  <xr:revisionPtr revIDLastSave="0" documentId="13_ncr:1_{4043CE00-5921-4BDB-A981-B850273D5003}" xr6:coauthVersionLast="36" xr6:coauthVersionMax="36" xr10:uidLastSave="{00000000-0000-0000-0000-000000000000}"/>
  <bookViews>
    <workbookView xWindow="0" yWindow="0" windowWidth="17256" windowHeight="5640" xr2:uid="{2CD6684E-2D36-4CBA-AACA-CADC6C7B599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H42" i="1"/>
  <c r="I42" i="1"/>
  <c r="E43" i="1"/>
  <c r="H44" i="1"/>
  <c r="I44" i="1"/>
  <c r="K45" i="1"/>
  <c r="H46" i="1"/>
  <c r="I46" i="1"/>
  <c r="J46" i="1"/>
  <c r="K46" i="1"/>
  <c r="H47" i="1"/>
  <c r="I47" i="1"/>
  <c r="K47" i="1"/>
  <c r="H48" i="1"/>
  <c r="K48" i="1"/>
  <c r="H49" i="1"/>
  <c r="J49" i="1"/>
  <c r="K49" i="1"/>
  <c r="D43" i="1"/>
  <c r="D42" i="1"/>
  <c r="I40" i="1"/>
  <c r="J40" i="1"/>
  <c r="G6" i="1"/>
  <c r="F6" i="1"/>
  <c r="F24" i="1" s="1"/>
  <c r="F33" i="1" s="1"/>
  <c r="D45" i="1" s="1"/>
  <c r="F8" i="1"/>
  <c r="F7" i="1"/>
  <c r="F35" i="1"/>
  <c r="D49" i="1" s="1"/>
  <c r="F26" i="1"/>
  <c r="D48" i="1" s="1"/>
  <c r="F25" i="1"/>
  <c r="F34" i="1" s="1"/>
  <c r="D47" i="1" s="1"/>
  <c r="G24" i="1"/>
  <c r="G33" i="1" s="1"/>
  <c r="E45" i="1" s="1"/>
  <c r="H17" i="1"/>
  <c r="H16" i="1"/>
  <c r="H15" i="1"/>
  <c r="H14" i="1"/>
  <c r="H13" i="1"/>
  <c r="H7" i="1"/>
  <c r="H25" i="1" s="1"/>
  <c r="H34" i="1" s="1"/>
  <c r="F47" i="1" s="1"/>
  <c r="H8" i="1"/>
  <c r="H26" i="1" s="1"/>
  <c r="H35" i="1" s="1"/>
  <c r="F49" i="1" s="1"/>
  <c r="G4" i="1"/>
  <c r="G5" i="1"/>
  <c r="G23" i="1" s="1"/>
  <c r="G32" i="1" s="1"/>
  <c r="F5" i="1"/>
  <c r="F23" i="1" s="1"/>
  <c r="F32" i="1" s="1"/>
  <c r="F4" i="1"/>
  <c r="F22" i="1" s="1"/>
  <c r="D22" i="1"/>
  <c r="D31" i="1" s="1"/>
  <c r="J22" i="1"/>
  <c r="J31" i="1" s="1"/>
  <c r="H41" i="1" s="1"/>
  <c r="K22" i="1"/>
  <c r="K31" i="1" s="1"/>
  <c r="I41" i="1" s="1"/>
  <c r="L22" i="1"/>
  <c r="L31" i="1" s="1"/>
  <c r="J41" i="1" s="1"/>
  <c r="M22" i="1"/>
  <c r="K40" i="1" s="1"/>
  <c r="D23" i="1"/>
  <c r="D32" i="1" s="1"/>
  <c r="J23" i="1"/>
  <c r="J32" i="1" s="1"/>
  <c r="H43" i="1" s="1"/>
  <c r="K23" i="1"/>
  <c r="K32" i="1" s="1"/>
  <c r="I43" i="1" s="1"/>
  <c r="L23" i="1"/>
  <c r="L32" i="1" s="1"/>
  <c r="J43" i="1" s="1"/>
  <c r="M23" i="1"/>
  <c r="M32" i="1" s="1"/>
  <c r="K43" i="1" s="1"/>
  <c r="D24" i="1"/>
  <c r="D33" i="1" s="1"/>
  <c r="J24" i="1"/>
  <c r="J33" i="1" s="1"/>
  <c r="H45" i="1" s="1"/>
  <c r="K24" i="1"/>
  <c r="K33" i="1" s="1"/>
  <c r="I45" i="1" s="1"/>
  <c r="L24" i="1"/>
  <c r="L33" i="1" s="1"/>
  <c r="J45" i="1" s="1"/>
  <c r="M24" i="1"/>
  <c r="M33" i="1" s="1"/>
  <c r="K25" i="1"/>
  <c r="K34" i="1" s="1"/>
  <c r="L25" i="1"/>
  <c r="L34" i="1" s="1"/>
  <c r="J47" i="1" s="1"/>
  <c r="K26" i="1"/>
  <c r="K35" i="1" s="1"/>
  <c r="I49" i="1" s="1"/>
  <c r="L26" i="1"/>
  <c r="L35" i="1" s="1"/>
  <c r="C23" i="1"/>
  <c r="C32" i="1" s="1"/>
  <c r="C24" i="1"/>
  <c r="C33" i="1" s="1"/>
  <c r="C25" i="1"/>
  <c r="C34" i="1" s="1"/>
  <c r="C26" i="1"/>
  <c r="C35" i="1" s="1"/>
  <c r="C22" i="1"/>
  <c r="C31" i="1" s="1"/>
  <c r="E14" i="1"/>
  <c r="E15" i="1"/>
  <c r="E16" i="1"/>
  <c r="E17" i="1"/>
  <c r="E13" i="1"/>
  <c r="E5" i="1"/>
  <c r="E6" i="1"/>
  <c r="E7" i="1"/>
  <c r="E8" i="1"/>
  <c r="E4" i="1"/>
  <c r="F31" i="1" l="1"/>
  <c r="D41" i="1" s="1"/>
  <c r="D40" i="1"/>
  <c r="D44" i="1"/>
  <c r="M31" i="1"/>
  <c r="K41" i="1" s="1"/>
  <c r="H6" i="1"/>
  <c r="H24" i="1" s="1"/>
  <c r="H40" i="1"/>
  <c r="D46" i="1"/>
  <c r="J48" i="1"/>
  <c r="K44" i="1"/>
  <c r="K42" i="1"/>
  <c r="E22" i="1"/>
  <c r="E31" i="1" s="1"/>
  <c r="F48" i="1"/>
  <c r="E24" i="1"/>
  <c r="E33" i="1" s="1"/>
  <c r="H4" i="1"/>
  <c r="H22" i="1" s="1"/>
  <c r="I48" i="1"/>
  <c r="F46" i="1"/>
  <c r="J44" i="1"/>
  <c r="E44" i="1"/>
  <c r="J42" i="1"/>
  <c r="E42" i="1"/>
  <c r="G22" i="1"/>
  <c r="H5" i="1"/>
  <c r="H23" i="1" s="1"/>
  <c r="E23" i="1"/>
  <c r="E32" i="1" s="1"/>
  <c r="E25" i="1"/>
  <c r="E34" i="1" s="1"/>
  <c r="E26" i="1"/>
  <c r="E35" i="1" s="1"/>
  <c r="H32" i="1" l="1"/>
  <c r="F43" i="1" s="1"/>
  <c r="F42" i="1"/>
  <c r="H31" i="1"/>
  <c r="F41" i="1" s="1"/>
  <c r="F40" i="1"/>
  <c r="G31" i="1"/>
  <c r="E41" i="1" s="1"/>
  <c r="E40" i="1"/>
  <c r="H33" i="1"/>
  <c r="F45" i="1" s="1"/>
  <c r="F44" i="1"/>
</calcChain>
</file>

<file path=xl/sharedStrings.xml><?xml version="1.0" encoding="utf-8"?>
<sst xmlns="http://schemas.openxmlformats.org/spreadsheetml/2006/main" count="85" uniqueCount="32">
  <si>
    <t>Analytical Model</t>
  </si>
  <si>
    <t>motion</t>
  </si>
  <si>
    <t>eigenvalue real</t>
  </si>
  <si>
    <t>eigenvalue imaginary</t>
  </si>
  <si>
    <t>period</t>
  </si>
  <si>
    <t>damping ratio</t>
  </si>
  <si>
    <t>half time</t>
  </si>
  <si>
    <t>eigenfrequency</t>
  </si>
  <si>
    <t>short period</t>
  </si>
  <si>
    <t>phugoid</t>
  </si>
  <si>
    <t>dutch roll</t>
  </si>
  <si>
    <t>spiral motion</t>
  </si>
  <si>
    <t>aperiodic roll</t>
  </si>
  <si>
    <t>magnitude</t>
  </si>
  <si>
    <t>Numerical model</t>
  </si>
  <si>
    <t>differences absolute</t>
  </si>
  <si>
    <t>differences percentage</t>
  </si>
  <si>
    <t>non dimensionalizing real</t>
  </si>
  <si>
    <t>non dimensionalizing imaginary</t>
  </si>
  <si>
    <t>non dimensionalizing magnitude</t>
  </si>
  <si>
    <t>chord</t>
  </si>
  <si>
    <t>velocities</t>
  </si>
  <si>
    <t>span</t>
  </si>
  <si>
    <t>absolute</t>
  </si>
  <si>
    <t>relative</t>
  </si>
  <si>
    <t>Eigenvalue Real</t>
  </si>
  <si>
    <t>Eigenvalue Complex</t>
  </si>
  <si>
    <t>Eigenvalue Magnitude</t>
  </si>
  <si>
    <t>Period</t>
  </si>
  <si>
    <t>Damping</t>
  </si>
  <si>
    <t>Half time</t>
  </si>
  <si>
    <t>Eigenfrequency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</si>
</sst>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7" fontId="0" fillId="0" borderId="0" xfId="0" applyNumberFormat="1"/>
    <xf numFmtId="168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EAE9-FA5F-4984-B1BD-DE817FC6A90D}">
  <dimension ref="A1:Q49"/>
  <sheetViews>
    <sheetView tabSelected="1" topLeftCell="A9" zoomScale="68" workbookViewId="0">
      <selection activeCell="A39" sqref="A39:K49"/>
    </sheetView>
  </sheetViews>
  <sheetFormatPr defaultRowHeight="14.4" x14ac:dyDescent="0.3"/>
  <cols>
    <col min="4" max="6" width="9.5546875" bestFit="1" customWidth="1"/>
    <col min="8" max="8" width="10.21875" bestFit="1" customWidth="1"/>
    <col min="9" max="9" width="9.5546875" bestFit="1" customWidth="1"/>
    <col min="10" max="10" width="10.21875" bestFit="1" customWidth="1"/>
    <col min="11" max="11" width="9.5546875" bestFit="1" customWidth="1"/>
  </cols>
  <sheetData>
    <row r="1" spans="1:17" x14ac:dyDescent="0.3">
      <c r="A1" s="1" t="s">
        <v>0</v>
      </c>
      <c r="B1" s="1"/>
      <c r="P1" t="s">
        <v>20</v>
      </c>
      <c r="Q1">
        <v>2.0569000000000002</v>
      </c>
    </row>
    <row r="2" spans="1:17" x14ac:dyDescent="0.3">
      <c r="P2" t="s">
        <v>22</v>
      </c>
      <c r="Q2">
        <v>15.911</v>
      </c>
    </row>
    <row r="3" spans="1:17" x14ac:dyDescent="0.3">
      <c r="A3" s="2" t="s">
        <v>1</v>
      </c>
      <c r="B3" s="2"/>
      <c r="C3" s="2" t="s">
        <v>2</v>
      </c>
      <c r="D3" s="2" t="s">
        <v>3</v>
      </c>
      <c r="E3" s="2" t="s">
        <v>13</v>
      </c>
      <c r="F3" s="2" t="s">
        <v>17</v>
      </c>
      <c r="G3" s="2" t="s">
        <v>18</v>
      </c>
      <c r="H3" s="2" t="s">
        <v>19</v>
      </c>
      <c r="I3" s="2"/>
      <c r="J3" s="2" t="s">
        <v>4</v>
      </c>
      <c r="K3" s="2" t="s">
        <v>5</v>
      </c>
      <c r="L3" s="2" t="s">
        <v>6</v>
      </c>
      <c r="M3" s="2" t="s">
        <v>7</v>
      </c>
      <c r="P3" t="s">
        <v>21</v>
      </c>
    </row>
    <row r="4" spans="1:17" x14ac:dyDescent="0.3">
      <c r="A4" t="s">
        <v>8</v>
      </c>
      <c r="C4">
        <v>-3.1040000000000002E-2</v>
      </c>
      <c r="D4">
        <v>5.5E-2</v>
      </c>
      <c r="E4">
        <f>SQRT(C4^2+D4^2)</f>
        <v>6.3154426606533282E-2</v>
      </c>
      <c r="F4">
        <f>C4*$P4/$Q$1</f>
        <v>-1.3331098254655065</v>
      </c>
      <c r="G4">
        <f>D4*$P4/$Q$1</f>
        <v>2.3621469201225143</v>
      </c>
      <c r="H4">
        <f>SQRT(F4^2+G4^2)</f>
        <v>2.7123642600131999</v>
      </c>
      <c r="J4">
        <v>2.6739999999999999</v>
      </c>
      <c r="K4">
        <v>0.49399999999999999</v>
      </c>
      <c r="L4">
        <v>0.52</v>
      </c>
      <c r="M4">
        <v>2.35</v>
      </c>
      <c r="P4">
        <v>88.34</v>
      </c>
    </row>
    <row r="5" spans="1:17" x14ac:dyDescent="0.3">
      <c r="A5" t="s">
        <v>9</v>
      </c>
      <c r="C5">
        <v>-1.3999999999999999E-4</v>
      </c>
      <c r="D5">
        <v>3.0000000000000001E-3</v>
      </c>
      <c r="E5">
        <f t="shared" ref="E5:E8" si="0">SQRT(C5^2+D5^2)</f>
        <v>3.0032648900821255E-3</v>
      </c>
      <c r="F5">
        <f>C5*$P5/$Q$1</f>
        <v>-6.3789197335796573E-3</v>
      </c>
      <c r="G5">
        <f>D5*$P5/$Q$1</f>
        <v>0.13669113714813555</v>
      </c>
      <c r="H5">
        <f t="shared" ref="H5:H8" si="1">SQRT(F5^2+G5^2)</f>
        <v>0.13683989766079868</v>
      </c>
      <c r="J5">
        <v>49.06</v>
      </c>
      <c r="K5">
        <v>4.8000000000000001E-2</v>
      </c>
      <c r="L5">
        <v>112.6</v>
      </c>
      <c r="M5">
        <v>0.128</v>
      </c>
      <c r="P5">
        <v>93.72</v>
      </c>
    </row>
    <row r="6" spans="1:17" x14ac:dyDescent="0.3">
      <c r="A6" t="s">
        <v>10</v>
      </c>
      <c r="C6">
        <v>-5.0020000000000002E-2</v>
      </c>
      <c r="D6">
        <v>0.35799999999999998</v>
      </c>
      <c r="E6">
        <f t="shared" si="0"/>
        <v>0.36147752405924216</v>
      </c>
      <c r="F6">
        <f>C6*$P6/$Q$2</f>
        <v>-0.30390505939287288</v>
      </c>
      <c r="G6">
        <f>D6*$P6/$Q$2</f>
        <v>2.1750901891772991</v>
      </c>
      <c r="H6">
        <f t="shared" si="1"/>
        <v>2.1962184809758623</v>
      </c>
      <c r="J6">
        <v>2.8860000000000001</v>
      </c>
      <c r="K6">
        <v>0.13800000000000001</v>
      </c>
      <c r="L6">
        <v>2.2799999999999998</v>
      </c>
      <c r="M6">
        <v>2.177</v>
      </c>
      <c r="P6">
        <v>96.67</v>
      </c>
    </row>
    <row r="7" spans="1:17" x14ac:dyDescent="0.3">
      <c r="A7" t="s">
        <v>11</v>
      </c>
      <c r="C7">
        <v>2.0200000000000001E-3</v>
      </c>
      <c r="E7">
        <f t="shared" si="0"/>
        <v>2.0200000000000001E-3</v>
      </c>
      <c r="F7">
        <f>C7*$P7/$Q$2</f>
        <v>1.1530161523474325E-2</v>
      </c>
      <c r="H7">
        <f t="shared" si="1"/>
        <v>1.1530161523474325E-2</v>
      </c>
      <c r="K7">
        <v>-1</v>
      </c>
      <c r="L7">
        <v>60.13</v>
      </c>
      <c r="P7">
        <v>90.82</v>
      </c>
    </row>
    <row r="8" spans="1:17" x14ac:dyDescent="0.3">
      <c r="A8" t="s">
        <v>12</v>
      </c>
      <c r="C8">
        <v>-0.75285999999999997</v>
      </c>
      <c r="E8">
        <f t="shared" si="0"/>
        <v>0.75285999999999997</v>
      </c>
      <c r="F8">
        <f>C8*$P8/$Q$2</f>
        <v>-4.304422990384011</v>
      </c>
      <c r="H8">
        <f t="shared" si="1"/>
        <v>4.304422990384011</v>
      </c>
      <c r="K8">
        <v>1</v>
      </c>
      <c r="L8">
        <v>0.161</v>
      </c>
      <c r="P8">
        <v>90.97</v>
      </c>
    </row>
    <row r="10" spans="1:17" x14ac:dyDescent="0.3">
      <c r="A10" s="1" t="s">
        <v>14</v>
      </c>
      <c r="B10" s="1"/>
    </row>
    <row r="12" spans="1:17" x14ac:dyDescent="0.3">
      <c r="A12" s="2" t="s">
        <v>1</v>
      </c>
      <c r="B12" s="2"/>
      <c r="C12" s="2" t="s">
        <v>2</v>
      </c>
      <c r="D12" s="2" t="s">
        <v>3</v>
      </c>
      <c r="E12" s="2" t="s">
        <v>13</v>
      </c>
      <c r="J12" s="2" t="s">
        <v>4</v>
      </c>
      <c r="K12" s="2" t="s">
        <v>5</v>
      </c>
      <c r="L12" s="2" t="s">
        <v>6</v>
      </c>
      <c r="M12" s="2" t="s">
        <v>7</v>
      </c>
    </row>
    <row r="13" spans="1:17" x14ac:dyDescent="0.3">
      <c r="A13" t="s">
        <v>8</v>
      </c>
      <c r="C13">
        <v>-1.333</v>
      </c>
      <c r="D13">
        <v>2.31</v>
      </c>
      <c r="E13">
        <f>SQRT(C13^2+D13^2)</f>
        <v>2.6670187475906499</v>
      </c>
      <c r="F13">
        <v>-1.333</v>
      </c>
      <c r="G13">
        <v>2.31</v>
      </c>
      <c r="H13">
        <f>SQRT(F13^2+G13^2)</f>
        <v>2.6670187475906499</v>
      </c>
      <c r="J13">
        <v>2.72</v>
      </c>
      <c r="K13">
        <v>0.45</v>
      </c>
      <c r="L13">
        <v>0.52</v>
      </c>
      <c r="M13">
        <v>2.31</v>
      </c>
    </row>
    <row r="14" spans="1:17" x14ac:dyDescent="0.3">
      <c r="A14" t="s">
        <v>9</v>
      </c>
      <c r="C14">
        <v>-3.98E-3</v>
      </c>
      <c r="D14">
        <v>0.13</v>
      </c>
      <c r="E14">
        <f t="shared" ref="E14:E17" si="2">SQRT(C14^2+D14^2)</f>
        <v>0.13006091034588371</v>
      </c>
      <c r="F14">
        <v>-3.98E-3</v>
      </c>
      <c r="G14">
        <v>0.13</v>
      </c>
      <c r="H14">
        <f t="shared" ref="H14:H17" si="3">SQRT(F14^2+G14^2)</f>
        <v>0.13006091034588371</v>
      </c>
      <c r="J14">
        <v>48.54</v>
      </c>
      <c r="K14">
        <v>3.1E-2</v>
      </c>
      <c r="L14">
        <v>174.1</v>
      </c>
      <c r="M14">
        <v>0.129</v>
      </c>
    </row>
    <row r="15" spans="1:17" x14ac:dyDescent="0.3">
      <c r="A15" t="s">
        <v>10</v>
      </c>
      <c r="C15">
        <v>-0.3266</v>
      </c>
      <c r="D15">
        <v>2.1800000000000002</v>
      </c>
      <c r="E15">
        <f t="shared" si="2"/>
        <v>2.2043292766735192</v>
      </c>
      <c r="F15">
        <v>-0.3266</v>
      </c>
      <c r="G15">
        <v>2.1800000000000002</v>
      </c>
      <c r="H15">
        <f t="shared" si="3"/>
        <v>2.2043292766735192</v>
      </c>
      <c r="J15">
        <v>2.879</v>
      </c>
      <c r="K15">
        <v>0.14799999999999999</v>
      </c>
      <c r="L15">
        <v>2.1219999999999999</v>
      </c>
      <c r="M15">
        <v>2.1819999999999999</v>
      </c>
    </row>
    <row r="16" spans="1:17" x14ac:dyDescent="0.3">
      <c r="A16" t="s">
        <v>11</v>
      </c>
      <c r="C16">
        <v>1.11E-2</v>
      </c>
      <c r="E16">
        <f t="shared" si="2"/>
        <v>1.11E-2</v>
      </c>
      <c r="F16">
        <v>1.11E-2</v>
      </c>
      <c r="H16">
        <f t="shared" si="3"/>
        <v>1.11E-2</v>
      </c>
      <c r="K16">
        <v>-1</v>
      </c>
      <c r="L16">
        <v>62.45</v>
      </c>
    </row>
    <row r="17" spans="1:13" x14ac:dyDescent="0.3">
      <c r="A17" t="s">
        <v>12</v>
      </c>
      <c r="C17">
        <v>-4.5330000000000004</v>
      </c>
      <c r="E17">
        <f t="shared" si="2"/>
        <v>4.5330000000000004</v>
      </c>
      <c r="F17">
        <v>-4.5330000000000004</v>
      </c>
      <c r="H17">
        <f t="shared" si="3"/>
        <v>4.5330000000000004</v>
      </c>
      <c r="K17">
        <v>1</v>
      </c>
      <c r="L17">
        <v>0.15290000000000001</v>
      </c>
    </row>
    <row r="19" spans="1:13" x14ac:dyDescent="0.3">
      <c r="A19" s="1" t="s">
        <v>15</v>
      </c>
      <c r="B19" s="1"/>
    </row>
    <row r="21" spans="1:13" x14ac:dyDescent="0.3">
      <c r="A21" s="2" t="s">
        <v>1</v>
      </c>
      <c r="B21" s="2"/>
      <c r="C21" s="2" t="s">
        <v>2</v>
      </c>
      <c r="D21" s="2" t="s">
        <v>3</v>
      </c>
      <c r="E21" s="2" t="s">
        <v>13</v>
      </c>
      <c r="F21" s="2"/>
      <c r="G21" s="2"/>
      <c r="J21" s="2" t="s">
        <v>4</v>
      </c>
      <c r="K21" s="2" t="s">
        <v>5</v>
      </c>
      <c r="L21" s="2" t="s">
        <v>6</v>
      </c>
      <c r="M21" s="2" t="s">
        <v>7</v>
      </c>
    </row>
    <row r="22" spans="1:13" x14ac:dyDescent="0.3">
      <c r="A22" t="s">
        <v>8</v>
      </c>
      <c r="C22">
        <f>C13-C4</f>
        <v>-1.30196</v>
      </c>
      <c r="D22">
        <f t="shared" ref="D22:E22" si="4">D13-D4</f>
        <v>2.2549999999999999</v>
      </c>
      <c r="E22">
        <f t="shared" si="4"/>
        <v>2.6038643209841168</v>
      </c>
      <c r="F22">
        <f>F13-F4</f>
        <v>1.0982546550653005E-4</v>
      </c>
      <c r="G22">
        <f t="shared" ref="G22:H22" si="5">G13-G4</f>
        <v>-5.2146920122514206E-2</v>
      </c>
      <c r="H22">
        <f t="shared" si="5"/>
        <v>-4.5345512422549916E-2</v>
      </c>
      <c r="J22">
        <f>J13-J4</f>
        <v>4.6000000000000263E-2</v>
      </c>
      <c r="K22">
        <f>K13-K4</f>
        <v>-4.3999999999999984E-2</v>
      </c>
      <c r="L22">
        <f>L13-L4</f>
        <v>0</v>
      </c>
      <c r="M22">
        <f>M13-M4</f>
        <v>-4.0000000000000036E-2</v>
      </c>
    </row>
    <row r="23" spans="1:13" x14ac:dyDescent="0.3">
      <c r="A23" t="s">
        <v>9</v>
      </c>
      <c r="C23">
        <f t="shared" ref="C23:E26" si="6">C14-C5</f>
        <v>-3.8400000000000001E-3</v>
      </c>
      <c r="D23">
        <f t="shared" si="6"/>
        <v>0.127</v>
      </c>
      <c r="E23">
        <f t="shared" si="6"/>
        <v>0.12705764545580159</v>
      </c>
      <c r="F23">
        <f t="shared" ref="F23:H23" si="7">F14-F5</f>
        <v>2.3989197335796573E-3</v>
      </c>
      <c r="G23">
        <f t="shared" si="7"/>
        <v>-6.6911371481355453E-3</v>
      </c>
      <c r="H23">
        <f t="shared" si="7"/>
        <v>-6.7789873149149693E-3</v>
      </c>
      <c r="J23">
        <f>J14-J5</f>
        <v>-0.52000000000000313</v>
      </c>
      <c r="K23">
        <f>K14-K5</f>
        <v>-1.7000000000000001E-2</v>
      </c>
      <c r="L23">
        <f>L14-L5</f>
        <v>61.5</v>
      </c>
      <c r="M23">
        <f>M14-M5</f>
        <v>1.0000000000000009E-3</v>
      </c>
    </row>
    <row r="24" spans="1:13" x14ac:dyDescent="0.3">
      <c r="A24" t="s">
        <v>10</v>
      </c>
      <c r="C24">
        <f t="shared" si="6"/>
        <v>-0.27657999999999999</v>
      </c>
      <c r="D24">
        <f t="shared" si="6"/>
        <v>1.8220000000000001</v>
      </c>
      <c r="E24">
        <f t="shared" si="6"/>
        <v>1.8428517526142771</v>
      </c>
      <c r="F24">
        <f t="shared" ref="F24:H24" si="8">F15-F6</f>
        <v>-2.2694940607127123E-2</v>
      </c>
      <c r="G24">
        <f t="shared" si="8"/>
        <v>4.9098108227010329E-3</v>
      </c>
      <c r="H24">
        <f t="shared" si="8"/>
        <v>8.1107956976569362E-3</v>
      </c>
      <c r="J24">
        <f>J15-J6</f>
        <v>-7.0000000000001172E-3</v>
      </c>
      <c r="K24">
        <f>K15-K6</f>
        <v>9.9999999999999811E-3</v>
      </c>
      <c r="L24">
        <f>L15-L6</f>
        <v>-0.15799999999999992</v>
      </c>
      <c r="M24">
        <f>M15-M6</f>
        <v>4.9999999999998934E-3</v>
      </c>
    </row>
    <row r="25" spans="1:13" x14ac:dyDescent="0.3">
      <c r="A25" t="s">
        <v>11</v>
      </c>
      <c r="C25">
        <f t="shared" si="6"/>
        <v>9.0800000000000013E-3</v>
      </c>
      <c r="E25">
        <f t="shared" si="6"/>
        <v>9.0800000000000013E-3</v>
      </c>
      <c r="F25">
        <f t="shared" ref="F25:H25" si="9">F16-F7</f>
        <v>-4.3016152347432474E-4</v>
      </c>
      <c r="H25">
        <f t="shared" ref="H25" si="10">H16-H7</f>
        <v>-4.3016152347432474E-4</v>
      </c>
      <c r="K25">
        <f>K16-K7</f>
        <v>0</v>
      </c>
      <c r="L25">
        <f>L16-L7</f>
        <v>2.3200000000000003</v>
      </c>
    </row>
    <row r="26" spans="1:13" x14ac:dyDescent="0.3">
      <c r="A26" t="s">
        <v>12</v>
      </c>
      <c r="C26">
        <f t="shared" si="6"/>
        <v>-3.7801400000000003</v>
      </c>
      <c r="E26">
        <f t="shared" si="6"/>
        <v>3.7801400000000003</v>
      </c>
      <c r="F26">
        <f t="shared" ref="F26:H26" si="11">F17-F8</f>
        <v>-0.22857700961598937</v>
      </c>
      <c r="H26">
        <f t="shared" ref="H26" si="12">H17-H8</f>
        <v>0.22857700961598937</v>
      </c>
      <c r="K26">
        <f>K17-K8</f>
        <v>0</v>
      </c>
      <c r="L26">
        <f>L17-L8</f>
        <v>-8.0999999999999961E-3</v>
      </c>
    </row>
    <row r="28" spans="1:13" x14ac:dyDescent="0.3">
      <c r="A28" s="1" t="s">
        <v>16</v>
      </c>
      <c r="B28" s="1"/>
    </row>
    <row r="30" spans="1:13" x14ac:dyDescent="0.3">
      <c r="A30" s="2" t="s">
        <v>1</v>
      </c>
      <c r="B30" s="2"/>
      <c r="C30" s="2" t="s">
        <v>2</v>
      </c>
      <c r="D30" s="2" t="s">
        <v>3</v>
      </c>
      <c r="E30" s="2" t="s">
        <v>13</v>
      </c>
      <c r="F30" s="2"/>
      <c r="G30" s="2"/>
      <c r="J30" s="2" t="s">
        <v>4</v>
      </c>
      <c r="K30" s="2" t="s">
        <v>5</v>
      </c>
      <c r="L30" s="2" t="s">
        <v>6</v>
      </c>
      <c r="M30" s="2" t="s">
        <v>7</v>
      </c>
    </row>
    <row r="31" spans="1:13" x14ac:dyDescent="0.3">
      <c r="A31" t="s">
        <v>8</v>
      </c>
      <c r="C31">
        <f>C22/C4*100</f>
        <v>4194.4587628865975</v>
      </c>
      <c r="D31">
        <f t="shared" ref="D31:E31" si="13">D22/D4*100</f>
        <v>4100</v>
      </c>
      <c r="E31">
        <f t="shared" si="13"/>
        <v>4123.0115779639573</v>
      </c>
      <c r="F31">
        <f>F22/F4*100</f>
        <v>-8.2382909051158092E-3</v>
      </c>
      <c r="G31">
        <f t="shared" ref="G31:H31" si="14">G22/G4*100</f>
        <v>-2.2076069730586267</v>
      </c>
      <c r="H31">
        <f t="shared" si="14"/>
        <v>-1.6718076215297588</v>
      </c>
      <c r="J31">
        <f>J22/J4*100</f>
        <v>1.7202692595362852</v>
      </c>
      <c r="K31">
        <f>K22/K4*100</f>
        <v>-8.9068825910931135</v>
      </c>
      <c r="L31">
        <f>L22/L4*100</f>
        <v>0</v>
      </c>
      <c r="M31">
        <f>M22/M4*100</f>
        <v>-1.7021276595744694</v>
      </c>
    </row>
    <row r="32" spans="1:13" x14ac:dyDescent="0.3">
      <c r="A32" t="s">
        <v>9</v>
      </c>
      <c r="C32">
        <f t="shared" ref="C32:E32" si="15">C23/C5*100</f>
        <v>2742.8571428571431</v>
      </c>
      <c r="D32">
        <f t="shared" si="15"/>
        <v>4233.3333333333339</v>
      </c>
      <c r="E32">
        <f t="shared" si="15"/>
        <v>4230.6506454156679</v>
      </c>
      <c r="F32">
        <f t="shared" ref="F32:H32" si="16">F23/F5*100</f>
        <v>-37.606990427412953</v>
      </c>
      <c r="G32">
        <f t="shared" si="16"/>
        <v>-4.8950775359226073</v>
      </c>
      <c r="H32">
        <f t="shared" si="16"/>
        <v>-4.9539552650929704</v>
      </c>
      <c r="J32">
        <f>J23/J5*100</f>
        <v>-1.0599266204647435</v>
      </c>
      <c r="K32">
        <f>K23/K5*100</f>
        <v>-35.416666666666671</v>
      </c>
      <c r="L32">
        <f>L23/L5*100</f>
        <v>54.618117229129673</v>
      </c>
      <c r="M32">
        <f>M23/M5*100</f>
        <v>0.78125000000000067</v>
      </c>
    </row>
    <row r="33" spans="1:13" x14ac:dyDescent="0.3">
      <c r="A33" t="s">
        <v>10</v>
      </c>
      <c r="C33">
        <f t="shared" ref="C33:E33" si="17">C24/C6*100</f>
        <v>552.9388244702119</v>
      </c>
      <c r="D33">
        <f t="shared" si="17"/>
        <v>508.9385474860336</v>
      </c>
      <c r="E33">
        <f t="shared" si="17"/>
        <v>509.81088171674378</v>
      </c>
      <c r="F33">
        <f t="shared" ref="F33:H33" si="18">F24/F6*100</f>
        <v>7.4677732093259648</v>
      </c>
      <c r="G33">
        <f t="shared" si="18"/>
        <v>0.22572906848327556</v>
      </c>
      <c r="H33">
        <f t="shared" si="18"/>
        <v>0.36930732383478554</v>
      </c>
      <c r="J33">
        <f>J24/J6*100</f>
        <v>-0.2425502425502466</v>
      </c>
      <c r="K33">
        <f>K24/K6*100</f>
        <v>7.2463768115941889</v>
      </c>
      <c r="L33">
        <f>L24/L6*100</f>
        <v>-6.929824561403505</v>
      </c>
      <c r="M33">
        <f>M24/M6*100</f>
        <v>0.22967386311437266</v>
      </c>
    </row>
    <row r="34" spans="1:13" x14ac:dyDescent="0.3">
      <c r="A34" t="s">
        <v>11</v>
      </c>
      <c r="C34">
        <f t="shared" ref="C34:E34" si="19">C25/C7*100</f>
        <v>449.50495049504957</v>
      </c>
      <c r="E34">
        <f t="shared" si="19"/>
        <v>449.50495049504957</v>
      </c>
      <c r="F34">
        <f t="shared" ref="F34:H34" si="20">F25/F7*100</f>
        <v>-3.7307501945966353</v>
      </c>
      <c r="H34">
        <f t="shared" ref="H34" si="21">H25/H7*100</f>
        <v>-3.7307501945966353</v>
      </c>
      <c r="K34">
        <f>K25/K7*100</f>
        <v>0</v>
      </c>
      <c r="L34">
        <f>L25/L7*100</f>
        <v>3.8583070014967573</v>
      </c>
    </row>
    <row r="35" spans="1:13" x14ac:dyDescent="0.3">
      <c r="A35" t="s">
        <v>12</v>
      </c>
      <c r="C35">
        <f t="shared" ref="C35:E35" si="22">C26/C8*100</f>
        <v>502.10397683500253</v>
      </c>
      <c r="E35">
        <f t="shared" si="22"/>
        <v>502.10397683500253</v>
      </c>
      <c r="F35">
        <f t="shared" ref="F35:H35" si="23">F26/F8*100</f>
        <v>5.3102822405378269</v>
      </c>
      <c r="H35">
        <f t="shared" ref="H35" si="24">H26/H8*100</f>
        <v>5.3102822405378269</v>
      </c>
      <c r="K35">
        <f>K26/K8*100</f>
        <v>0</v>
      </c>
      <c r="L35">
        <f>L26/L8*100</f>
        <v>-5.0310559006211157</v>
      </c>
    </row>
    <row r="39" spans="1:13" x14ac:dyDescent="0.3">
      <c r="D39" t="s">
        <v>25</v>
      </c>
      <c r="E39" t="s">
        <v>26</v>
      </c>
      <c r="F39" t="s">
        <v>27</v>
      </c>
      <c r="H39" t="s">
        <v>28</v>
      </c>
      <c r="I39" t="s">
        <v>29</v>
      </c>
      <c r="J39" t="s">
        <v>30</v>
      </c>
      <c r="K39" t="s">
        <v>31</v>
      </c>
    </row>
    <row r="40" spans="1:13" x14ac:dyDescent="0.3">
      <c r="A40" t="s">
        <v>1</v>
      </c>
      <c r="B40" t="s">
        <v>8</v>
      </c>
      <c r="C40" t="s">
        <v>23</v>
      </c>
      <c r="D40">
        <f>F22</f>
        <v>1.0982546550653005E-4</v>
      </c>
      <c r="E40">
        <f t="shared" ref="E40:L40" si="25">G22</f>
        <v>-5.2146920122514206E-2</v>
      </c>
      <c r="F40">
        <f t="shared" si="25"/>
        <v>-4.5345512422549916E-2</v>
      </c>
      <c r="H40">
        <f t="shared" si="25"/>
        <v>4.6000000000000263E-2</v>
      </c>
      <c r="I40">
        <f t="shared" si="25"/>
        <v>-4.3999999999999984E-2</v>
      </c>
      <c r="J40">
        <f t="shared" si="25"/>
        <v>0</v>
      </c>
      <c r="K40">
        <f t="shared" si="25"/>
        <v>-4.0000000000000036E-2</v>
      </c>
    </row>
    <row r="41" spans="1:13" x14ac:dyDescent="0.3">
      <c r="C41" t="s">
        <v>24</v>
      </c>
      <c r="D41">
        <f>F31</f>
        <v>-8.2382909051158092E-3</v>
      </c>
      <c r="E41">
        <f t="shared" ref="E41:K41" si="26">G31</f>
        <v>-2.2076069730586267</v>
      </c>
      <c r="F41">
        <f t="shared" si="26"/>
        <v>-1.6718076215297588</v>
      </c>
      <c r="H41">
        <f t="shared" si="26"/>
        <v>1.7202692595362852</v>
      </c>
      <c r="I41">
        <f t="shared" si="26"/>
        <v>-8.9068825910931135</v>
      </c>
      <c r="J41">
        <f t="shared" si="26"/>
        <v>0</v>
      </c>
      <c r="K41">
        <f t="shared" si="26"/>
        <v>-1.7021276595744694</v>
      </c>
    </row>
    <row r="42" spans="1:13" x14ac:dyDescent="0.3">
      <c r="B42" t="s">
        <v>9</v>
      </c>
      <c r="C42" t="s">
        <v>23</v>
      </c>
      <c r="D42" s="3">
        <f>F23</f>
        <v>2.3989197335796573E-3</v>
      </c>
      <c r="E42" s="3">
        <f t="shared" ref="E42:K42" si="27">G23</f>
        <v>-6.6911371481355453E-3</v>
      </c>
      <c r="F42" s="3">
        <f t="shared" si="27"/>
        <v>-6.7789873149149693E-3</v>
      </c>
      <c r="G42" s="3"/>
      <c r="H42" s="3">
        <f t="shared" si="27"/>
        <v>-0.52000000000000313</v>
      </c>
      <c r="I42" s="3">
        <f t="shared" si="27"/>
        <v>-1.7000000000000001E-2</v>
      </c>
      <c r="J42" s="3">
        <f t="shared" si="27"/>
        <v>61.5</v>
      </c>
      <c r="K42" s="3">
        <f t="shared" si="27"/>
        <v>1.0000000000000009E-3</v>
      </c>
    </row>
    <row r="43" spans="1:13" x14ac:dyDescent="0.3">
      <c r="C43" t="s">
        <v>24</v>
      </c>
      <c r="D43" s="4">
        <f>F32</f>
        <v>-37.606990427412953</v>
      </c>
      <c r="E43" s="4">
        <f t="shared" ref="E43:K43" si="28">G32</f>
        <v>-4.8950775359226073</v>
      </c>
      <c r="F43" s="4">
        <f t="shared" si="28"/>
        <v>-4.9539552650929704</v>
      </c>
      <c r="G43" s="4"/>
      <c r="H43" s="4">
        <f t="shared" si="28"/>
        <v>-1.0599266204647435</v>
      </c>
      <c r="I43" s="4">
        <f t="shared" si="28"/>
        <v>-35.416666666666671</v>
      </c>
      <c r="J43" s="4">
        <f t="shared" si="28"/>
        <v>54.618117229129673</v>
      </c>
      <c r="K43" s="4">
        <f t="shared" si="28"/>
        <v>0.78125000000000067</v>
      </c>
    </row>
    <row r="44" spans="1:13" x14ac:dyDescent="0.3">
      <c r="B44" t="s">
        <v>10</v>
      </c>
      <c r="C44" t="s">
        <v>23</v>
      </c>
      <c r="D44" s="3">
        <f>F24</f>
        <v>-2.2694940607127123E-2</v>
      </c>
      <c r="E44" s="3">
        <f t="shared" ref="E44:K44" si="29">G24</f>
        <v>4.9098108227010329E-3</v>
      </c>
      <c r="F44" s="3">
        <f t="shared" si="29"/>
        <v>8.1107956976569362E-3</v>
      </c>
      <c r="G44" s="3"/>
      <c r="H44" s="3">
        <f t="shared" si="29"/>
        <v>-7.0000000000001172E-3</v>
      </c>
      <c r="I44" s="3">
        <f t="shared" si="29"/>
        <v>9.9999999999999811E-3</v>
      </c>
      <c r="J44" s="3">
        <f t="shared" si="29"/>
        <v>-0.15799999999999992</v>
      </c>
      <c r="K44" s="3">
        <f t="shared" si="29"/>
        <v>4.9999999999998934E-3</v>
      </c>
    </row>
    <row r="45" spans="1:13" x14ac:dyDescent="0.3">
      <c r="C45" t="s">
        <v>24</v>
      </c>
      <c r="D45" s="4">
        <f>F33</f>
        <v>7.4677732093259648</v>
      </c>
      <c r="E45" s="4">
        <f t="shared" ref="E45:K45" si="30">G33</f>
        <v>0.22572906848327556</v>
      </c>
      <c r="F45" s="4">
        <f t="shared" si="30"/>
        <v>0.36930732383478554</v>
      </c>
      <c r="G45" s="4"/>
      <c r="H45" s="4">
        <f t="shared" si="30"/>
        <v>-0.2425502425502466</v>
      </c>
      <c r="I45" s="4">
        <f t="shared" si="30"/>
        <v>7.2463768115941889</v>
      </c>
      <c r="J45" s="4">
        <f t="shared" si="30"/>
        <v>-6.929824561403505</v>
      </c>
      <c r="K45" s="4">
        <f t="shared" si="30"/>
        <v>0.22967386311437266</v>
      </c>
    </row>
    <row r="46" spans="1:13" x14ac:dyDescent="0.3">
      <c r="B46" t="s">
        <v>11</v>
      </c>
      <c r="C46" t="s">
        <v>23</v>
      </c>
      <c r="D46">
        <f>F25</f>
        <v>-4.3016152347432474E-4</v>
      </c>
      <c r="E46">
        <f t="shared" ref="E46:K46" si="31">G25</f>
        <v>0</v>
      </c>
      <c r="F46">
        <f t="shared" si="31"/>
        <v>-4.3016152347432474E-4</v>
      </c>
      <c r="H46">
        <f t="shared" si="31"/>
        <v>0</v>
      </c>
      <c r="I46">
        <f t="shared" si="31"/>
        <v>0</v>
      </c>
      <c r="J46">
        <f t="shared" si="31"/>
        <v>2.3200000000000003</v>
      </c>
      <c r="K46">
        <f t="shared" si="31"/>
        <v>0</v>
      </c>
    </row>
    <row r="47" spans="1:13" x14ac:dyDescent="0.3">
      <c r="C47" t="s">
        <v>24</v>
      </c>
      <c r="D47">
        <f>F34</f>
        <v>-3.7307501945966353</v>
      </c>
      <c r="E47">
        <f t="shared" ref="E47:K47" si="32">G34</f>
        <v>0</v>
      </c>
      <c r="F47">
        <f t="shared" si="32"/>
        <v>-3.7307501945966353</v>
      </c>
      <c r="H47">
        <f t="shared" si="32"/>
        <v>0</v>
      </c>
      <c r="I47">
        <f t="shared" si="32"/>
        <v>0</v>
      </c>
      <c r="J47">
        <f t="shared" si="32"/>
        <v>3.8583070014967573</v>
      </c>
      <c r="K47">
        <f t="shared" si="32"/>
        <v>0</v>
      </c>
    </row>
    <row r="48" spans="1:13" x14ac:dyDescent="0.3">
      <c r="B48" t="s">
        <v>12</v>
      </c>
      <c r="C48" t="s">
        <v>23</v>
      </c>
      <c r="D48">
        <f>F26</f>
        <v>-0.22857700961598937</v>
      </c>
      <c r="E48">
        <f t="shared" ref="E48:K48" si="33">G26</f>
        <v>0</v>
      </c>
      <c r="F48">
        <f t="shared" si="33"/>
        <v>0.22857700961598937</v>
      </c>
      <c r="H48">
        <f t="shared" si="33"/>
        <v>0</v>
      </c>
      <c r="I48">
        <f t="shared" si="33"/>
        <v>0</v>
      </c>
      <c r="J48">
        <f t="shared" si="33"/>
        <v>-8.0999999999999961E-3</v>
      </c>
      <c r="K48">
        <f t="shared" si="33"/>
        <v>0</v>
      </c>
    </row>
    <row r="49" spans="3:11" x14ac:dyDescent="0.3">
      <c r="C49" t="s">
        <v>24</v>
      </c>
      <c r="D49">
        <f>F35</f>
        <v>5.3102822405378269</v>
      </c>
      <c r="E49">
        <f t="shared" ref="E49:K49" si="34">G35</f>
        <v>0</v>
      </c>
      <c r="F49">
        <f t="shared" si="34"/>
        <v>5.3102822405378269</v>
      </c>
      <c r="H49">
        <f t="shared" si="34"/>
        <v>0</v>
      </c>
      <c r="I49">
        <f t="shared" si="34"/>
        <v>0</v>
      </c>
      <c r="J49">
        <f t="shared" si="34"/>
        <v>-5.0310559006211157</v>
      </c>
      <c r="K49">
        <f t="shared" si="3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Maaskant</dc:creator>
  <cp:lastModifiedBy>Mitchel Maaskant</cp:lastModifiedBy>
  <dcterms:created xsi:type="dcterms:W3CDTF">2019-03-24T09:28:17Z</dcterms:created>
  <dcterms:modified xsi:type="dcterms:W3CDTF">2019-03-24T11:45:06Z</dcterms:modified>
</cp:coreProperties>
</file>