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dcgal-my.sharepoint.com/personal/david_rbacelar_udc_es/Documents/Documentos/"/>
    </mc:Choice>
  </mc:AlternateContent>
  <xr:revisionPtr revIDLastSave="366" documentId="8_{C7BC1DAF-7EB0-49B9-B94A-ED2FCA4553AF}" xr6:coauthVersionLast="41" xr6:coauthVersionMax="41" xr10:uidLastSave="{479F0F7B-5E4A-48F8-BA25-22A8CB426D21}"/>
  <bookViews>
    <workbookView xWindow="4215" yWindow="1170" windowWidth="21600" windowHeight="11385" xr2:uid="{A8D4F86E-06CF-4ADF-886E-B6FE59C3C303}"/>
  </bookViews>
  <sheets>
    <sheet name="Inversion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4" i="1" l="1"/>
  <c r="C14" i="1" l="1"/>
  <c r="D14" i="1"/>
  <c r="A15" i="1" l="1"/>
  <c r="D15" i="1" s="1"/>
  <c r="F15" i="1" l="1"/>
  <c r="G15" i="1" s="1"/>
  <c r="A16" i="1"/>
  <c r="C10" i="1"/>
  <c r="D16" i="1" l="1"/>
  <c r="E16" i="1" s="1"/>
  <c r="F16" i="1"/>
  <c r="G16" i="1" s="1"/>
  <c r="E14" i="1"/>
  <c r="E15" i="1"/>
  <c r="A17" i="1"/>
  <c r="D17" i="1" l="1"/>
  <c r="F17" i="1" s="1"/>
  <c r="G17" i="1" s="1"/>
  <c r="H16" i="1"/>
  <c r="I16" i="1" s="1"/>
  <c r="H15" i="1"/>
  <c r="I15" i="1" s="1"/>
  <c r="A18" i="1"/>
  <c r="E17" i="1" l="1"/>
  <c r="H17" i="1" s="1"/>
  <c r="D18" i="1"/>
  <c r="F18" i="1" s="1"/>
  <c r="G18" i="1" s="1"/>
  <c r="A19" i="1"/>
  <c r="E18" i="1" l="1"/>
  <c r="H18" i="1" s="1"/>
  <c r="I18" i="1" s="1"/>
  <c r="D19" i="1"/>
  <c r="F19" i="1"/>
  <c r="G19" i="1" s="1"/>
  <c r="E19" i="1"/>
  <c r="H19" i="1"/>
  <c r="I19" i="1" s="1"/>
  <c r="A20" i="1"/>
  <c r="I17" i="1"/>
  <c r="D20" i="1" l="1"/>
  <c r="H20" i="1"/>
  <c r="I20" i="1" s="1"/>
  <c r="E20" i="1"/>
  <c r="F20" i="1"/>
  <c r="G20" i="1" s="1"/>
  <c r="A21" i="1"/>
  <c r="D21" i="1" l="1"/>
  <c r="H21" i="1"/>
  <c r="I21" i="1" s="1"/>
  <c r="F21" i="1"/>
  <c r="G21" i="1" s="1"/>
  <c r="E21" i="1"/>
  <c r="A22" i="1"/>
  <c r="F22" i="1" l="1"/>
  <c r="G22" i="1" s="1"/>
  <c r="D22" i="1"/>
  <c r="E22" i="1"/>
  <c r="H22" i="1"/>
  <c r="A23" i="1"/>
  <c r="F23" i="1" l="1"/>
  <c r="G23" i="1" s="1"/>
  <c r="D23" i="1"/>
  <c r="H23" i="1"/>
  <c r="I23" i="1" s="1"/>
  <c r="E23" i="1"/>
  <c r="A24" i="1"/>
  <c r="I22" i="1"/>
  <c r="E24" i="1" l="1"/>
  <c r="F24" i="1"/>
  <c r="G24" i="1" s="1"/>
  <c r="H24" i="1"/>
  <c r="I24" i="1" s="1"/>
  <c r="D24" i="1"/>
  <c r="J5" i="1" s="1"/>
  <c r="J3" i="1" l="1"/>
  <c r="E26" i="1"/>
</calcChain>
</file>

<file path=xl/sharedStrings.xml><?xml version="1.0" encoding="utf-8"?>
<sst xmlns="http://schemas.openxmlformats.org/spreadsheetml/2006/main" count="23" uniqueCount="22">
  <si>
    <t>EVALUACIÓN DE PROYECTOS DE INVERSIÓN</t>
  </si>
  <si>
    <t>INVERSIÓN  INICIAL (G0)</t>
  </si>
  <si>
    <t>DURACIÓN (N)</t>
  </si>
  <si>
    <t>COSTE MEDIO PONDERADO DE CAPITAL (WACC)</t>
  </si>
  <si>
    <t xml:space="preserve"> </t>
  </si>
  <si>
    <t>Fondos Propios</t>
  </si>
  <si>
    <t>Deuda</t>
  </si>
  <si>
    <t>CMPC (i)</t>
  </si>
  <si>
    <t>t</t>
  </si>
  <si>
    <t>Cobros</t>
  </si>
  <si>
    <t>Pagos</t>
  </si>
  <si>
    <t>FC</t>
  </si>
  <si>
    <t>FC Actualizados</t>
  </si>
  <si>
    <t>VALOR ACTUAL NETO (VAN)</t>
  </si>
  <si>
    <t>TASA INTERNA DE RENTABILIDAD (TIR)</t>
  </si>
  <si>
    <t>PAY BACK (PERÍODO DE REEMBOLSO)</t>
  </si>
  <si>
    <t>PAY BACK ACTUALIZADO</t>
  </si>
  <si>
    <t>Indicadores de la efectuabilidad de una inversión:</t>
  </si>
  <si>
    <t>TIR NETA</t>
  </si>
  <si>
    <t>SUMA ACUMULADA DE LOS FLUJOS DE CAJA</t>
  </si>
  <si>
    <t>PAY BACK</t>
  </si>
  <si>
    <t>SUMA ACUMULADA FC ACTUALIZADOS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</si>
</sst>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2" fillId="0" borderId="0" xfId="0" applyFont="1"/>
    <xf numFmtId="0" fontId="0" fillId="0" borderId="1" xfId="0" applyBorder="1"/>
    <xf numFmtId="0" fontId="0" fillId="3" borderId="1" xfId="0" applyFill="1" applyBorder="1" applyAlignment="1">
      <alignment horizontal="center"/>
    </xf>
    <xf numFmtId="44" fontId="0" fillId="0" borderId="1" xfId="1" applyFont="1" applyBorder="1"/>
    <xf numFmtId="44" fontId="0" fillId="0" borderId="1" xfId="1" applyFont="1" applyBorder="1" applyAlignment="1">
      <alignment horizontal="center"/>
    </xf>
    <xf numFmtId="0" fontId="0" fillId="0" borderId="0" xfId="0" applyFill="1"/>
    <xf numFmtId="0" fontId="0" fillId="3" borderId="1" xfId="0" applyFill="1" applyBorder="1"/>
    <xf numFmtId="0" fontId="2" fillId="2" borderId="1" xfId="0" applyFont="1" applyFill="1" applyBorder="1"/>
    <xf numFmtId="0" fontId="0" fillId="2" borderId="1" xfId="0" applyFill="1" applyBorder="1"/>
    <xf numFmtId="0" fontId="0" fillId="0" borderId="1" xfId="0" applyFill="1" applyBorder="1"/>
    <xf numFmtId="10" fontId="0" fillId="0" borderId="1" xfId="2" applyNumberFormat="1" applyFont="1" applyFill="1" applyBorder="1"/>
    <xf numFmtId="9" fontId="0" fillId="5" borderId="1" xfId="2" applyFont="1" applyFill="1" applyBorder="1"/>
    <xf numFmtId="0" fontId="0" fillId="3" borderId="1" xfId="0" applyFill="1" applyBorder="1" applyAlignment="1">
      <alignment horizontal="center" wrapText="1"/>
    </xf>
    <xf numFmtId="10" fontId="0" fillId="0" borderId="2" xfId="0" applyNumberFormat="1" applyBorder="1" applyAlignment="1"/>
    <xf numFmtId="10" fontId="0" fillId="0" borderId="1" xfId="0" applyNumberFormat="1" applyBorder="1" applyAlignment="1"/>
    <xf numFmtId="0" fontId="0" fillId="0" borderId="1" xfId="0" applyBorder="1" applyAlignment="1"/>
    <xf numFmtId="44" fontId="0" fillId="5" borderId="1" xfId="1" applyFont="1" applyFill="1" applyBorder="1"/>
    <xf numFmtId="44" fontId="0" fillId="4" borderId="1" xfId="1" applyFont="1" applyFill="1" applyBorder="1"/>
    <xf numFmtId="44" fontId="0" fillId="0" borderId="0" xfId="1" applyFont="1"/>
    <xf numFmtId="44" fontId="0" fillId="0" borderId="1" xfId="0" applyNumberFormat="1" applyBorder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447E7-484E-452E-91D1-6778B6754116}">
  <dimension ref="A1:J26"/>
  <sheetViews>
    <sheetView tabSelected="1" workbookViewId="0">
      <selection activeCell="J4" sqref="J4"/>
    </sheetView>
  </sheetViews>
  <sheetFormatPr defaultRowHeight="15" x14ac:dyDescent="0.25"/>
  <cols>
    <col min="1" max="1" width="15.140625" customWidth="1"/>
    <col min="2" max="2" width="14" customWidth="1"/>
    <col min="3" max="3" width="14.28515625" customWidth="1"/>
    <col min="4" max="4" width="13.140625" bestFit="1" customWidth="1"/>
    <col min="5" max="5" width="15.5703125" customWidth="1"/>
    <col min="6" max="6" width="30.140625" customWidth="1"/>
    <col min="7" max="7" width="11.42578125" customWidth="1"/>
    <col min="8" max="8" width="23.85546875" customWidth="1"/>
    <col min="9" max="9" width="17" customWidth="1"/>
    <col min="10" max="10" width="14.42578125" customWidth="1"/>
  </cols>
  <sheetData>
    <row r="1" spans="1:10" x14ac:dyDescent="0.25">
      <c r="A1" s="9" t="s">
        <v>0</v>
      </c>
      <c r="B1" s="9"/>
      <c r="C1" s="9"/>
      <c r="F1" s="8" t="s">
        <v>17</v>
      </c>
      <c r="G1" s="9"/>
      <c r="H1" s="9"/>
      <c r="I1" s="9"/>
      <c r="J1" s="9"/>
    </row>
    <row r="2" spans="1:10" x14ac:dyDescent="0.25">
      <c r="A2" s="6"/>
      <c r="B2" s="6"/>
      <c r="C2" s="6"/>
      <c r="F2" s="1"/>
    </row>
    <row r="3" spans="1:10" x14ac:dyDescent="0.25">
      <c r="F3" s="7" t="s">
        <v>13</v>
      </c>
      <c r="G3" s="7"/>
      <c r="H3" s="7"/>
      <c r="I3" s="7"/>
      <c r="J3" s="5">
        <f>SUM(E14:E24)</f>
        <v>-34.355576804863205</v>
      </c>
    </row>
    <row r="4" spans="1:10" x14ac:dyDescent="0.25">
      <c r="A4" s="2" t="s">
        <v>1</v>
      </c>
      <c r="B4" s="2"/>
      <c r="C4" s="4">
        <v>500</v>
      </c>
      <c r="F4" s="7" t="s">
        <v>14</v>
      </c>
      <c r="G4" s="7"/>
      <c r="H4" s="7"/>
      <c r="I4" s="7"/>
      <c r="J4" s="14">
        <f>IRR((D14:D24),0.01)</f>
        <v>7.3948741562841036E-2</v>
      </c>
    </row>
    <row r="5" spans="1:10" x14ac:dyDescent="0.25">
      <c r="A5" s="2" t="s">
        <v>2</v>
      </c>
      <c r="B5" s="2"/>
      <c r="C5" s="2">
        <v>4</v>
      </c>
      <c r="F5" s="7" t="s">
        <v>18</v>
      </c>
      <c r="G5" s="7"/>
      <c r="H5" s="7"/>
      <c r="I5" s="7"/>
      <c r="J5" s="15">
        <f>J4-C10</f>
        <v>-2.6051258437158969E-2</v>
      </c>
    </row>
    <row r="6" spans="1:10" x14ac:dyDescent="0.25">
      <c r="F6" s="7" t="s">
        <v>15</v>
      </c>
      <c r="G6" s="7"/>
      <c r="H6" s="7"/>
      <c r="I6" s="7"/>
      <c r="J6" s="16">
        <v>3</v>
      </c>
    </row>
    <row r="7" spans="1:10" x14ac:dyDescent="0.25">
      <c r="A7" s="10" t="s">
        <v>3</v>
      </c>
      <c r="B7" s="10"/>
      <c r="C7" s="10"/>
      <c r="D7" s="10"/>
      <c r="F7" s="7" t="s">
        <v>16</v>
      </c>
      <c r="G7" s="7"/>
      <c r="H7" s="7"/>
      <c r="I7" s="7"/>
      <c r="J7" s="16">
        <v>4</v>
      </c>
    </row>
    <row r="8" spans="1:10" x14ac:dyDescent="0.25">
      <c r="A8" s="10" t="s">
        <v>4</v>
      </c>
      <c r="B8" s="10" t="s">
        <v>5</v>
      </c>
      <c r="C8" s="17">
        <v>500</v>
      </c>
      <c r="D8" s="12">
        <v>0.1</v>
      </c>
    </row>
    <row r="9" spans="1:10" x14ac:dyDescent="0.25">
      <c r="A9" s="10"/>
      <c r="B9" s="10" t="s">
        <v>6</v>
      </c>
      <c r="C9" s="17">
        <v>0</v>
      </c>
      <c r="D9" s="12">
        <v>0.05</v>
      </c>
    </row>
    <row r="10" spans="1:10" x14ac:dyDescent="0.25">
      <c r="A10" s="10"/>
      <c r="B10" s="10" t="s">
        <v>7</v>
      </c>
      <c r="C10" s="11">
        <f>C8/C4*D8+C9/C4*D9</f>
        <v>0.1</v>
      </c>
      <c r="D10" s="10"/>
    </row>
    <row r="12" spans="1:10" ht="12" customHeight="1" x14ac:dyDescent="0.25"/>
    <row r="13" spans="1:10" ht="29.25" customHeight="1" x14ac:dyDescent="0.25">
      <c r="A13" s="3" t="s">
        <v>8</v>
      </c>
      <c r="B13" s="3" t="s">
        <v>9</v>
      </c>
      <c r="C13" s="3" t="s">
        <v>10</v>
      </c>
      <c r="D13" s="3" t="s">
        <v>11</v>
      </c>
      <c r="E13" s="3" t="s">
        <v>12</v>
      </c>
      <c r="F13" s="13" t="s">
        <v>19</v>
      </c>
      <c r="G13" s="13" t="s">
        <v>20</v>
      </c>
      <c r="H13" s="13" t="s">
        <v>21</v>
      </c>
      <c r="I13" s="13" t="s">
        <v>16</v>
      </c>
    </row>
    <row r="14" spans="1:10" x14ac:dyDescent="0.25">
      <c r="A14" s="2">
        <v>0</v>
      </c>
      <c r="B14" s="18"/>
      <c r="C14" s="18">
        <f>C4</f>
        <v>500</v>
      </c>
      <c r="D14" s="4">
        <f>IF(ISNUMBER(A14),B14-C14,"")</f>
        <v>-500</v>
      </c>
      <c r="E14" s="5">
        <f>IF(ISNUMBER(A14),D14*(1+C$10)^(-A14))</f>
        <v>-500</v>
      </c>
      <c r="F14" s="2"/>
      <c r="G14" s="2"/>
      <c r="H14" s="2"/>
      <c r="I14" s="2"/>
    </row>
    <row r="15" spans="1:10" x14ac:dyDescent="0.25">
      <c r="A15" s="2">
        <f>IF(A14&lt;C$5,A14+1,"")</f>
        <v>1</v>
      </c>
      <c r="B15" s="18">
        <v>120</v>
      </c>
      <c r="C15" s="18">
        <v>70</v>
      </c>
      <c r="D15" s="4">
        <f t="shared" ref="D15:D24" si="0">IF(ISNUMBER(A15),B15-C15,"")</f>
        <v>50</v>
      </c>
      <c r="E15" s="5">
        <f>IF(ISNUMBER(A15),D15*(1+C$10)^(-A15),"")</f>
        <v>45.454545454545453</v>
      </c>
      <c r="F15" s="5">
        <f>IF(ISNUMBER(A15),SUM($D$15:D15),"")</f>
        <v>50</v>
      </c>
      <c r="G15" s="2" t="str">
        <f>IF(F15&gt;=$C$4,"PB","")</f>
        <v/>
      </c>
      <c r="H15" s="4">
        <f>IF(ISNUMBER(A15),SUM($E$15:E15),"")</f>
        <v>45.454545454545453</v>
      </c>
      <c r="I15" s="2" t="str">
        <f>IF(H15&gt;$C$4,"PB ACTUALIZADO","")</f>
        <v/>
      </c>
    </row>
    <row r="16" spans="1:10" x14ac:dyDescent="0.25">
      <c r="A16" s="2">
        <f t="shared" ref="A16:A24" si="1">IF(A15&lt;C$5,A15+1,"")</f>
        <v>2</v>
      </c>
      <c r="B16" s="18">
        <v>200</v>
      </c>
      <c r="C16" s="18">
        <v>80</v>
      </c>
      <c r="D16" s="4">
        <f t="shared" si="0"/>
        <v>120</v>
      </c>
      <c r="E16" s="5">
        <f t="shared" ref="E16:E24" si="2">IF(ISNUMBER(A16),D16*(1+C$10)^(-A16),"")</f>
        <v>99.173553719008254</v>
      </c>
      <c r="F16" s="5">
        <f>IF(ISNUMBER(A16),SUM($D$15:D16),"")</f>
        <v>170</v>
      </c>
      <c r="G16" s="2" t="str">
        <f t="shared" ref="G16:G24" si="3">IF(F16&gt;=$C$4,"PB","")</f>
        <v/>
      </c>
      <c r="H16" s="4">
        <f>IF(ISNUMBER(A16),SUM($E$15:E16),"")</f>
        <v>144.62809917355372</v>
      </c>
      <c r="I16" s="2" t="str">
        <f t="shared" ref="I16:I24" si="4">IF(H16&gt;$C$4,"PB ACTUALIZADO","")</f>
        <v/>
      </c>
    </row>
    <row r="17" spans="1:9" x14ac:dyDescent="0.25">
      <c r="A17" s="2">
        <f t="shared" si="1"/>
        <v>3</v>
      </c>
      <c r="B17" s="18">
        <v>300</v>
      </c>
      <c r="C17" s="18">
        <v>100</v>
      </c>
      <c r="D17" s="4">
        <f t="shared" si="0"/>
        <v>200</v>
      </c>
      <c r="E17" s="5">
        <f t="shared" si="2"/>
        <v>150.2629601803155</v>
      </c>
      <c r="F17" s="5">
        <f>IF(ISNUMBER(A17),SUM($D$15:D17),"")</f>
        <v>370</v>
      </c>
      <c r="G17" s="2" t="str">
        <f t="shared" si="3"/>
        <v/>
      </c>
      <c r="H17" s="4">
        <f>IF(ISNUMBER(A17),SUM($E$15:E17),"")</f>
        <v>294.8910593538692</v>
      </c>
      <c r="I17" s="2" t="str">
        <f t="shared" si="4"/>
        <v/>
      </c>
    </row>
    <row r="18" spans="1:9" x14ac:dyDescent="0.25">
      <c r="A18" s="2">
        <f t="shared" si="1"/>
        <v>4</v>
      </c>
      <c r="B18" s="18">
        <v>400</v>
      </c>
      <c r="C18" s="18">
        <v>150</v>
      </c>
      <c r="D18" s="4">
        <f t="shared" si="0"/>
        <v>250</v>
      </c>
      <c r="E18" s="5">
        <f t="shared" si="2"/>
        <v>170.75336384126763</v>
      </c>
      <c r="F18" s="5">
        <f>IF(ISNUMBER(A18),SUM($D$15:D18),"")</f>
        <v>620</v>
      </c>
      <c r="G18" s="2" t="str">
        <f t="shared" si="3"/>
        <v>PB</v>
      </c>
      <c r="H18" s="4">
        <f>IF(ISNUMBER(A18),SUM($E$15:E18),"")</f>
        <v>465.64442319513682</v>
      </c>
      <c r="I18" s="2" t="str">
        <f t="shared" si="4"/>
        <v/>
      </c>
    </row>
    <row r="19" spans="1:9" x14ac:dyDescent="0.25">
      <c r="A19" s="2" t="str">
        <f t="shared" si="1"/>
        <v/>
      </c>
      <c r="B19" s="18">
        <v>100000</v>
      </c>
      <c r="C19" s="18">
        <v>85000</v>
      </c>
      <c r="D19" s="4" t="str">
        <f t="shared" si="0"/>
        <v/>
      </c>
      <c r="E19" s="5" t="str">
        <f t="shared" si="2"/>
        <v/>
      </c>
      <c r="F19" s="5" t="str">
        <f>IF(ISNUMBER(A19),SUM($D$15:D19),"")</f>
        <v/>
      </c>
      <c r="G19" s="2" t="str">
        <f t="shared" si="3"/>
        <v>PB</v>
      </c>
      <c r="H19" s="4" t="str">
        <f>IF(ISNUMBER(A19),SUM($E$15:E19),"")</f>
        <v/>
      </c>
      <c r="I19" s="2" t="str">
        <f t="shared" si="4"/>
        <v>PB ACTUALIZADO</v>
      </c>
    </row>
    <row r="20" spans="1:9" x14ac:dyDescent="0.25">
      <c r="A20" s="2" t="str">
        <f t="shared" si="1"/>
        <v/>
      </c>
      <c r="B20" s="18">
        <v>15000</v>
      </c>
      <c r="C20" s="18">
        <v>3000</v>
      </c>
      <c r="D20" s="4" t="str">
        <f t="shared" si="0"/>
        <v/>
      </c>
      <c r="E20" s="5" t="str">
        <f t="shared" si="2"/>
        <v/>
      </c>
      <c r="F20" s="5" t="str">
        <f>IF(ISNUMBER(A20),SUM($D$15:D20),"")</f>
        <v/>
      </c>
      <c r="G20" s="2" t="str">
        <f t="shared" si="3"/>
        <v>PB</v>
      </c>
      <c r="H20" s="4" t="str">
        <f>IF(ISNUMBER(A20),SUM($E$15:E20),"")</f>
        <v/>
      </c>
      <c r="I20" s="2" t="str">
        <f t="shared" si="4"/>
        <v>PB ACTUALIZADO</v>
      </c>
    </row>
    <row r="21" spans="1:9" x14ac:dyDescent="0.25">
      <c r="A21" s="2" t="str">
        <f t="shared" si="1"/>
        <v/>
      </c>
      <c r="B21" s="18">
        <v>15000</v>
      </c>
      <c r="C21" s="18">
        <v>3000</v>
      </c>
      <c r="D21" s="4" t="str">
        <f t="shared" si="0"/>
        <v/>
      </c>
      <c r="E21" s="5" t="str">
        <f t="shared" si="2"/>
        <v/>
      </c>
      <c r="F21" s="5" t="str">
        <f>IF(ISNUMBER(A21),SUM($D$15:D21),"")</f>
        <v/>
      </c>
      <c r="G21" s="2" t="str">
        <f t="shared" si="3"/>
        <v>PB</v>
      </c>
      <c r="H21" s="4" t="str">
        <f>IF(ISNUMBER(A21),SUM($E$15:E21),"")</f>
        <v/>
      </c>
      <c r="I21" s="2" t="str">
        <f t="shared" si="4"/>
        <v>PB ACTUALIZADO</v>
      </c>
    </row>
    <row r="22" spans="1:9" x14ac:dyDescent="0.25">
      <c r="A22" s="2" t="str">
        <f t="shared" si="1"/>
        <v/>
      </c>
      <c r="B22" s="18">
        <v>15000</v>
      </c>
      <c r="C22" s="18">
        <v>3000</v>
      </c>
      <c r="D22" s="4" t="str">
        <f t="shared" si="0"/>
        <v/>
      </c>
      <c r="E22" s="5" t="str">
        <f t="shared" si="2"/>
        <v/>
      </c>
      <c r="F22" s="5" t="str">
        <f>IF(ISNUMBER(A22),SUM($D$15:D22),"")</f>
        <v/>
      </c>
      <c r="G22" s="2" t="str">
        <f t="shared" si="3"/>
        <v>PB</v>
      </c>
      <c r="H22" s="4" t="str">
        <f>IF(ISNUMBER(A22),SUM($E$15:E22),"")</f>
        <v/>
      </c>
      <c r="I22" s="2" t="str">
        <f t="shared" si="4"/>
        <v>PB ACTUALIZADO</v>
      </c>
    </row>
    <row r="23" spans="1:9" x14ac:dyDescent="0.25">
      <c r="A23" s="2" t="str">
        <f t="shared" si="1"/>
        <v/>
      </c>
      <c r="B23" s="18">
        <v>15000</v>
      </c>
      <c r="C23" s="18">
        <v>3000</v>
      </c>
      <c r="D23" s="4" t="str">
        <f t="shared" si="0"/>
        <v/>
      </c>
      <c r="E23" s="5" t="str">
        <f t="shared" si="2"/>
        <v/>
      </c>
      <c r="F23" s="5" t="str">
        <f>IF(ISNUMBER(A23),SUM($D$15:D23),"")</f>
        <v/>
      </c>
      <c r="G23" s="2" t="str">
        <f t="shared" si="3"/>
        <v>PB</v>
      </c>
      <c r="H23" s="4" t="str">
        <f>IF(ISNUMBER(A23),SUM($E$15:E23),"")</f>
        <v/>
      </c>
      <c r="I23" s="2" t="str">
        <f t="shared" si="4"/>
        <v>PB ACTUALIZADO</v>
      </c>
    </row>
    <row r="24" spans="1:9" x14ac:dyDescent="0.25">
      <c r="A24" s="2" t="str">
        <f t="shared" si="1"/>
        <v/>
      </c>
      <c r="B24" s="18">
        <v>15000</v>
      </c>
      <c r="C24" s="18">
        <v>3000</v>
      </c>
      <c r="D24" s="4" t="str">
        <f t="shared" si="0"/>
        <v/>
      </c>
      <c r="E24" s="5" t="str">
        <f t="shared" si="2"/>
        <v/>
      </c>
      <c r="F24" s="5" t="str">
        <f>IF(ISNUMBER(A24),SUM($D$15:D24),"")</f>
        <v/>
      </c>
      <c r="G24" s="2" t="str">
        <f t="shared" si="3"/>
        <v>PB</v>
      </c>
      <c r="H24" s="4" t="str">
        <f>IF(ISNUMBER(A24),SUM($E$15:E24),"")</f>
        <v/>
      </c>
      <c r="I24" s="2" t="str">
        <f t="shared" si="4"/>
        <v>PB ACTUALIZADO</v>
      </c>
    </row>
    <row r="25" spans="1:9" x14ac:dyDescent="0.25">
      <c r="B25" s="19"/>
      <c r="C25" s="19"/>
    </row>
    <row r="26" spans="1:9" x14ac:dyDescent="0.25">
      <c r="B26" s="19"/>
      <c r="C26" s="19"/>
      <c r="E26" s="20">
        <f>SUM(E15:E24)</f>
        <v>465.64442319513682</v>
      </c>
    </row>
  </sheetData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3EFE8FB4B01724E89EE9AB504EF6D3B" ma:contentTypeVersion="8" ma:contentTypeDescription="Crear nuevo documento." ma:contentTypeScope="" ma:versionID="be92c436971397e5760f8a666f71ea22">
  <xsd:schema xmlns:xsd="http://www.w3.org/2001/XMLSchema" xmlns:xs="http://www.w3.org/2001/XMLSchema" xmlns:p="http://schemas.microsoft.com/office/2006/metadata/properties" xmlns:ns3="51934690-9054-4ebc-8c7f-32324daf95b1" targetNamespace="http://schemas.microsoft.com/office/2006/metadata/properties" ma:root="true" ma:fieldsID="ef761f8758290617257448a04cab260e" ns3:_="">
    <xsd:import namespace="51934690-9054-4ebc-8c7f-32324daf95b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1934690-9054-4ebc-8c7f-32324daf95b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FCEE9CE-DA0A-45A0-95D1-4F9C9DDE400D}">
  <ds:schemaRefs>
    <ds:schemaRef ds:uri="51934690-9054-4ebc-8c7f-32324daf95b1"/>
    <ds:schemaRef ds:uri="http://purl.org/dc/terms/"/>
    <ds:schemaRef ds:uri="http://purl.org/dc/elements/1.1/"/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http://schemas.microsoft.com/office/infopath/2007/PartnerControls"/>
    <ds:schemaRef ds:uri="http://schemas.microsoft.com/office/2006/metadata/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2EED9097-E292-4E13-BF42-0FEA1D43748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1934690-9054-4ebc-8c7f-32324daf95b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96DF99C-5E53-45E1-9C70-9D9F2741558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Inversiones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Rodríguez</dc:creator>
  <cp:lastModifiedBy>David Rodríguez</cp:lastModifiedBy>
  <dcterms:created xsi:type="dcterms:W3CDTF">2019-11-12T12:32:28Z</dcterms:created>
  <dcterms:modified xsi:type="dcterms:W3CDTF">2019-12-03T12:38:25Z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0x01010083EFE8FB4B01724E89EE9AB504EF6D3B</vt:lpwstr>
  </property>
</Properties>
</file>