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cgal-my.sharepoint.com/personal/david_rbacelar_udc_es/Documents/Documentos/"/>
    </mc:Choice>
  </mc:AlternateContent>
  <xr:revisionPtr revIDLastSave="330" documentId="13_ncr:1_{257C40CD-DD12-4D84-940E-731DAFCA7427}" xr6:coauthVersionLast="41" xr6:coauthVersionMax="41" xr10:uidLastSave="{3E04AEFA-F32F-4695-9298-97D09B58AA82}"/>
  <bookViews>
    <workbookView xWindow="5940" yWindow="2250" windowWidth="21600" windowHeight="11385" activeTab="1" xr2:uid="{035F1B2F-D454-4436-8CA6-B9D9925EC932}"/>
  </bookViews>
  <sheets>
    <sheet name="PRÁCTICAS AXO" sheetId="1" r:id="rId1"/>
    <sheet name="RENTAS AX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" i="2" l="1"/>
  <c r="L7" i="2" l="1"/>
  <c r="L5" i="2"/>
  <c r="L6" i="2"/>
  <c r="N7" i="2" l="1"/>
  <c r="P7" i="2" s="1"/>
  <c r="N6" i="2"/>
  <c r="P6" i="2" s="1"/>
  <c r="D6" i="2"/>
  <c r="E9" i="2" s="1"/>
  <c r="D5" i="2"/>
  <c r="C9" i="2" s="1"/>
  <c r="D4" i="2"/>
  <c r="F9" i="2" l="1"/>
  <c r="D9" i="2"/>
  <c r="F28" i="1"/>
  <c r="F29" i="1"/>
  <c r="D29" i="1"/>
  <c r="D39" i="1"/>
  <c r="E39" i="1" s="1"/>
  <c r="C40" i="1"/>
  <c r="D40" i="1" s="1"/>
  <c r="E40" i="1" s="1"/>
  <c r="E41" i="1"/>
  <c r="D42" i="1"/>
  <c r="E42" i="1" s="1"/>
  <c r="C43" i="1"/>
  <c r="D43" i="1" s="1"/>
  <c r="E43" i="1" s="1"/>
  <c r="C44" i="1"/>
  <c r="D44" i="1" s="1"/>
  <c r="E44" i="1" s="1"/>
  <c r="C38" i="1"/>
  <c r="D38" i="1" s="1"/>
  <c r="E38" i="1" s="1"/>
  <c r="F10" i="2" l="1"/>
  <c r="E10" i="2"/>
  <c r="C10" i="2"/>
  <c r="D10" i="2"/>
  <c r="A11" i="2"/>
  <c r="B32" i="1"/>
  <c r="D31" i="1" s="1"/>
  <c r="F23" i="1" s="1"/>
  <c r="B19" i="1"/>
  <c r="C19" i="1" s="1"/>
  <c r="B18" i="1"/>
  <c r="C18" i="1" s="1"/>
  <c r="B17" i="1"/>
  <c r="C17" i="1" s="1"/>
  <c r="B9" i="1"/>
  <c r="B8" i="1"/>
  <c r="A12" i="2" l="1"/>
  <c r="E11" i="2"/>
  <c r="C11" i="2"/>
  <c r="D11" i="2"/>
  <c r="F11" i="2"/>
  <c r="D32" i="1"/>
  <c r="F32" i="1"/>
  <c r="F31" i="1"/>
  <c r="A13" i="2" l="1"/>
  <c r="F12" i="2"/>
  <c r="E12" i="2"/>
  <c r="C12" i="2"/>
  <c r="D12" i="2"/>
  <c r="A14" i="2" l="1"/>
  <c r="D13" i="2"/>
  <c r="F13" i="2"/>
  <c r="E13" i="2"/>
  <c r="C13" i="2"/>
  <c r="A15" i="2" l="1"/>
  <c r="C14" i="2"/>
  <c r="D14" i="2"/>
  <c r="F14" i="2"/>
  <c r="E14" i="2"/>
  <c r="A16" i="2" l="1"/>
  <c r="E15" i="2"/>
  <c r="C15" i="2"/>
  <c r="D15" i="2"/>
  <c r="F15" i="2"/>
  <c r="A17" i="2" l="1"/>
  <c r="F16" i="2"/>
  <c r="E16" i="2"/>
  <c r="C16" i="2"/>
  <c r="D16" i="2"/>
  <c r="A18" i="2" l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F17" i="2"/>
  <c r="E17" i="2"/>
  <c r="C17" i="2"/>
  <c r="F4" i="2" s="1"/>
  <c r="D17" i="2"/>
  <c r="G4" i="2" s="1"/>
</calcChain>
</file>

<file path=xl/sharedStrings.xml><?xml version="1.0" encoding="utf-8"?>
<sst xmlns="http://schemas.openxmlformats.org/spreadsheetml/2006/main" count="107" uniqueCount="68">
  <si>
    <t>PRÁCTICA 1 - LAS LEYES FINANCIERAS</t>
  </si>
  <si>
    <t>CAPITALIZACIÓN</t>
  </si>
  <si>
    <t>Capital Inicial</t>
  </si>
  <si>
    <t>Nº de Periodos (n)</t>
  </si>
  <si>
    <t>Tipo de Interés por Periodo (i)</t>
  </si>
  <si>
    <t>Ley Simple</t>
  </si>
  <si>
    <t>Ley Compuesta</t>
  </si>
  <si>
    <t>DESCUENTO</t>
  </si>
  <si>
    <t>Capital Futuro</t>
  </si>
  <si>
    <t>Descuento Simple Racional</t>
  </si>
  <si>
    <t>Descuento Simple Comercial</t>
  </si>
  <si>
    <t>Descuento Compuesto</t>
  </si>
  <si>
    <t>Capital</t>
  </si>
  <si>
    <t>Descuento (Dinero que te cobran)</t>
  </si>
  <si>
    <t>PRÁCTICA 2</t>
  </si>
  <si>
    <t>CAPITALIZACIÓN FRACCIONADA</t>
  </si>
  <si>
    <t>Nº años</t>
  </si>
  <si>
    <t>Fraccionamiento (m)</t>
  </si>
  <si>
    <t>TI fraccionado</t>
  </si>
  <si>
    <t>TI nominal anual (Jm)</t>
  </si>
  <si>
    <t>Nº de períodos</t>
  </si>
  <si>
    <t>TI efectivo anual</t>
  </si>
  <si>
    <t>Montante</t>
  </si>
  <si>
    <t>-------------------------------------------------------------</t>
  </si>
  <si>
    <t>TI nominal anual</t>
  </si>
  <si>
    <t>Fraccionamiento(m)</t>
  </si>
  <si>
    <t>Anual</t>
  </si>
  <si>
    <t>Semestral</t>
  </si>
  <si>
    <t>Cuatrimestral</t>
  </si>
  <si>
    <t>Trimestral</t>
  </si>
  <si>
    <t>Bimensual</t>
  </si>
  <si>
    <t>Mensual</t>
  </si>
  <si>
    <t>Quincenal</t>
  </si>
  <si>
    <r>
      <t>i</t>
    </r>
    <r>
      <rPr>
        <vertAlign val="subscript"/>
        <sz val="11"/>
        <color theme="1"/>
        <rFont val="Calibri"/>
        <family val="2"/>
        <scheme val="minor"/>
      </rPr>
      <t>m</t>
    </r>
  </si>
  <si>
    <t>i</t>
  </si>
  <si>
    <t>i(%)</t>
  </si>
  <si>
    <t>TRAMO 2</t>
  </si>
  <si>
    <t>TRAMO 3</t>
  </si>
  <si>
    <t>TRAMO 1</t>
  </si>
  <si>
    <t>Ejercicios</t>
  </si>
  <si>
    <t>Sea un capital igual a 10000€ que se invierte en un depósito a plazo fijo de 10 años</t>
  </si>
  <si>
    <t>Los tipos aplicables son</t>
  </si>
  <si>
    <t>3 años</t>
  </si>
  <si>
    <t>Nominal anual capitalizable semestralmente</t>
  </si>
  <si>
    <t>5 años</t>
  </si>
  <si>
    <t>2 años</t>
  </si>
  <si>
    <t>Nominal anual capitalizable trimestralmente</t>
  </si>
  <si>
    <t>%</t>
  </si>
  <si>
    <t>VALOR ACTUAL Y FINAL DE UNA RENTA VARIABLE</t>
  </si>
  <si>
    <t>Periodicidad</t>
  </si>
  <si>
    <t>TIN (J)</t>
  </si>
  <si>
    <t>TIE (i)</t>
  </si>
  <si>
    <t>Nº períodos</t>
  </si>
  <si>
    <t>t</t>
  </si>
  <si>
    <t>Términos</t>
  </si>
  <si>
    <t>Valor Actual</t>
  </si>
  <si>
    <t>Valor Final</t>
  </si>
  <si>
    <t>Part J</t>
  </si>
  <si>
    <t>Part i</t>
  </si>
  <si>
    <t>Valor Actual Total</t>
  </si>
  <si>
    <t>Valor Final Total</t>
  </si>
  <si>
    <t>VALOR ACTUAL Y FINAL DE UNA RENTA CCONSTANTE</t>
  </si>
  <si>
    <t>Cuantía renta</t>
  </si>
  <si>
    <t>Frecuencia</t>
  </si>
  <si>
    <t>Nº términos</t>
  </si>
  <si>
    <t>VA</t>
  </si>
  <si>
    <t>VF</t>
  </si>
  <si>
    <t>Utilizando las fórmulas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</si>
</sst>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00\ &quot;€&quot;"/>
    <numFmt numFmtId="165" formatCode="0.0000%"/>
    <numFmt numFmtId="166" formatCode="_-* #,##0.000000\ _€_-;\-* #,##0.000000\ _€_-;_-* &quot;-&quot;??\ _€_-;_-@_-"/>
    <numFmt numFmtId="167" formatCode="0.000000000000000"/>
    <numFmt numFmtId="168" formatCode="0.0000000000000%"/>
    <numFmt numFmtId="169" formatCode="0.00000%"/>
    <numFmt numFmtId="170" formatCode="0.0000000%"/>
    <numFmt numFmtId="171" formatCode="0.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365D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2" applyNumberFormat="1" applyFont="1" applyFill="1" applyBorder="1"/>
    <xf numFmtId="10" fontId="0" fillId="2" borderId="1" xfId="2" applyNumberFormat="1" applyFont="1" applyFill="1" applyBorder="1"/>
    <xf numFmtId="44" fontId="0" fillId="2" borderId="1" xfId="1" applyFont="1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44" fontId="0" fillId="0" borderId="2" xfId="1" applyFont="1" applyBorder="1"/>
    <xf numFmtId="0" fontId="0" fillId="0" borderId="2" xfId="0" applyBorder="1"/>
    <xf numFmtId="10" fontId="0" fillId="0" borderId="0" xfId="2" applyNumberFormat="1" applyFont="1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44" fontId="0" fillId="0" borderId="0" xfId="0" applyNumberFormat="1"/>
    <xf numFmtId="9" fontId="0" fillId="0" borderId="2" xfId="2" applyFont="1" applyBorder="1"/>
    <xf numFmtId="0" fontId="0" fillId="0" borderId="0" xfId="0" quotePrefix="1"/>
    <xf numFmtId="0" fontId="0" fillId="5" borderId="2" xfId="0" applyFill="1" applyBorder="1" applyAlignment="1">
      <alignment horizontal="center" vertical="center"/>
    </xf>
    <xf numFmtId="166" fontId="0" fillId="5" borderId="2" xfId="3" applyNumberFormat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167" fontId="0" fillId="6" borderId="2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168" fontId="0" fillId="7" borderId="2" xfId="2" applyNumberFormat="1" applyFont="1" applyFill="1" applyBorder="1" applyAlignment="1">
      <alignment horizontal="center"/>
    </xf>
    <xf numFmtId="0" fontId="0" fillId="3" borderId="3" xfId="0" applyFill="1" applyBorder="1"/>
    <xf numFmtId="0" fontId="0" fillId="0" borderId="6" xfId="0" applyBorder="1"/>
    <xf numFmtId="44" fontId="0" fillId="0" borderId="7" xfId="1" applyFont="1" applyBorder="1"/>
    <xf numFmtId="0" fontId="0" fillId="0" borderId="7" xfId="0" applyBorder="1"/>
    <xf numFmtId="9" fontId="0" fillId="0" borderId="7" xfId="2" applyFont="1" applyBorder="1"/>
    <xf numFmtId="0" fontId="0" fillId="0" borderId="8" xfId="0" applyBorder="1"/>
    <xf numFmtId="165" fontId="0" fillId="0" borderId="9" xfId="0" applyNumberFormat="1" applyBorder="1"/>
    <xf numFmtId="0" fontId="0" fillId="4" borderId="10" xfId="0" applyFill="1" applyBorder="1"/>
    <xf numFmtId="44" fontId="0" fillId="4" borderId="11" xfId="1" applyFont="1" applyFill="1" applyBorder="1"/>
    <xf numFmtId="0" fontId="0" fillId="0" borderId="12" xfId="0" applyBorder="1"/>
    <xf numFmtId="44" fontId="0" fillId="0" borderId="13" xfId="1" applyFont="1" applyBorder="1"/>
    <xf numFmtId="0" fontId="0" fillId="4" borderId="6" xfId="0" applyFill="1" applyBorder="1"/>
    <xf numFmtId="44" fontId="0" fillId="4" borderId="7" xfId="1" applyFont="1" applyFill="1" applyBorder="1"/>
    <xf numFmtId="0" fontId="0" fillId="8" borderId="10" xfId="0" applyFill="1" applyBorder="1"/>
    <xf numFmtId="44" fontId="0" fillId="8" borderId="11" xfId="1" applyFont="1" applyFill="1" applyBorder="1"/>
    <xf numFmtId="0" fontId="0" fillId="8" borderId="6" xfId="0" applyFill="1" applyBorder="1"/>
    <xf numFmtId="44" fontId="0" fillId="8" borderId="7" xfId="1" applyFont="1" applyFill="1" applyBorder="1"/>
    <xf numFmtId="0" fontId="0" fillId="3" borderId="10" xfId="0" applyFill="1" applyBorder="1"/>
    <xf numFmtId="44" fontId="0" fillId="3" borderId="11" xfId="1" applyFont="1" applyFill="1" applyBorder="1"/>
    <xf numFmtId="9" fontId="0" fillId="0" borderId="2" xfId="0" applyNumberFormat="1" applyBorder="1"/>
    <xf numFmtId="165" fontId="0" fillId="0" borderId="7" xfId="2" applyNumberFormat="1" applyFont="1" applyBorder="1"/>
    <xf numFmtId="169" fontId="0" fillId="0" borderId="9" xfId="0" applyNumberFormat="1" applyBorder="1"/>
    <xf numFmtId="169" fontId="0" fillId="0" borderId="7" xfId="2" applyNumberFormat="1" applyFont="1" applyBorder="1"/>
    <xf numFmtId="170" fontId="0" fillId="0" borderId="7" xfId="2" applyNumberFormat="1" applyFont="1" applyBorder="1"/>
    <xf numFmtId="9" fontId="0" fillId="0" borderId="0" xfId="2" applyFont="1"/>
    <xf numFmtId="0" fontId="0" fillId="8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171" fontId="0" fillId="0" borderId="2" xfId="2" applyNumberFormat="1" applyFont="1" applyBorder="1"/>
    <xf numFmtId="0" fontId="0" fillId="4" borderId="2" xfId="0" applyFill="1" applyBorder="1" applyAlignment="1">
      <alignment horizontal="center" vertical="center"/>
    </xf>
    <xf numFmtId="44" fontId="0" fillId="0" borderId="0" xfId="1" applyFont="1"/>
    <xf numFmtId="44" fontId="0" fillId="0" borderId="0" xfId="1" applyFont="1" applyFill="1" applyBorder="1"/>
    <xf numFmtId="44" fontId="0" fillId="2" borderId="2" xfId="0" applyNumberFormat="1" applyFill="1" applyBorder="1"/>
    <xf numFmtId="0" fontId="0" fillId="9" borderId="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10" borderId="2" xfId="0" applyFill="1" applyBorder="1"/>
    <xf numFmtId="0" fontId="0" fillId="0" borderId="15" xfId="0" applyBorder="1"/>
    <xf numFmtId="10" fontId="0" fillId="0" borderId="2" xfId="2" applyNumberFormat="1" applyFont="1" applyBorder="1"/>
    <xf numFmtId="170" fontId="0" fillId="0" borderId="2" xfId="2" applyNumberFormat="1" applyFont="1" applyBorder="1"/>
    <xf numFmtId="44" fontId="0" fillId="4" borderId="2" xfId="1" applyFont="1" applyFill="1" applyBorder="1"/>
    <xf numFmtId="44" fontId="0" fillId="10" borderId="2" xfId="1" applyFont="1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A365D1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EBED-B871-443B-ADE8-60FD2BEA3A0C}">
  <dimension ref="A1:F52"/>
  <sheetViews>
    <sheetView topLeftCell="A36" zoomScale="105" workbookViewId="0">
      <selection activeCell="C9" sqref="C9"/>
    </sheetView>
  </sheetViews>
  <sheetFormatPr defaultRowHeight="15" x14ac:dyDescent="0.25"/>
  <cols>
    <col min="1" max="1" width="28.5703125" customWidth="1"/>
    <col min="2" max="2" width="18.42578125" customWidth="1"/>
    <col min="3" max="3" width="39.42578125" customWidth="1"/>
    <col min="4" max="5" width="20.85546875" bestFit="1" customWidth="1"/>
    <col min="6" max="6" width="22.42578125" customWidth="1"/>
  </cols>
  <sheetData>
    <row r="1" spans="1:3" x14ac:dyDescent="0.25">
      <c r="A1" t="s">
        <v>0</v>
      </c>
    </row>
    <row r="3" spans="1:3" ht="15.75" thickBot="1" x14ac:dyDescent="0.3">
      <c r="A3" t="s">
        <v>1</v>
      </c>
    </row>
    <row r="4" spans="1:3" ht="15.75" thickBot="1" x14ac:dyDescent="0.3">
      <c r="A4" s="1" t="s">
        <v>2</v>
      </c>
      <c r="B4" s="2">
        <v>4500</v>
      </c>
    </row>
    <row r="5" spans="1:3" ht="15.75" thickBot="1" x14ac:dyDescent="0.3">
      <c r="A5" s="1" t="s">
        <v>3</v>
      </c>
      <c r="B5" s="3">
        <v>3</v>
      </c>
    </row>
    <row r="6" spans="1:3" ht="15.75" thickBot="1" x14ac:dyDescent="0.3">
      <c r="A6" s="1" t="s">
        <v>4</v>
      </c>
      <c r="B6" s="4">
        <v>0.05</v>
      </c>
    </row>
    <row r="8" spans="1:3" x14ac:dyDescent="0.25">
      <c r="A8" s="10" t="s">
        <v>5</v>
      </c>
      <c r="B8" s="9">
        <f>B4*(1+B5*B6)</f>
        <v>5175</v>
      </c>
    </row>
    <row r="9" spans="1:3" x14ac:dyDescent="0.25">
      <c r="A9" s="10" t="s">
        <v>6</v>
      </c>
      <c r="B9" s="9">
        <f>B4*(1+B6)^B5</f>
        <v>5209.3125000000009</v>
      </c>
    </row>
    <row r="11" spans="1:3" ht="15.75" thickBot="1" x14ac:dyDescent="0.3">
      <c r="A11" t="s">
        <v>7</v>
      </c>
    </row>
    <row r="12" spans="1:3" ht="15.75" thickBot="1" x14ac:dyDescent="0.3">
      <c r="A12" s="1" t="s">
        <v>8</v>
      </c>
      <c r="B12" s="5">
        <v>2000</v>
      </c>
    </row>
    <row r="13" spans="1:3" ht="15.75" thickBot="1" x14ac:dyDescent="0.3">
      <c r="A13" s="1" t="s">
        <v>3</v>
      </c>
      <c r="B13" s="1">
        <v>6</v>
      </c>
    </row>
    <row r="14" spans="1:3" ht="15.75" thickBot="1" x14ac:dyDescent="0.3">
      <c r="A14" s="1" t="s">
        <v>4</v>
      </c>
      <c r="B14" s="4">
        <v>8.3330000000000001E-3</v>
      </c>
    </row>
    <row r="15" spans="1:3" x14ac:dyDescent="0.25">
      <c r="A15" s="6"/>
      <c r="B15" s="11"/>
    </row>
    <row r="16" spans="1:3" x14ac:dyDescent="0.25">
      <c r="A16" s="7"/>
      <c r="B16" s="12" t="s">
        <v>12</v>
      </c>
      <c r="C16" s="13" t="s">
        <v>13</v>
      </c>
    </row>
    <row r="17" spans="1:6" x14ac:dyDescent="0.25">
      <c r="A17" s="8" t="s">
        <v>9</v>
      </c>
      <c r="B17" s="9">
        <f>B12/(1+B13*B14)</f>
        <v>1904.7655328867293</v>
      </c>
      <c r="C17" s="14">
        <f>$B$12-B17</f>
        <v>95.234467113270739</v>
      </c>
    </row>
    <row r="18" spans="1:6" x14ac:dyDescent="0.25">
      <c r="A18" s="8" t="s">
        <v>10</v>
      </c>
      <c r="B18" s="9">
        <f>B12*(1-B14*B13)</f>
        <v>1900.0040000000001</v>
      </c>
      <c r="C18" s="14">
        <f t="shared" ref="C18:C19" si="0">$B$12-B18</f>
        <v>99.995999999999867</v>
      </c>
    </row>
    <row r="19" spans="1:6" x14ac:dyDescent="0.25">
      <c r="A19" s="8" t="s">
        <v>11</v>
      </c>
      <c r="B19" s="9">
        <f>B12*(1+B14)^(-B13)</f>
        <v>1902.8568214384304</v>
      </c>
      <c r="C19" s="14">
        <f t="shared" si="0"/>
        <v>97.143178561569584</v>
      </c>
    </row>
    <row r="20" spans="1:6" x14ac:dyDescent="0.25">
      <c r="A20" s="7"/>
    </row>
    <row r="21" spans="1:6" ht="15.75" thickBot="1" x14ac:dyDescent="0.3">
      <c r="A21" s="23" t="s">
        <v>14</v>
      </c>
      <c r="B21" s="23" t="s">
        <v>15</v>
      </c>
      <c r="C21" s="23"/>
    </row>
    <row r="22" spans="1:6" x14ac:dyDescent="0.25">
      <c r="A22" s="67" t="s">
        <v>38</v>
      </c>
      <c r="B22" s="68"/>
      <c r="C22" s="67" t="s">
        <v>36</v>
      </c>
      <c r="D22" s="68"/>
      <c r="E22" s="67" t="s">
        <v>37</v>
      </c>
      <c r="F22" s="68"/>
    </row>
    <row r="23" spans="1:6" x14ac:dyDescent="0.25">
      <c r="A23" s="24" t="s">
        <v>12</v>
      </c>
      <c r="B23" s="25">
        <v>10000</v>
      </c>
      <c r="C23" s="34" t="s">
        <v>12</v>
      </c>
      <c r="D23" s="35">
        <v>10000</v>
      </c>
      <c r="E23" s="38" t="s">
        <v>12</v>
      </c>
      <c r="F23" s="39">
        <f>+D31</f>
        <v>10824.321599999999</v>
      </c>
    </row>
    <row r="24" spans="1:6" x14ac:dyDescent="0.25">
      <c r="A24" s="24" t="s">
        <v>16</v>
      </c>
      <c r="B24" s="26">
        <v>1</v>
      </c>
      <c r="C24" s="24" t="s">
        <v>16</v>
      </c>
      <c r="D24" s="26">
        <v>1</v>
      </c>
      <c r="E24" s="24" t="s">
        <v>16</v>
      </c>
      <c r="F24" s="26">
        <v>2</v>
      </c>
    </row>
    <row r="25" spans="1:6" x14ac:dyDescent="0.25">
      <c r="A25" s="24" t="s">
        <v>19</v>
      </c>
      <c r="B25" s="45">
        <v>4.4999999999999998E-2</v>
      </c>
      <c r="C25" s="24" t="s">
        <v>19</v>
      </c>
      <c r="D25" s="46">
        <v>0.1</v>
      </c>
      <c r="E25" s="24" t="s">
        <v>19</v>
      </c>
      <c r="F25" s="27">
        <v>0.1</v>
      </c>
    </row>
    <row r="26" spans="1:6" x14ac:dyDescent="0.25">
      <c r="A26" s="24" t="s">
        <v>17</v>
      </c>
      <c r="B26" s="26">
        <v>4</v>
      </c>
      <c r="C26" s="24" t="s">
        <v>17</v>
      </c>
      <c r="D26" s="26">
        <v>4</v>
      </c>
      <c r="E26" s="24" t="s">
        <v>17</v>
      </c>
      <c r="F26" s="26">
        <v>2</v>
      </c>
    </row>
    <row r="27" spans="1:6" x14ac:dyDescent="0.25">
      <c r="A27" s="24" t="s">
        <v>18</v>
      </c>
      <c r="B27" s="43">
        <v>0.02</v>
      </c>
      <c r="C27" s="24" t="s">
        <v>18</v>
      </c>
      <c r="D27" s="27">
        <v>0.02</v>
      </c>
      <c r="E27" s="24" t="s">
        <v>18</v>
      </c>
      <c r="F27" s="27">
        <v>0.05</v>
      </c>
    </row>
    <row r="28" spans="1:6" x14ac:dyDescent="0.25">
      <c r="A28" s="24" t="s">
        <v>20</v>
      </c>
      <c r="B28" s="26">
        <v>4</v>
      </c>
      <c r="C28" s="24" t="s">
        <v>20</v>
      </c>
      <c r="D28" s="26">
        <v>4</v>
      </c>
      <c r="E28" s="24" t="s">
        <v>20</v>
      </c>
      <c r="F28" s="26">
        <f>F26*F24</f>
        <v>4</v>
      </c>
    </row>
    <row r="29" spans="1:6" ht="15.75" thickBot="1" x14ac:dyDescent="0.3">
      <c r="A29" s="28" t="s">
        <v>21</v>
      </c>
      <c r="B29" s="44" t="s">
        <v>47</v>
      </c>
      <c r="C29" s="28" t="s">
        <v>21</v>
      </c>
      <c r="D29" s="29">
        <f>(1+D27)^D26-1</f>
        <v>8.2432159999999977E-2</v>
      </c>
      <c r="E29" s="28" t="s">
        <v>21</v>
      </c>
      <c r="F29" s="29">
        <f>(1+F27)^F26-1</f>
        <v>0.10250000000000004</v>
      </c>
    </row>
    <row r="30" spans="1:6" ht="15.75" thickBot="1" x14ac:dyDescent="0.3"/>
    <row r="31" spans="1:6" x14ac:dyDescent="0.25">
      <c r="A31" s="30" t="s">
        <v>22</v>
      </c>
      <c r="B31" s="31">
        <v>5226</v>
      </c>
      <c r="C31" s="36" t="s">
        <v>22</v>
      </c>
      <c r="D31" s="37">
        <f>D23*(1+D29)^D24</f>
        <v>10824.321599999999</v>
      </c>
      <c r="E31" s="40" t="s">
        <v>22</v>
      </c>
      <c r="F31" s="41">
        <f>F23*(1+F29)^F24</f>
        <v>13157.030556809999</v>
      </c>
    </row>
    <row r="32" spans="1:6" ht="15.75" thickBot="1" x14ac:dyDescent="0.3">
      <c r="A32" s="32" t="s">
        <v>22</v>
      </c>
      <c r="B32" s="33">
        <f>B23*(1+B27)^B28</f>
        <v>10824.321599999999</v>
      </c>
      <c r="C32" s="32" t="s">
        <v>22</v>
      </c>
      <c r="D32" s="33">
        <f>D23*(1+D27)^D28</f>
        <v>10824.321599999999</v>
      </c>
      <c r="E32" s="32" t="s">
        <v>22</v>
      </c>
      <c r="F32" s="33">
        <f>F23*(1+F27)^F28</f>
        <v>13157.030556809999</v>
      </c>
    </row>
    <row r="34" spans="1:5" x14ac:dyDescent="0.25">
      <c r="A34" s="16" t="s">
        <v>23</v>
      </c>
    </row>
    <row r="35" spans="1:5" x14ac:dyDescent="0.25">
      <c r="A35" s="10" t="s">
        <v>24</v>
      </c>
      <c r="B35" s="15">
        <v>0.1</v>
      </c>
    </row>
    <row r="37" spans="1:5" ht="18" x14ac:dyDescent="0.25">
      <c r="A37" s="66" t="s">
        <v>25</v>
      </c>
      <c r="B37" s="66"/>
      <c r="C37" s="17" t="s">
        <v>33</v>
      </c>
      <c r="D37" s="19" t="s">
        <v>34</v>
      </c>
      <c r="E37" s="21" t="s">
        <v>35</v>
      </c>
    </row>
    <row r="38" spans="1:5" x14ac:dyDescent="0.25">
      <c r="A38" s="10">
        <v>1</v>
      </c>
      <c r="B38" s="10" t="s">
        <v>26</v>
      </c>
      <c r="C38" s="18">
        <f t="shared" ref="C38:C44" si="1">IF(ISNUMBER(A38),B$35/A38,"")</f>
        <v>0.1</v>
      </c>
      <c r="D38" s="20">
        <f t="shared" ref="D38:D44" si="2">IF(ISNUMBER(A38),(1+C38)^A38-1,"")</f>
        <v>0.10000000000000009</v>
      </c>
      <c r="E38" s="22">
        <f>+D38</f>
        <v>0.10000000000000009</v>
      </c>
    </row>
    <row r="39" spans="1:5" x14ac:dyDescent="0.25">
      <c r="A39" s="10">
        <v>2</v>
      </c>
      <c r="B39" s="10" t="s">
        <v>27</v>
      </c>
      <c r="C39" s="18">
        <v>0.04</v>
      </c>
      <c r="D39" s="20">
        <f t="shared" si="2"/>
        <v>8.1600000000000117E-2</v>
      </c>
      <c r="E39" s="22">
        <f t="shared" ref="E39:E44" si="3">+D39</f>
        <v>8.1600000000000117E-2</v>
      </c>
    </row>
    <row r="40" spans="1:5" x14ac:dyDescent="0.25">
      <c r="A40" s="10">
        <v>3</v>
      </c>
      <c r="B40" s="10" t="s">
        <v>28</v>
      </c>
      <c r="C40" s="18">
        <f t="shared" si="1"/>
        <v>3.3333333333333333E-2</v>
      </c>
      <c r="D40" s="20">
        <f t="shared" si="2"/>
        <v>0.10337037037037056</v>
      </c>
      <c r="E40" s="22">
        <f t="shared" si="3"/>
        <v>0.10337037037037056</v>
      </c>
    </row>
    <row r="41" spans="1:5" x14ac:dyDescent="0.25">
      <c r="A41" s="10">
        <v>4</v>
      </c>
      <c r="B41" s="10" t="s">
        <v>29</v>
      </c>
      <c r="C41" s="18">
        <v>0.02</v>
      </c>
      <c r="D41" s="20">
        <v>0.06</v>
      </c>
      <c r="E41" s="22">
        <f t="shared" si="3"/>
        <v>0.06</v>
      </c>
    </row>
    <row r="42" spans="1:5" x14ac:dyDescent="0.25">
      <c r="A42" s="10">
        <v>6</v>
      </c>
      <c r="B42" s="10" t="s">
        <v>30</v>
      </c>
      <c r="C42" s="18">
        <v>3.5000000000000003E-2</v>
      </c>
      <c r="D42" s="20">
        <f t="shared" si="2"/>
        <v>0.22925532634451518</v>
      </c>
      <c r="E42" s="22">
        <f t="shared" si="3"/>
        <v>0.22925532634451518</v>
      </c>
    </row>
    <row r="43" spans="1:5" x14ac:dyDescent="0.25">
      <c r="A43" s="10">
        <v>12</v>
      </c>
      <c r="B43" s="10" t="s">
        <v>31</v>
      </c>
      <c r="C43" s="18">
        <f t="shared" si="1"/>
        <v>8.3333333333333332E-3</v>
      </c>
      <c r="D43" s="20">
        <f t="shared" si="2"/>
        <v>0.10471306744129683</v>
      </c>
      <c r="E43" s="22">
        <f t="shared" si="3"/>
        <v>0.10471306744129683</v>
      </c>
    </row>
    <row r="44" spans="1:5" x14ac:dyDescent="0.25">
      <c r="A44" s="10">
        <v>24</v>
      </c>
      <c r="B44" s="10" t="s">
        <v>32</v>
      </c>
      <c r="C44" s="18">
        <f t="shared" si="1"/>
        <v>4.1666666666666666E-3</v>
      </c>
      <c r="D44" s="20">
        <f t="shared" si="2"/>
        <v>0.10494133555832774</v>
      </c>
      <c r="E44" s="22">
        <f t="shared" si="3"/>
        <v>0.10494133555832774</v>
      </c>
    </row>
    <row r="47" spans="1:5" x14ac:dyDescent="0.25">
      <c r="A47" s="10" t="s">
        <v>39</v>
      </c>
      <c r="B47" s="10"/>
      <c r="C47" s="10"/>
    </row>
    <row r="48" spans="1:5" x14ac:dyDescent="0.25">
      <c r="A48" s="10" t="s">
        <v>40</v>
      </c>
      <c r="B48" s="10"/>
      <c r="C48" s="10"/>
    </row>
    <row r="49" spans="1:3" x14ac:dyDescent="0.25">
      <c r="A49" s="10" t="s">
        <v>41</v>
      </c>
      <c r="B49" s="10"/>
      <c r="C49" s="10"/>
    </row>
    <row r="50" spans="1:3" x14ac:dyDescent="0.25">
      <c r="A50" s="10" t="s">
        <v>42</v>
      </c>
      <c r="B50" s="42">
        <v>0.08</v>
      </c>
      <c r="C50" s="10" t="s">
        <v>43</v>
      </c>
    </row>
    <row r="51" spans="1:3" x14ac:dyDescent="0.25">
      <c r="A51" s="10" t="s">
        <v>44</v>
      </c>
      <c r="B51" s="42">
        <v>0.01</v>
      </c>
      <c r="C51" s="10" t="s">
        <v>31</v>
      </c>
    </row>
    <row r="52" spans="1:3" x14ac:dyDescent="0.25">
      <c r="A52" s="10" t="s">
        <v>45</v>
      </c>
      <c r="B52" s="42">
        <v>0.1</v>
      </c>
      <c r="C52" s="10" t="s">
        <v>46</v>
      </c>
    </row>
  </sheetData>
  <mergeCells count="4">
    <mergeCell ref="A37:B37"/>
    <mergeCell ref="E22:F22"/>
    <mergeCell ref="C22:D22"/>
    <mergeCell ref="A22:B2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5FD7-DF09-4801-BB91-524678F3893C}">
  <dimension ref="A1:P33"/>
  <sheetViews>
    <sheetView tabSelected="1" zoomScale="88" workbookViewId="0">
      <selection activeCell="A10" sqref="A10"/>
    </sheetView>
  </sheetViews>
  <sheetFormatPr defaultRowHeight="15" x14ac:dyDescent="0.25"/>
  <cols>
    <col min="1" max="1" width="13.140625" customWidth="1"/>
    <col min="2" max="2" width="12" customWidth="1"/>
    <col min="3" max="4" width="13.28515625" customWidth="1"/>
    <col min="5" max="5" width="14.7109375" customWidth="1"/>
    <col min="6" max="6" width="18" customWidth="1"/>
    <col min="7" max="7" width="16" customWidth="1"/>
    <col min="9" max="9" width="16.28515625" customWidth="1"/>
    <col min="10" max="10" width="14.140625" customWidth="1"/>
    <col min="11" max="11" width="13.28515625" customWidth="1"/>
    <col min="12" max="13" width="14" customWidth="1"/>
    <col min="14" max="14" width="14.42578125" customWidth="1"/>
    <col min="16" max="16" width="12.140625" customWidth="1"/>
  </cols>
  <sheetData>
    <row r="1" spans="1:16" x14ac:dyDescent="0.25">
      <c r="A1" s="48" t="s">
        <v>48</v>
      </c>
      <c r="B1" s="48"/>
      <c r="C1" s="48"/>
      <c r="D1" s="48"/>
      <c r="I1" s="59" t="s">
        <v>61</v>
      </c>
      <c r="J1" s="59"/>
      <c r="K1" s="59"/>
      <c r="L1" s="59"/>
      <c r="M1" s="8" t="s">
        <v>67</v>
      </c>
    </row>
    <row r="2" spans="1:16" x14ac:dyDescent="0.25">
      <c r="F2" s="49" t="s">
        <v>57</v>
      </c>
      <c r="G2" s="49" t="s">
        <v>57</v>
      </c>
    </row>
    <row r="3" spans="1:16" x14ac:dyDescent="0.25">
      <c r="A3" t="s">
        <v>16</v>
      </c>
      <c r="B3">
        <v>5</v>
      </c>
      <c r="F3" s="49" t="s">
        <v>59</v>
      </c>
      <c r="G3" s="49" t="s">
        <v>60</v>
      </c>
      <c r="I3" s="10" t="s">
        <v>62</v>
      </c>
      <c r="J3" s="9">
        <v>300</v>
      </c>
    </row>
    <row r="4" spans="1:16" x14ac:dyDescent="0.25">
      <c r="A4" t="s">
        <v>49</v>
      </c>
      <c r="B4">
        <v>4</v>
      </c>
      <c r="C4" s="10" t="s">
        <v>52</v>
      </c>
      <c r="D4" s="10">
        <f>B3*B4</f>
        <v>20</v>
      </c>
      <c r="F4" s="55">
        <f>SUM(C9:C17)</f>
        <v>384.24884930677746</v>
      </c>
      <c r="G4" s="55">
        <f>SUM(D10:D17)</f>
        <v>629.63648163675236</v>
      </c>
      <c r="I4" s="10" t="s">
        <v>63</v>
      </c>
      <c r="J4" s="10">
        <v>12</v>
      </c>
    </row>
    <row r="5" spans="1:16" x14ac:dyDescent="0.25">
      <c r="A5" t="s">
        <v>50</v>
      </c>
      <c r="B5" s="47">
        <v>0.1</v>
      </c>
      <c r="C5" s="10" t="s">
        <v>18</v>
      </c>
      <c r="D5" s="51">
        <f>B5/B4</f>
        <v>2.5000000000000001E-2</v>
      </c>
      <c r="I5" s="10" t="s">
        <v>16</v>
      </c>
      <c r="J5" s="10">
        <v>2</v>
      </c>
      <c r="K5" s="61" t="s">
        <v>64</v>
      </c>
      <c r="L5" s="10">
        <f>J5*J4</f>
        <v>24</v>
      </c>
    </row>
    <row r="6" spans="1:16" x14ac:dyDescent="0.25">
      <c r="A6" t="s">
        <v>51</v>
      </c>
      <c r="B6" s="47">
        <v>0.06</v>
      </c>
      <c r="C6" s="10" t="s">
        <v>18</v>
      </c>
      <c r="D6" s="51">
        <f>(1+B6)^(1/B4)-1</f>
        <v>1.4673846168659299E-2</v>
      </c>
      <c r="I6" s="10" t="s">
        <v>50</v>
      </c>
      <c r="J6" s="62">
        <v>0.09</v>
      </c>
      <c r="K6" s="61" t="s">
        <v>18</v>
      </c>
      <c r="L6" s="63">
        <f>J6/J4</f>
        <v>7.4999999999999997E-3</v>
      </c>
      <c r="M6" s="58" t="s">
        <v>65</v>
      </c>
      <c r="N6" s="64">
        <f>J3*((1-(1+L6)^-L5)/L6)</f>
        <v>6566.7438412313886</v>
      </c>
      <c r="O6" s="60" t="s">
        <v>66</v>
      </c>
      <c r="P6" s="65">
        <f>N6*(1+L6)^L5</f>
        <v>7856.5411757049151</v>
      </c>
    </row>
    <row r="7" spans="1:16" x14ac:dyDescent="0.25">
      <c r="C7" s="49" t="s">
        <v>57</v>
      </c>
      <c r="D7" s="49" t="s">
        <v>57</v>
      </c>
      <c r="E7" s="58" t="s">
        <v>58</v>
      </c>
      <c r="F7" s="58" t="s">
        <v>58</v>
      </c>
      <c r="I7" s="10" t="s">
        <v>51</v>
      </c>
      <c r="J7" s="62">
        <v>0.1</v>
      </c>
      <c r="K7" s="61" t="s">
        <v>18</v>
      </c>
      <c r="L7" s="63">
        <f>(1+J7)^(1/J4)-1</f>
        <v>7.9741404289037643E-3</v>
      </c>
      <c r="M7" s="58" t="s">
        <v>65</v>
      </c>
      <c r="N7" s="64">
        <f>J3*((1-(1+L7)^-L5)/L7)</f>
        <v>6529.3703022530326</v>
      </c>
      <c r="O7" s="60" t="s">
        <v>66</v>
      </c>
      <c r="P7" s="65">
        <f>N7*(1+L7)^L5</f>
        <v>7900.5380657261749</v>
      </c>
    </row>
    <row r="8" spans="1:16" x14ac:dyDescent="0.25">
      <c r="A8" s="56" t="s">
        <v>53</v>
      </c>
      <c r="B8" s="57" t="s">
        <v>54</v>
      </c>
      <c r="C8" s="50" t="s">
        <v>55</v>
      </c>
      <c r="D8" s="50" t="s">
        <v>56</v>
      </c>
      <c r="E8" s="52" t="s">
        <v>55</v>
      </c>
      <c r="F8" s="52" t="s">
        <v>56</v>
      </c>
    </row>
    <row r="9" spans="1:16" x14ac:dyDescent="0.25">
      <c r="A9" s="13">
        <v>0</v>
      </c>
      <c r="C9" s="54">
        <f>IF(ISNUMBER(A9),B9*(1+D$5)^(-A9),"")</f>
        <v>0</v>
      </c>
      <c r="D9" s="53">
        <f>IF(ISNUMBER(A9),B9*(1+D$5)^(D$4-A9),"")</f>
        <v>0</v>
      </c>
      <c r="E9" s="53">
        <f>IF(ISNUMBER(A9),B9*(1+D$6)^(-A9),"")</f>
        <v>0</v>
      </c>
      <c r="F9" s="53">
        <f>IF(ISNUMBER(A9),B9*(1+D$6)^(D$4-A9),"")</f>
        <v>0</v>
      </c>
    </row>
    <row r="10" spans="1:16" x14ac:dyDescent="0.25">
      <c r="A10" s="13">
        <f>IF(A9&lt;D$4,A9+1,"")</f>
        <v>1</v>
      </c>
      <c r="B10">
        <v>60</v>
      </c>
      <c r="C10" s="54">
        <f t="shared" ref="C10:C17" si="0">IF(ISNUMBER(A10),B10*(1+D$5)^(-A10),"")</f>
        <v>58.536585365853661</v>
      </c>
      <c r="D10" s="53">
        <f t="shared" ref="D10:D17" si="1">IF(ISNUMBER(A10),B10*(1+D$5)^(D$4-A10),"")</f>
        <v>95.919011138949998</v>
      </c>
      <c r="E10" s="53">
        <f t="shared" ref="E10:E17" si="2">IF(ISNUMBER(A10),B10*(1+D$6)^(-A10),"")</f>
        <v>59.132301701237296</v>
      </c>
      <c r="F10" s="53">
        <f t="shared" ref="F10:F17" si="3">IF(ISNUMBER(A10),B10*(1+D$6)^(D$4-A10),"")</f>
        <v>79.132358598955705</v>
      </c>
    </row>
    <row r="11" spans="1:16" x14ac:dyDescent="0.25">
      <c r="A11" s="13">
        <f t="shared" ref="A11:A33" si="4">IF(A10&lt;D$4,A10+1,"")</f>
        <v>2</v>
      </c>
      <c r="B11">
        <v>30</v>
      </c>
      <c r="C11" s="54">
        <f t="shared" si="0"/>
        <v>28.554431885782272</v>
      </c>
      <c r="D11" s="53">
        <f t="shared" si="1"/>
        <v>46.789761531195118</v>
      </c>
      <c r="E11" s="53">
        <f t="shared" si="2"/>
        <v>29.138575870717926</v>
      </c>
      <c r="F11" s="53">
        <f t="shared" si="3"/>
        <v>38.9939875250329</v>
      </c>
    </row>
    <row r="12" spans="1:16" x14ac:dyDescent="0.25">
      <c r="A12" s="13">
        <f t="shared" si="4"/>
        <v>3</v>
      </c>
      <c r="B12">
        <v>72</v>
      </c>
      <c r="C12" s="54">
        <f t="shared" si="0"/>
        <v>66.859157586221912</v>
      </c>
      <c r="D12" s="53">
        <f t="shared" si="1"/>
        <v>109.55651480474954</v>
      </c>
      <c r="E12" s="53">
        <f t="shared" si="2"/>
        <v>68.921242381267433</v>
      </c>
      <c r="F12" s="53">
        <f t="shared" si="3"/>
        <v>92.232169394581149</v>
      </c>
    </row>
    <row r="13" spans="1:16" x14ac:dyDescent="0.25">
      <c r="A13" s="13">
        <f t="shared" si="4"/>
        <v>4</v>
      </c>
      <c r="B13">
        <v>25</v>
      </c>
      <c r="C13" s="54">
        <f t="shared" si="0"/>
        <v>22.648766119993876</v>
      </c>
      <c r="D13" s="53">
        <f t="shared" si="1"/>
        <v>37.112640516514077</v>
      </c>
      <c r="E13" s="53">
        <f t="shared" si="2"/>
        <v>23.584905660377363</v>
      </c>
      <c r="F13" s="53">
        <f t="shared" si="3"/>
        <v>31.561923999999987</v>
      </c>
    </row>
    <row r="14" spans="1:16" x14ac:dyDescent="0.25">
      <c r="A14" s="13">
        <f t="shared" si="4"/>
        <v>5</v>
      </c>
      <c r="B14">
        <v>80</v>
      </c>
      <c r="C14" s="54">
        <f t="shared" si="0"/>
        <v>70.708343008761375</v>
      </c>
      <c r="D14" s="53">
        <f t="shared" si="1"/>
        <v>115.86385331984884</v>
      </c>
      <c r="E14" s="53">
        <f t="shared" si="2"/>
        <v>74.380253712248177</v>
      </c>
      <c r="F14" s="53">
        <f t="shared" si="3"/>
        <v>99.537557986107785</v>
      </c>
    </row>
    <row r="15" spans="1:16" x14ac:dyDescent="0.25">
      <c r="A15" s="13">
        <f t="shared" si="4"/>
        <v>6</v>
      </c>
      <c r="B15">
        <v>80</v>
      </c>
      <c r="C15" s="54">
        <f t="shared" si="0"/>
        <v>68.983749276840371</v>
      </c>
      <c r="D15" s="53">
        <f t="shared" si="1"/>
        <v>113.03790567790129</v>
      </c>
      <c r="E15" s="53">
        <f t="shared" si="2"/>
        <v>73.304593385453927</v>
      </c>
      <c r="F15" s="53">
        <f t="shared" si="3"/>
        <v>98.098081823982142</v>
      </c>
    </row>
    <row r="16" spans="1:16" x14ac:dyDescent="0.25">
      <c r="A16" s="13">
        <f t="shared" si="4"/>
        <v>7</v>
      </c>
      <c r="B16">
        <v>32</v>
      </c>
      <c r="C16" s="54">
        <f t="shared" si="0"/>
        <v>26.920487522669411</v>
      </c>
      <c r="D16" s="53">
        <f t="shared" si="1"/>
        <v>44.112353435278557</v>
      </c>
      <c r="E16" s="53">
        <f t="shared" si="2"/>
        <v>28.897795547701236</v>
      </c>
      <c r="F16" s="53">
        <f t="shared" si="3"/>
        <v>38.671769138189163</v>
      </c>
    </row>
    <row r="17" spans="1:6" x14ac:dyDescent="0.25">
      <c r="A17" s="13">
        <f t="shared" si="4"/>
        <v>8</v>
      </c>
      <c r="B17">
        <v>50</v>
      </c>
      <c r="C17" s="54">
        <f t="shared" si="0"/>
        <v>41.037328540654592</v>
      </c>
      <c r="D17" s="53">
        <f t="shared" si="1"/>
        <v>67.244441212314882</v>
      </c>
      <c r="E17" s="53">
        <f t="shared" si="2"/>
        <v>44.499822000712008</v>
      </c>
      <c r="F17" s="53">
        <f t="shared" si="3"/>
        <v>59.550799999999967</v>
      </c>
    </row>
    <row r="18" spans="1:6" x14ac:dyDescent="0.25">
      <c r="A18" s="13">
        <f t="shared" si="4"/>
        <v>9</v>
      </c>
    </row>
    <row r="19" spans="1:6" x14ac:dyDescent="0.25">
      <c r="A19" s="13">
        <f t="shared" si="4"/>
        <v>10</v>
      </c>
    </row>
    <row r="20" spans="1:6" x14ac:dyDescent="0.25">
      <c r="A20" s="13">
        <f t="shared" si="4"/>
        <v>11</v>
      </c>
    </row>
    <row r="21" spans="1:6" x14ac:dyDescent="0.25">
      <c r="A21" s="13">
        <f t="shared" si="4"/>
        <v>12</v>
      </c>
    </row>
    <row r="22" spans="1:6" x14ac:dyDescent="0.25">
      <c r="A22" s="13">
        <f t="shared" si="4"/>
        <v>13</v>
      </c>
    </row>
    <row r="23" spans="1:6" x14ac:dyDescent="0.25">
      <c r="A23" s="13">
        <f t="shared" si="4"/>
        <v>14</v>
      </c>
    </row>
    <row r="24" spans="1:6" x14ac:dyDescent="0.25">
      <c r="A24" s="13">
        <f t="shared" si="4"/>
        <v>15</v>
      </c>
    </row>
    <row r="25" spans="1:6" x14ac:dyDescent="0.25">
      <c r="A25" s="13">
        <f t="shared" si="4"/>
        <v>16</v>
      </c>
    </row>
    <row r="26" spans="1:6" x14ac:dyDescent="0.25">
      <c r="A26" s="13">
        <f t="shared" si="4"/>
        <v>17</v>
      </c>
    </row>
    <row r="27" spans="1:6" x14ac:dyDescent="0.25">
      <c r="A27" s="13">
        <f t="shared" si="4"/>
        <v>18</v>
      </c>
    </row>
    <row r="28" spans="1:6" x14ac:dyDescent="0.25">
      <c r="A28" s="13">
        <f t="shared" si="4"/>
        <v>19</v>
      </c>
    </row>
    <row r="29" spans="1:6" x14ac:dyDescent="0.25">
      <c r="A29" s="13">
        <f t="shared" si="4"/>
        <v>20</v>
      </c>
    </row>
    <row r="30" spans="1:6" x14ac:dyDescent="0.25">
      <c r="A30" s="13" t="str">
        <f t="shared" si="4"/>
        <v/>
      </c>
    </row>
    <row r="31" spans="1:6" x14ac:dyDescent="0.25">
      <c r="A31" s="13" t="str">
        <f t="shared" si="4"/>
        <v/>
      </c>
    </row>
    <row r="32" spans="1:6" x14ac:dyDescent="0.25">
      <c r="A32" s="13" t="str">
        <f t="shared" si="4"/>
        <v/>
      </c>
    </row>
    <row r="33" spans="1:1" x14ac:dyDescent="0.25">
      <c r="A33" s="13" t="str">
        <f t="shared" si="4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PRÁCTICAS AXO</vt:lpstr>
      <vt:lpstr>RENTAS AXO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Rodríguez</dc:creator>
  <cp:lastModifiedBy>David Rodríguez</cp:lastModifiedBy>
  <dcterms:created xsi:type="dcterms:W3CDTF">2019-10-08T11:26:58Z</dcterms:created>
  <dcterms:modified xsi:type="dcterms:W3CDTF">2019-11-26T13:11:20Z</dcterms:modified>
</cp:coreProperties>
</file>