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48def4b57f7ba7/Documents/UW Data Science/MSDS785 Capstone/"/>
    </mc:Choice>
  </mc:AlternateContent>
  <xr:revisionPtr revIDLastSave="200" documentId="8_{3D33E4C3-4B32-4163-BB50-5A952008E78F}" xr6:coauthVersionLast="47" xr6:coauthVersionMax="47" xr10:uidLastSave="{2A8F62A7-1395-42B0-875B-94202880C5E2}"/>
  <bookViews>
    <workbookView xWindow="-108" yWindow="-108" windowWidth="23256" windowHeight="12456" xr2:uid="{8151F957-B625-4AF9-B90C-22D8B6EF07CC}"/>
  </bookViews>
  <sheets>
    <sheet name="Production Rates" sheetId="1" r:id="rId1"/>
    <sheet name="Constraints" sheetId="2" r:id="rId2"/>
    <sheet name="Demand" sheetId="3" r:id="rId3"/>
    <sheet name="Results - Schd Hours" sheetId="4" r:id="rId4"/>
  </sheets>
  <definedNames>
    <definedName name="_xlnm._FilterDatabase" localSheetId="2" hidden="1">Demand!$A$1:$G$253</definedName>
    <definedName name="_xlnm._FilterDatabase" localSheetId="0" hidden="1">'Production Rates'!$A$1:$M$244</definedName>
    <definedName name="_xlchart.v1.0" hidden="1">'Production Rates'!$AA$7</definedName>
    <definedName name="_xlchart.v1.1" hidden="1">'Production Rates'!$AA$8:$AA$87</definedName>
    <definedName name="_xlchart.v1.10" hidden="1">'Production Rates'!$T$7</definedName>
    <definedName name="_xlchart.v1.11" hidden="1">'Production Rates'!$T$8:$T$87</definedName>
    <definedName name="_xlchart.v1.12" hidden="1">'Production Rates'!$U$7</definedName>
    <definedName name="_xlchart.v1.13" hidden="1">'Production Rates'!$U$8:$U$87</definedName>
    <definedName name="_xlchart.v1.14" hidden="1">'Production Rates'!$V$7</definedName>
    <definedName name="_xlchart.v1.15" hidden="1">'Production Rates'!$V$8:$V$87</definedName>
    <definedName name="_xlchart.v1.16" hidden="1">'Production Rates'!$W$7</definedName>
    <definedName name="_xlchart.v1.17" hidden="1">'Production Rates'!$W$8:$W$87</definedName>
    <definedName name="_xlchart.v1.18" hidden="1">'Production Rates'!$X$7</definedName>
    <definedName name="_xlchart.v1.19" hidden="1">'Production Rates'!$X$8:$X$87</definedName>
    <definedName name="_xlchart.v1.2" hidden="1">'Production Rates'!$P$7</definedName>
    <definedName name="_xlchart.v1.20" hidden="1">'Production Rates'!$Y$7</definedName>
    <definedName name="_xlchart.v1.21" hidden="1">'Production Rates'!$Y$8:$Y$87</definedName>
    <definedName name="_xlchart.v1.22" hidden="1">'Production Rates'!$Z$7</definedName>
    <definedName name="_xlchart.v1.23" hidden="1">'Production Rates'!$Z$8:$Z$87</definedName>
    <definedName name="_xlchart.v1.3" hidden="1">'Production Rates'!$P$8:$P$87</definedName>
    <definedName name="_xlchart.v1.4" hidden="1">'Production Rates'!$Q$7</definedName>
    <definedName name="_xlchart.v1.5" hidden="1">'Production Rates'!$Q$8:$Q$87</definedName>
    <definedName name="_xlchart.v1.6" hidden="1">'Production Rates'!$R$7</definedName>
    <definedName name="_xlchart.v1.7" hidden="1">'Production Rates'!$R$8:$R$87</definedName>
    <definedName name="_xlchart.v1.8" hidden="1">'Production Rates'!$S$7</definedName>
    <definedName name="_xlchart.v1.9" hidden="1">'Production Rates'!$S$8:$S$87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4" l="1"/>
  <c r="AE7" i="4"/>
  <c r="AE6" i="4"/>
  <c r="AF7" i="4"/>
  <c r="AF6" i="4"/>
  <c r="AD7" i="4"/>
  <c r="AD6" i="4"/>
  <c r="X17" i="4"/>
  <c r="W17" i="4"/>
  <c r="Q17" i="4"/>
  <c r="P17" i="4"/>
  <c r="J17" i="4"/>
  <c r="I17" i="4"/>
  <c r="Q1" i="1"/>
  <c r="R1" i="1"/>
  <c r="S1" i="1"/>
  <c r="T1" i="1"/>
  <c r="U1" i="1"/>
  <c r="V1" i="1"/>
  <c r="W1" i="1"/>
  <c r="X1" i="1"/>
  <c r="Y1" i="1"/>
  <c r="Z1" i="1"/>
  <c r="AA1" i="1"/>
  <c r="P1" i="1"/>
  <c r="Y40" i="1"/>
  <c r="CL36" i="3"/>
  <c r="CL37" i="3"/>
  <c r="CL38" i="3"/>
  <c r="CL35" i="3"/>
  <c r="CK38" i="3"/>
  <c r="CM38" i="3" s="1"/>
  <c r="CK35" i="3"/>
  <c r="CM35" i="3" s="1"/>
  <c r="CC3" i="3"/>
  <c r="CC4" i="3"/>
  <c r="CC5" i="3"/>
  <c r="CC6" i="3"/>
  <c r="CC7" i="3"/>
  <c r="CC8" i="3"/>
  <c r="CC9" i="3"/>
  <c r="CC10" i="3"/>
  <c r="CC11" i="3"/>
  <c r="CC12" i="3"/>
  <c r="CK36" i="3" s="1"/>
  <c r="CM36" i="3" s="1"/>
  <c r="CC13" i="3"/>
  <c r="CK37" i="3" s="1"/>
  <c r="CM37" i="3" s="1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C50" i="3"/>
  <c r="CC51" i="3"/>
  <c r="CC52" i="3"/>
  <c r="CC53" i="3"/>
  <c r="CC54" i="3"/>
  <c r="CC55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6" i="3"/>
  <c r="CC87" i="3"/>
  <c r="CC88" i="3"/>
  <c r="CC89" i="3"/>
  <c r="CC90" i="3"/>
  <c r="CC91" i="3"/>
  <c r="CC92" i="3"/>
  <c r="CC93" i="3"/>
  <c r="CC94" i="3"/>
  <c r="CC95" i="3"/>
  <c r="CC96" i="3"/>
  <c r="CC97" i="3"/>
  <c r="CC98" i="3"/>
  <c r="CC99" i="3"/>
  <c r="CC100" i="3"/>
  <c r="CC101" i="3"/>
  <c r="CC102" i="3"/>
  <c r="CC103" i="3"/>
  <c r="CC104" i="3"/>
  <c r="CC105" i="3"/>
  <c r="CC106" i="3"/>
  <c r="CC107" i="3"/>
  <c r="CC108" i="3"/>
  <c r="CC109" i="3"/>
  <c r="CC110" i="3"/>
  <c r="CC111" i="3"/>
  <c r="CC112" i="3"/>
  <c r="CC113" i="3"/>
  <c r="CC114" i="3"/>
  <c r="CC115" i="3"/>
  <c r="CC116" i="3"/>
  <c r="CC117" i="3"/>
  <c r="CC118" i="3"/>
  <c r="CC119" i="3"/>
  <c r="CC120" i="3"/>
  <c r="CC121" i="3"/>
  <c r="CC122" i="3"/>
  <c r="CC123" i="3"/>
  <c r="CC124" i="3"/>
  <c r="CC125" i="3"/>
  <c r="CC126" i="3"/>
  <c r="CC127" i="3"/>
  <c r="CC128" i="3"/>
  <c r="CC129" i="3"/>
  <c r="CC130" i="3"/>
  <c r="CC131" i="3"/>
  <c r="CC132" i="3"/>
  <c r="CC133" i="3"/>
  <c r="CC134" i="3"/>
  <c r="CC135" i="3"/>
  <c r="CC136" i="3"/>
  <c r="CC137" i="3"/>
  <c r="CC138" i="3"/>
  <c r="CC139" i="3"/>
  <c r="CC140" i="3"/>
  <c r="CC141" i="3"/>
  <c r="CC142" i="3"/>
  <c r="CC143" i="3"/>
  <c r="CC144" i="3"/>
  <c r="CC145" i="3"/>
  <c r="CC146" i="3"/>
  <c r="CC147" i="3"/>
  <c r="CC148" i="3"/>
  <c r="CC149" i="3"/>
  <c r="CC150" i="3"/>
  <c r="CC151" i="3"/>
  <c r="CC152" i="3"/>
  <c r="CC153" i="3"/>
  <c r="CC154" i="3"/>
  <c r="CC155" i="3"/>
  <c r="CC156" i="3"/>
  <c r="CC157" i="3"/>
  <c r="CC158" i="3"/>
  <c r="CC159" i="3"/>
  <c r="CC160" i="3"/>
  <c r="CC161" i="3"/>
  <c r="CC162" i="3"/>
  <c r="CC163" i="3"/>
  <c r="CC164" i="3"/>
  <c r="CC165" i="3"/>
  <c r="CC166" i="3"/>
  <c r="CC167" i="3"/>
  <c r="CC168" i="3"/>
  <c r="CC169" i="3"/>
  <c r="CC170" i="3"/>
  <c r="CC171" i="3"/>
  <c r="CC172" i="3"/>
  <c r="CC173" i="3"/>
  <c r="CC2" i="3"/>
  <c r="BJ6" i="3"/>
  <c r="BI6" i="3"/>
  <c r="BH6" i="3"/>
  <c r="BI3" i="3"/>
  <c r="BJ3" i="3"/>
  <c r="BH3" i="3"/>
  <c r="BH4" i="3" s="1"/>
  <c r="AJ3" i="3"/>
  <c r="AJ2" i="3"/>
  <c r="AK4" i="3" s="1"/>
  <c r="AJ5" i="3"/>
  <c r="AJ4" i="3"/>
  <c r="AG3" i="3"/>
  <c r="AG5" i="3"/>
  <c r="AG2" i="3"/>
  <c r="AG4" i="3"/>
  <c r="AG7" i="3"/>
  <c r="AG8" i="3"/>
  <c r="AG6" i="3"/>
  <c r="N2" i="3"/>
  <c r="N5" i="3"/>
  <c r="N6" i="3"/>
  <c r="N4" i="3"/>
  <c r="N3" i="3"/>
  <c r="BI4" i="3" l="1"/>
  <c r="BJ4" i="3"/>
  <c r="AK3" i="3"/>
  <c r="AK2" i="3"/>
  <c r="AK5" i="3"/>
  <c r="BJ5" i="3"/>
  <c r="BJ7" i="3" s="1"/>
  <c r="BH5" i="3"/>
  <c r="BH7" i="3" s="1"/>
  <c r="BI5" i="3"/>
  <c r="BI7" i="3" s="1"/>
  <c r="K76" i="1" l="1"/>
</calcChain>
</file>

<file path=xl/sharedStrings.xml><?xml version="1.0" encoding="utf-8"?>
<sst xmlns="http://schemas.openxmlformats.org/spreadsheetml/2006/main" count="607" uniqueCount="88">
  <si>
    <t>product</t>
  </si>
  <si>
    <t>B18</t>
  </si>
  <si>
    <t>B19</t>
  </si>
  <si>
    <t>B20</t>
  </si>
  <si>
    <t>P09</t>
  </si>
  <si>
    <t>P12</t>
  </si>
  <si>
    <t>P13</t>
  </si>
  <si>
    <t>P15</t>
  </si>
  <si>
    <t>P16</t>
  </si>
  <si>
    <t>P17</t>
  </si>
  <si>
    <t>U12</t>
  </si>
  <si>
    <t>U10</t>
  </si>
  <si>
    <t>plant</t>
  </si>
  <si>
    <t>machine</t>
  </si>
  <si>
    <t>available_hours</t>
  </si>
  <si>
    <t>BIL</t>
  </si>
  <si>
    <t>PAR</t>
  </si>
  <si>
    <t>OGD</t>
  </si>
  <si>
    <t>segmentation</t>
  </si>
  <si>
    <t>P18</t>
  </si>
  <si>
    <t>attribute 1</t>
  </si>
  <si>
    <t>attribute 2</t>
  </si>
  <si>
    <t>S2</t>
  </si>
  <si>
    <t>TRNINGPNT</t>
  </si>
  <si>
    <t>S3</t>
  </si>
  <si>
    <t>S3.5</t>
  </si>
  <si>
    <t>S4</t>
  </si>
  <si>
    <t>YOUTHPNT</t>
  </si>
  <si>
    <t>S5.5</t>
  </si>
  <si>
    <t>S5</t>
  </si>
  <si>
    <t>S6</t>
  </si>
  <si>
    <t>DIAPERPNT</t>
  </si>
  <si>
    <t>SWMPNT</t>
  </si>
  <si>
    <t>No. of Attr 1s</t>
  </si>
  <si>
    <t>No. of Attr 2s</t>
  </si>
  <si>
    <t>bins</t>
  </si>
  <si>
    <t>Bin</t>
  </si>
  <si>
    <t>More</t>
  </si>
  <si>
    <t>Frequency</t>
  </si>
  <si>
    <t>Cumulative</t>
  </si>
  <si>
    <t>Plant 1</t>
  </si>
  <si>
    <t>Plant 2</t>
  </si>
  <si>
    <t>Plant 3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</si>
  <si>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</si>
  <si>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</si>
  <si>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</si>
  <si>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</si>
  <si>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</si>
  <si>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</si>
  <si>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</si>
  <si>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</si>
  <si>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</si>
  <si>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</si>
  <si>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</si>
  <si>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</si>
  <si>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</si>
  <si>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</si>
  <si>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Demand</t>
  </si>
  <si>
    <t>Bins</t>
  </si>
  <si>
    <t>Cumulative %</t>
  </si>
  <si>
    <t>Demand</t>
  </si>
  <si>
    <t>Products</t>
  </si>
  <si>
    <t>AVG</t>
  </si>
  <si>
    <t>Plant</t>
  </si>
  <si>
    <t>Asset</t>
  </si>
  <si>
    <t>Available Hours</t>
  </si>
  <si>
    <t>Scheduled Hours</t>
  </si>
  <si>
    <t>Delta</t>
  </si>
  <si>
    <t>Baseline</t>
  </si>
  <si>
    <t>Asset 2</t>
  </si>
  <si>
    <t>Asset 1</t>
  </si>
  <si>
    <t>Asset 3</t>
  </si>
  <si>
    <t>Asset 4</t>
  </si>
  <si>
    <t>Asset 5</t>
  </si>
  <si>
    <t>Asset 6</t>
  </si>
  <si>
    <t>Asset 7</t>
  </si>
  <si>
    <t>RED</t>
  </si>
  <si>
    <t>GREEN</t>
  </si>
  <si>
    <t>#FF8F8F</t>
  </si>
  <si>
    <t>#78B19E</t>
  </si>
  <si>
    <t>Avail_Hours</t>
  </si>
  <si>
    <t>Schd_Hours</t>
  </si>
  <si>
    <t>within plant</t>
  </si>
  <si>
    <t>across plant (utopia)</t>
  </si>
  <si>
    <t>Within-Plant Optimization</t>
  </si>
  <si>
    <t>Across-Plant Optimization</t>
  </si>
  <si>
    <t>Orange</t>
  </si>
  <si>
    <t>#F4B183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</si>
</sst>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1" xfId="0" applyFont="1" applyBorder="1"/>
    <xf numFmtId="1" fontId="0" fillId="0" borderId="0" xfId="0" applyNumberFormat="1"/>
    <xf numFmtId="0" fontId="0" fillId="2" borderId="0" xfId="0" applyFill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2" xfId="0" applyFill="1" applyBorder="1"/>
    <xf numFmtId="9" fontId="0" fillId="2" borderId="0" xfId="2" applyFont="1" applyFill="1"/>
    <xf numFmtId="164" fontId="0" fillId="2" borderId="0" xfId="2" applyNumberFormat="1" applyFont="1" applyFill="1"/>
    <xf numFmtId="1" fontId="0" fillId="2" borderId="0" xfId="0" applyNumberFormat="1" applyFill="1"/>
    <xf numFmtId="0" fontId="4" fillId="0" borderId="3" xfId="0" applyFont="1" applyBorder="1" applyAlignment="1">
      <alignment horizontal="centerContinuous"/>
    </xf>
    <xf numFmtId="165" fontId="0" fillId="0" borderId="0" xfId="1" applyNumberFormat="1" applyFont="1" applyFill="1" applyBorder="1" applyAlignment="1"/>
    <xf numFmtId="166" fontId="0" fillId="0" borderId="0" xfId="0" applyNumberFormat="1"/>
    <xf numFmtId="9" fontId="0" fillId="0" borderId="0" xfId="0" applyNumberFormat="1"/>
    <xf numFmtId="9" fontId="0" fillId="0" borderId="2" xfId="0" applyNumberFormat="1" applyBorder="1"/>
    <xf numFmtId="43" fontId="0" fillId="2" borderId="0" xfId="1" applyFont="1" applyFill="1"/>
    <xf numFmtId="165" fontId="0" fillId="2" borderId="0" xfId="1" applyNumberFormat="1" applyFont="1" applyFill="1"/>
    <xf numFmtId="0" fontId="2" fillId="2" borderId="0" xfId="1" applyNumberFormat="1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5" fillId="0" borderId="5" xfId="0" applyNumberFormat="1" applyFont="1" applyBorder="1" applyAlignment="1">
      <alignment vertical="center"/>
    </xf>
    <xf numFmtId="3" fontId="6" fillId="0" borderId="5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6" fillId="0" borderId="6" xfId="0" applyNumberFormat="1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  <xf numFmtId="3" fontId="6" fillId="0" borderId="7" xfId="0" applyNumberFormat="1" applyFont="1" applyBorder="1" applyAlignment="1">
      <alignment vertical="center"/>
    </xf>
    <xf numFmtId="3" fontId="0" fillId="0" borderId="0" xfId="0" applyNumberFormat="1"/>
    <xf numFmtId="3" fontId="6" fillId="0" borderId="0" xfId="0" applyNumberFormat="1" applyFont="1" applyAlignment="1">
      <alignment vertical="center"/>
    </xf>
    <xf numFmtId="0" fontId="2" fillId="0" borderId="4" xfId="0" applyFont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theme="0"/>
      </font>
      <fill>
        <patternFill>
          <bgColor rgb="FFFF8F8F"/>
        </patternFill>
      </fill>
    </dxf>
    <dxf>
      <font>
        <color theme="0"/>
      </font>
      <fill>
        <patternFill>
          <bgColor rgb="FF78B19E"/>
        </patternFill>
      </fill>
    </dxf>
    <dxf>
      <font>
        <color theme="0"/>
      </font>
      <fill>
        <patternFill>
          <bgColor rgb="FFFF8F8F"/>
        </patternFill>
      </fill>
    </dxf>
    <dxf>
      <font>
        <color theme="0"/>
      </font>
      <fill>
        <patternFill>
          <bgColor rgb="FF78B19E"/>
        </patternFill>
      </fill>
    </dxf>
    <dxf>
      <font>
        <color theme="0"/>
      </font>
      <fill>
        <patternFill>
          <bgColor rgb="FFFF8F8F"/>
        </patternFill>
      </fill>
    </dxf>
    <dxf>
      <font>
        <color theme="0"/>
      </font>
      <fill>
        <patternFill>
          <bgColor rgb="FF78B19E"/>
        </patternFill>
      </fill>
    </dxf>
  </dxfs>
  <tableStyles count="0" defaultTableStyle="TableStyleMedium2" defaultPivotStyle="PivotStyleLight16"/>
  <colors>
    <mruColors>
      <color rgb="FFFF8F8F"/>
      <color rgb="FF78B19E"/>
      <color rgb="FFF4B183"/>
      <color rgb="FFFF9B9B"/>
      <color rgb="FFFFC1C1"/>
      <color rgb="FF2B4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Asset </a:t>
            </a:r>
            <a:r>
              <a:rPr lang="en-US" sz="1800" b="1" u="sng"/>
              <a:t>Available Hour</a:t>
            </a:r>
            <a:r>
              <a:rPr lang="en-US" sz="1800" b="0" u="none"/>
              <a:t> </a:t>
            </a:r>
            <a:r>
              <a:rPr lang="en-US" sz="1800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Constraints!$K$1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78B19E"/>
            </a:solidFill>
            <a:ln w="22225">
              <a:solidFill>
                <a:srgbClr val="2B4719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17-4752-BB4A-ADD43773B41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17-4752-BB4A-ADD43773B41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17-4752-BB4A-ADD43773B41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17-4752-BB4A-ADD43773B4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Constraints!$J$2:$J$9</c:f>
              <c:strCache>
                <c:ptCount val="8"/>
                <c:pt idx="0">
                  <c:v>525</c:v>
                </c:pt>
                <c:pt idx="1">
                  <c:v>550</c:v>
                </c:pt>
                <c:pt idx="2">
                  <c:v>575</c:v>
                </c:pt>
                <c:pt idx="3">
                  <c:v>600</c:v>
                </c:pt>
                <c:pt idx="4">
                  <c:v>625</c:v>
                </c:pt>
                <c:pt idx="5">
                  <c:v>650</c:v>
                </c:pt>
                <c:pt idx="6">
                  <c:v>675</c:v>
                </c:pt>
                <c:pt idx="7">
                  <c:v>More</c:v>
                </c:pt>
              </c:strCache>
            </c:strRef>
          </c:cat>
          <c:val>
            <c:numRef>
              <c:f>Constraints!$K$2:$K$9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7-4752-BB4A-ADD43773B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8"/>
        <c:axId val="699901472"/>
        <c:axId val="901017752"/>
      </c:barChart>
      <c:catAx>
        <c:axId val="6999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Available Hours</a:t>
                </a:r>
              </a:p>
            </c:rich>
          </c:tx>
          <c:layout>
            <c:manualLayout>
              <c:xMode val="edge"/>
              <c:yMode val="edge"/>
              <c:x val="0.34746444485137035"/>
              <c:y val="0.89047138047138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7752"/>
        <c:crosses val="autoZero"/>
        <c:auto val="1"/>
        <c:lblAlgn val="ctr"/>
        <c:lblOffset val="100"/>
        <c:noMultiLvlLbl val="0"/>
      </c:catAx>
      <c:valAx>
        <c:axId val="9010177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9901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Products by </a:t>
            </a:r>
            <a:r>
              <a:rPr lang="en-US" sz="1800" b="1" u="sng"/>
              <a:t>Service Level Target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Demand!$N$1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78B19E"/>
            </a:solidFill>
            <a:ln w="22225">
              <a:solidFill>
                <a:srgbClr val="2B471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Demand!$M$2:$M$6</c:f>
              <c:numCache>
                <c:formatCode>0.0%</c:formatCode>
                <c:ptCount val="5"/>
                <c:pt idx="0">
                  <c:v>0.94</c:v>
                </c:pt>
                <c:pt idx="1">
                  <c:v>0.97</c:v>
                </c:pt>
                <c:pt idx="2">
                  <c:v>0.98</c:v>
                </c:pt>
                <c:pt idx="3">
                  <c:v>0.98499999999999999</c:v>
                </c:pt>
                <c:pt idx="4">
                  <c:v>0.995</c:v>
                </c:pt>
              </c:numCache>
            </c:numRef>
          </c:cat>
          <c:val>
            <c:numRef>
              <c:f>Demand!$N$2:$N$6</c:f>
              <c:numCache>
                <c:formatCode>General</c:formatCode>
                <c:ptCount val="5"/>
                <c:pt idx="0">
                  <c:v>39</c:v>
                </c:pt>
                <c:pt idx="1">
                  <c:v>28</c:v>
                </c:pt>
                <c:pt idx="2">
                  <c:v>2</c:v>
                </c:pt>
                <c:pt idx="3">
                  <c:v>95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6-4333-A74F-40B94BCCB9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8"/>
        <c:axId val="699901472"/>
        <c:axId val="901017752"/>
      </c:barChart>
      <c:catAx>
        <c:axId val="6999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Target Service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7752"/>
        <c:crosses val="autoZero"/>
        <c:auto val="1"/>
        <c:lblAlgn val="ctr"/>
        <c:lblOffset val="100"/>
        <c:noMultiLvlLbl val="0"/>
      </c:catAx>
      <c:valAx>
        <c:axId val="9010177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9901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Products by Grade Change </a:t>
            </a:r>
            <a:r>
              <a:rPr lang="en-US" sz="1800" b="1" u="sng"/>
              <a:t>Attribute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Demand!$AG$1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78B19E"/>
            </a:solidFill>
            <a:ln w="19050">
              <a:solidFill>
                <a:srgbClr val="2B471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Demand!$AF$2:$AF$8</c:f>
              <c:strCache>
                <c:ptCount val="7"/>
                <c:pt idx="0">
                  <c:v>S2</c:v>
                </c:pt>
                <c:pt idx="1">
                  <c:v>S3</c:v>
                </c:pt>
                <c:pt idx="2">
                  <c:v>S3.5</c:v>
                </c:pt>
                <c:pt idx="3">
                  <c:v>S4</c:v>
                </c:pt>
                <c:pt idx="4">
                  <c:v>S5</c:v>
                </c:pt>
                <c:pt idx="5">
                  <c:v>S5.5</c:v>
                </c:pt>
                <c:pt idx="6">
                  <c:v>S6</c:v>
                </c:pt>
              </c:strCache>
            </c:strRef>
          </c:cat>
          <c:val>
            <c:numRef>
              <c:f>Demand!$AG$2:$AG$8</c:f>
              <c:numCache>
                <c:formatCode>General</c:formatCode>
                <c:ptCount val="7"/>
                <c:pt idx="0">
                  <c:v>24</c:v>
                </c:pt>
                <c:pt idx="1">
                  <c:v>49</c:v>
                </c:pt>
                <c:pt idx="2">
                  <c:v>36</c:v>
                </c:pt>
                <c:pt idx="3">
                  <c:v>34</c:v>
                </c:pt>
                <c:pt idx="4">
                  <c:v>15</c:v>
                </c:pt>
                <c:pt idx="5">
                  <c:v>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6-4D8B-9E1C-337819B8B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8"/>
        <c:axId val="699901472"/>
        <c:axId val="901017752"/>
      </c:barChart>
      <c:catAx>
        <c:axId val="6999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Grade Change Attribute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7752"/>
        <c:crosses val="autoZero"/>
        <c:auto val="1"/>
        <c:lblAlgn val="ctr"/>
        <c:lblOffset val="100"/>
        <c:noMultiLvlLbl val="0"/>
      </c:catAx>
      <c:valAx>
        <c:axId val="9010177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9901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Products by Grade Change </a:t>
            </a:r>
            <a:r>
              <a:rPr lang="en-US" sz="1800" b="1" i="0" u="sng"/>
              <a:t>Attribute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356406030637E-2"/>
          <c:y val="0.1663082024385506"/>
          <c:w val="0.88425929316974916"/>
          <c:h val="0.67632871192305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Demand!$AJ$1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78B19E"/>
            </a:solidFill>
            <a:ln w="22225">
              <a:solidFill>
                <a:srgbClr val="2B471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Demand!$AI$2:$AI$5</c:f>
              <c:strCache>
                <c:ptCount val="4"/>
                <c:pt idx="0">
                  <c:v>TRNINGPNT</c:v>
                </c:pt>
                <c:pt idx="1">
                  <c:v>YOUTHPNT</c:v>
                </c:pt>
                <c:pt idx="2">
                  <c:v>SWMPNT</c:v>
                </c:pt>
                <c:pt idx="3">
                  <c:v>DIAPERPNT</c:v>
                </c:pt>
              </c:strCache>
            </c:strRef>
          </c:cat>
          <c:val>
            <c:numRef>
              <c:f>Demand!$AJ$2:$AJ$5</c:f>
              <c:numCache>
                <c:formatCode>General</c:formatCode>
                <c:ptCount val="4"/>
                <c:pt idx="0">
                  <c:v>117</c:v>
                </c:pt>
                <c:pt idx="1">
                  <c:v>48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A-460C-A583-1DBB6F3F3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99901472"/>
        <c:axId val="901017752"/>
      </c:barChart>
      <c:lineChart>
        <c:grouping val="standard"/>
        <c:varyColors val="0"/>
        <c:ser>
          <c:idx val="1"/>
          <c:order val="1"/>
          <c:tx>
            <c:strRef>
              <c:f>Demand!$AK$1</c:f>
              <c:strCache>
                <c:ptCount val="1"/>
                <c:pt idx="0">
                  <c:v>Cumulative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1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Demand!$AI$2:$AI$5</c:f>
              <c:strCache>
                <c:ptCount val="4"/>
                <c:pt idx="0">
                  <c:v>TRNINGPNT</c:v>
                </c:pt>
                <c:pt idx="1">
                  <c:v>YOUTHPNT</c:v>
                </c:pt>
                <c:pt idx="2">
                  <c:v>SWMPNT</c:v>
                </c:pt>
                <c:pt idx="3">
                  <c:v>DIAPERPNT</c:v>
                </c:pt>
              </c:strCache>
            </c:strRef>
          </c:cat>
          <c:val>
            <c:numRef>
              <c:f>Demand!$AK$2:$AK$5</c:f>
              <c:numCache>
                <c:formatCode>0%</c:formatCode>
                <c:ptCount val="4"/>
                <c:pt idx="0">
                  <c:v>0.68023255813953487</c:v>
                </c:pt>
                <c:pt idx="1">
                  <c:v>0.95930232558139539</c:v>
                </c:pt>
                <c:pt idx="2">
                  <c:v>0.98837209302325579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A-460C-A583-1DBB6F3F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88784"/>
        <c:axId val="738287344"/>
      </c:lineChart>
      <c:catAx>
        <c:axId val="6999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Grade Change Attribute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7752"/>
        <c:crosses val="autoZero"/>
        <c:auto val="1"/>
        <c:lblAlgn val="ctr"/>
        <c:lblOffset val="100"/>
        <c:noMultiLvlLbl val="0"/>
      </c:catAx>
      <c:valAx>
        <c:axId val="901017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01472"/>
        <c:crosses val="autoZero"/>
        <c:crossBetween val="between"/>
      </c:valAx>
      <c:valAx>
        <c:axId val="738287344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88784"/>
        <c:crosses val="max"/>
        <c:crossBetween val="between"/>
      </c:valAx>
      <c:catAx>
        <c:axId val="73828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2873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Percent of Total</a:t>
            </a:r>
          </a:p>
          <a:p>
            <a:pPr>
              <a:defRPr sz="1800"/>
            </a:pPr>
            <a:r>
              <a:rPr lang="en-US" sz="1200"/>
              <a:t>(by Plant)</a:t>
            </a:r>
          </a:p>
          <a:p>
            <a:pPr>
              <a:defRPr sz="1800"/>
            </a:pPr>
            <a:r>
              <a:rPr lang="en-US" sz="1800" b="1" u="sng">
                <a:solidFill>
                  <a:schemeClr val="accent2">
                    <a:lumMod val="50000"/>
                  </a:schemeClr>
                </a:solidFill>
              </a:rPr>
              <a:t>Available</a:t>
            </a:r>
            <a:r>
              <a:rPr lang="en-US" sz="1800" b="1" u="sng" baseline="0">
                <a:solidFill>
                  <a:schemeClr val="accent2">
                    <a:lumMod val="50000"/>
                  </a:schemeClr>
                </a:solidFill>
              </a:rPr>
              <a:t> Asset Hours</a:t>
            </a:r>
            <a:r>
              <a:rPr lang="en-US" sz="1800" b="0" u="none" baseline="0">
                <a:solidFill>
                  <a:schemeClr val="accent2">
                    <a:lumMod val="50000"/>
                  </a:schemeClr>
                </a:solidFill>
              </a:rPr>
              <a:t>                                        </a:t>
            </a:r>
            <a:r>
              <a:rPr lang="en-US" sz="1800" b="1" u="sng">
                <a:solidFill>
                  <a:srgbClr val="2B4719"/>
                </a:solidFill>
              </a:rPr>
              <a:t>Demand Volume</a:t>
            </a:r>
            <a:endParaRPr lang="en-US" sz="1800" b="0" u="none">
              <a:solidFill>
                <a:srgbClr val="2B4719"/>
              </a:solidFill>
            </a:endParaRPr>
          </a:p>
        </c:rich>
      </c:tx>
      <c:layout>
        <c:manualLayout>
          <c:xMode val="edge"/>
          <c:yMode val="edge"/>
          <c:x val="0.25967049176992413"/>
          <c:y val="3.729202524383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Demand</c:v>
          </c:tx>
          <c:spPr>
            <a:solidFill>
              <a:srgbClr val="78B19E"/>
            </a:solidFill>
            <a:ln w="19050">
              <a:solidFill>
                <a:srgbClr val="2B471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Demand!$BH$2:$BJ$2</c:f>
              <c:strCache>
                <c:ptCount val="3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</c:strCache>
            </c:strRef>
          </c:cat>
          <c:val>
            <c:numRef>
              <c:f>Demand!$BH$4:$BJ$4</c:f>
              <c:numCache>
                <c:formatCode>0%</c:formatCode>
                <c:ptCount val="3"/>
                <c:pt idx="0">
                  <c:v>0.30447861147272814</c:v>
                </c:pt>
                <c:pt idx="1">
                  <c:v>0.18796925757163596</c:v>
                </c:pt>
                <c:pt idx="2">
                  <c:v>0.50755213095563601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D-41F5-B4A9-DFFBB43340D1}"/>
            </c:ext>
          </c:extLst>
        </c:ser>
        <c:ser>
          <c:idx val="1"/>
          <c:order val="1"/>
          <c:tx>
            <c:v>Assets</c:v>
          </c:tx>
          <c:spPr>
            <a:solidFill>
              <a:schemeClr val="accent2">
                <a:lumMod val="60000"/>
                <a:lumOff val="40000"/>
              </a:schemeClr>
            </a:solidFill>
            <a:ln w="22225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8CFC31E-91E5-4350-BFA4-887223373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7DD-41F5-B4A9-DFFBB43340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029F7C-61C1-4FB4-8913-2ADDF7414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7DD-41F5-B4A9-DFFBB43340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A1E114-8BCE-4A17-B4BB-ED1C41EC6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7DD-41F5-B4A9-DFFBB4334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Demand!$BH$2:$BJ$2</c:f>
              <c:strCache>
                <c:ptCount val="3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</c:strCache>
            </c:strRef>
          </c:cat>
          <c:val>
            <c:numRef>
              <c:f>Demand!$BH$5:$BJ$5</c:f>
              <c:numCache>
                <c:formatCode>0%</c:formatCode>
                <c:ptCount val="3"/>
                <c:pt idx="0">
                  <c:v>-0.25798654121574205</c:v>
                </c:pt>
                <c:pt idx="1">
                  <c:v>-0.17067244149061023</c:v>
                </c:pt>
                <c:pt idx="2">
                  <c:v>-0.57134101729364783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Demand!$BH$7:$BJ$7</c15:f>
                <c15:dlblRangeCache>
                  <c:ptCount val="3"/>
                  <c:pt idx="0">
                    <c:v>26%</c:v>
                  </c:pt>
                  <c:pt idx="1">
                    <c:v>17%</c:v>
                  </c:pt>
                  <c:pt idx="2">
                    <c:v>57%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7DD-41F5-B4A9-DFFBB4334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9901472"/>
        <c:axId val="901017752"/>
      </c:barChart>
      <c:catAx>
        <c:axId val="699901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1017752"/>
        <c:crosses val="autoZero"/>
        <c:auto val="1"/>
        <c:lblAlgn val="ctr"/>
        <c:lblOffset val="0"/>
        <c:noMultiLvlLbl val="0"/>
      </c:catAx>
      <c:valAx>
        <c:axId val="9010177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99901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Products by </a:t>
            </a:r>
            <a:r>
              <a:rPr lang="en-US" sz="1800" b="1" i="0" u="sng"/>
              <a:t>Demand Volume</a:t>
            </a:r>
            <a:r>
              <a:rPr lang="en-US" sz="1800" b="0" i="0" u="none"/>
              <a:t>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356406030637E-2"/>
          <c:y val="0.1663082024385506"/>
          <c:w val="0.88425929316974916"/>
          <c:h val="0.67632871192305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Demand!$CK$1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78B19E"/>
            </a:solidFill>
            <a:ln w="22225">
              <a:solidFill>
                <a:srgbClr val="2B4719"/>
              </a:solidFill>
            </a:ln>
            <a:effectLst/>
          </c:spPr>
          <c:invertIfNegative val="0"/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C1-4F07-BD9C-CA365F89D55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1-4F07-BD9C-CA365F89D55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C1-4F07-BD9C-CA365F89D55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1-4F07-BD9C-CA365F89D55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C1-4F07-BD9C-CA365F89D55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C1-4F07-BD9C-CA365F89D55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C1-4F07-BD9C-CA365F89D55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C1-4F07-BD9C-CA365F89D5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Demand!$CJ$2:$CJ$26</c:f>
              <c:strCache>
                <c:ptCount val="25"/>
                <c:pt idx="0">
                  <c:v> 500 </c:v>
                </c:pt>
                <c:pt idx="1">
                  <c:v> 1,000 </c:v>
                </c:pt>
                <c:pt idx="2">
                  <c:v> 1,500 </c:v>
                </c:pt>
                <c:pt idx="3">
                  <c:v> 2,000 </c:v>
                </c:pt>
                <c:pt idx="4">
                  <c:v> 2,500 </c:v>
                </c:pt>
                <c:pt idx="5">
                  <c:v> 3,000 </c:v>
                </c:pt>
                <c:pt idx="6">
                  <c:v> 3,500 </c:v>
                </c:pt>
                <c:pt idx="7">
                  <c:v> 4,000 </c:v>
                </c:pt>
                <c:pt idx="8">
                  <c:v> 4,500 </c:v>
                </c:pt>
                <c:pt idx="9">
                  <c:v> 5,000 </c:v>
                </c:pt>
                <c:pt idx="10">
                  <c:v> 5,500 </c:v>
                </c:pt>
                <c:pt idx="11">
                  <c:v> 6,000 </c:v>
                </c:pt>
                <c:pt idx="12">
                  <c:v> 6,500 </c:v>
                </c:pt>
                <c:pt idx="13">
                  <c:v> 7,000 </c:v>
                </c:pt>
                <c:pt idx="14">
                  <c:v> 7,500 </c:v>
                </c:pt>
                <c:pt idx="15">
                  <c:v> 8,000 </c:v>
                </c:pt>
                <c:pt idx="16">
                  <c:v> 8,500 </c:v>
                </c:pt>
                <c:pt idx="17">
                  <c:v> 9,000 </c:v>
                </c:pt>
                <c:pt idx="18">
                  <c:v> 9,500 </c:v>
                </c:pt>
                <c:pt idx="19">
                  <c:v> 10,000 </c:v>
                </c:pt>
                <c:pt idx="20">
                  <c:v> 10,500 </c:v>
                </c:pt>
                <c:pt idx="21">
                  <c:v> 11,000 </c:v>
                </c:pt>
                <c:pt idx="22">
                  <c:v> 11,500 </c:v>
                </c:pt>
                <c:pt idx="23">
                  <c:v> 12,000 </c:v>
                </c:pt>
                <c:pt idx="24">
                  <c:v>More</c:v>
                </c:pt>
              </c:strCache>
            </c:strRef>
          </c:cat>
          <c:val>
            <c:numRef>
              <c:f>Demand!$CK$2:$CK$26</c:f>
              <c:numCache>
                <c:formatCode>General</c:formatCode>
                <c:ptCount val="25"/>
                <c:pt idx="0">
                  <c:v>81</c:v>
                </c:pt>
                <c:pt idx="1">
                  <c:v>27</c:v>
                </c:pt>
                <c:pt idx="2">
                  <c:v>17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1-4F07-BD9C-CA365F89D5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699901472"/>
        <c:axId val="901017752"/>
      </c:barChart>
      <c:lineChart>
        <c:grouping val="standard"/>
        <c:varyColors val="0"/>
        <c:ser>
          <c:idx val="1"/>
          <c:order val="1"/>
          <c:tx>
            <c:strRef>
              <c:f>Demand!$CL$1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C1-4F07-BD9C-CA365F89D55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C1-4F07-BD9C-CA365F89D55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C1-4F07-BD9C-CA365F89D55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C1-4F07-BD9C-CA365F89D55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BC1-4F07-BD9C-CA365F89D55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C1-4F07-BD9C-CA365F89D55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C1-4F07-BD9C-CA365F89D55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C1-4F07-BD9C-CA365F89D5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1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Demand!$CJ$2:$CJ$26</c:f>
              <c:strCache>
                <c:ptCount val="25"/>
                <c:pt idx="0">
                  <c:v> 500 </c:v>
                </c:pt>
                <c:pt idx="1">
                  <c:v> 1,000 </c:v>
                </c:pt>
                <c:pt idx="2">
                  <c:v> 1,500 </c:v>
                </c:pt>
                <c:pt idx="3">
                  <c:v> 2,000 </c:v>
                </c:pt>
                <c:pt idx="4">
                  <c:v> 2,500 </c:v>
                </c:pt>
                <c:pt idx="5">
                  <c:v> 3,000 </c:v>
                </c:pt>
                <c:pt idx="6">
                  <c:v> 3,500 </c:v>
                </c:pt>
                <c:pt idx="7">
                  <c:v> 4,000 </c:v>
                </c:pt>
                <c:pt idx="8">
                  <c:v> 4,500 </c:v>
                </c:pt>
                <c:pt idx="9">
                  <c:v> 5,000 </c:v>
                </c:pt>
                <c:pt idx="10">
                  <c:v> 5,500 </c:v>
                </c:pt>
                <c:pt idx="11">
                  <c:v> 6,000 </c:v>
                </c:pt>
                <c:pt idx="12">
                  <c:v> 6,500 </c:v>
                </c:pt>
                <c:pt idx="13">
                  <c:v> 7,000 </c:v>
                </c:pt>
                <c:pt idx="14">
                  <c:v> 7,500 </c:v>
                </c:pt>
                <c:pt idx="15">
                  <c:v> 8,000 </c:v>
                </c:pt>
                <c:pt idx="16">
                  <c:v> 8,500 </c:v>
                </c:pt>
                <c:pt idx="17">
                  <c:v> 9,000 </c:v>
                </c:pt>
                <c:pt idx="18">
                  <c:v> 9,500 </c:v>
                </c:pt>
                <c:pt idx="19">
                  <c:v> 10,000 </c:v>
                </c:pt>
                <c:pt idx="20">
                  <c:v> 10,500 </c:v>
                </c:pt>
                <c:pt idx="21">
                  <c:v> 11,000 </c:v>
                </c:pt>
                <c:pt idx="22">
                  <c:v> 11,500 </c:v>
                </c:pt>
                <c:pt idx="23">
                  <c:v> 12,000 </c:v>
                </c:pt>
                <c:pt idx="24">
                  <c:v>More</c:v>
                </c:pt>
              </c:strCache>
            </c:strRef>
          </c:cat>
          <c:val>
            <c:numRef>
              <c:f>Demand!$CL$2:$CL$26</c:f>
              <c:numCache>
                <c:formatCode>0%</c:formatCode>
                <c:ptCount val="25"/>
                <c:pt idx="0">
                  <c:v>0.47093023255813954</c:v>
                </c:pt>
                <c:pt idx="1">
                  <c:v>0.62790697674418605</c:v>
                </c:pt>
                <c:pt idx="2">
                  <c:v>0.72674418604651159</c:v>
                </c:pt>
                <c:pt idx="3">
                  <c:v>0.78488372093023251</c:v>
                </c:pt>
                <c:pt idx="4">
                  <c:v>0.83720930232558144</c:v>
                </c:pt>
                <c:pt idx="5">
                  <c:v>0.87209302325581395</c:v>
                </c:pt>
                <c:pt idx="6">
                  <c:v>0.89534883720930236</c:v>
                </c:pt>
                <c:pt idx="7">
                  <c:v>0.91279069767441856</c:v>
                </c:pt>
                <c:pt idx="8">
                  <c:v>0.93604651162790697</c:v>
                </c:pt>
                <c:pt idx="9">
                  <c:v>0.94767441860465118</c:v>
                </c:pt>
                <c:pt idx="10">
                  <c:v>0.94767441860465118</c:v>
                </c:pt>
                <c:pt idx="11">
                  <c:v>0.95930232558139539</c:v>
                </c:pt>
                <c:pt idx="12">
                  <c:v>0.96511627906976749</c:v>
                </c:pt>
                <c:pt idx="13">
                  <c:v>0.97674418604651159</c:v>
                </c:pt>
                <c:pt idx="14">
                  <c:v>0.97674418604651159</c:v>
                </c:pt>
                <c:pt idx="15">
                  <c:v>0.98255813953488369</c:v>
                </c:pt>
                <c:pt idx="16">
                  <c:v>0.98255813953488369</c:v>
                </c:pt>
                <c:pt idx="17">
                  <c:v>0.98837209302325579</c:v>
                </c:pt>
                <c:pt idx="18">
                  <c:v>0.98837209302325579</c:v>
                </c:pt>
                <c:pt idx="19">
                  <c:v>0.98837209302325579</c:v>
                </c:pt>
                <c:pt idx="20">
                  <c:v>0.98837209302325579</c:v>
                </c:pt>
                <c:pt idx="21">
                  <c:v>0.98837209302325579</c:v>
                </c:pt>
                <c:pt idx="22">
                  <c:v>0.9941860465116279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1-4F07-BD9C-CA365F89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88784"/>
        <c:axId val="738287344"/>
      </c:lineChart>
      <c:catAx>
        <c:axId val="6999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Demand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7752"/>
        <c:crosses val="autoZero"/>
        <c:auto val="1"/>
        <c:lblAlgn val="ctr"/>
        <c:lblOffset val="100"/>
        <c:noMultiLvlLbl val="0"/>
      </c:catAx>
      <c:valAx>
        <c:axId val="901017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01472"/>
        <c:crosses val="autoZero"/>
        <c:crossBetween val="between"/>
      </c:valAx>
      <c:valAx>
        <c:axId val="738287344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88784"/>
        <c:crosses val="max"/>
        <c:crossBetween val="between"/>
      </c:valAx>
      <c:catAx>
        <c:axId val="73828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2873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 Demand Volume by Service</a:t>
            </a:r>
            <a:r>
              <a:rPr lang="en-US" sz="1800" baseline="0"/>
              <a:t> Level Target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2B4719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8B19E"/>
              </a:solidFill>
              <a:ln w="9525">
                <a:solidFill>
                  <a:srgbClr val="2B4719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4D-4FDA-8FE4-10E904D3DD74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4D-4FDA-8FE4-10E904D3DD74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4D-4FDA-8FE4-10E904D3DD74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4D-4FDA-8FE4-10E904D3DD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Demand!$CJ$35:$CJ$38</c:f>
              <c:numCache>
                <c:formatCode>0.0%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0.98499999999999999</c:v>
                </c:pt>
                <c:pt idx="3">
                  <c:v>0.995</c:v>
                </c:pt>
              </c:numCache>
            </c:numRef>
          </c:xVal>
          <c:yVal>
            <c:numRef>
              <c:f>Demand!$CM$35:$CM$38</c:f>
              <c:numCache>
                <c:formatCode>_(* #,##0_);_(* \(#,##0\);_(* "-"??_);_(@_)</c:formatCode>
                <c:ptCount val="4"/>
                <c:pt idx="0">
                  <c:v>323.31133640535217</c:v>
                </c:pt>
                <c:pt idx="1">
                  <c:v>594.92993706108348</c:v>
                </c:pt>
                <c:pt idx="2">
                  <c:v>1612.9384798996412</c:v>
                </c:pt>
                <c:pt idx="3">
                  <c:v>6669.352592709326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D-4FDA-8FE4-10E904D3DD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99901472"/>
        <c:axId val="901017752"/>
      </c:scatterChart>
      <c:valAx>
        <c:axId val="6999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Service Level 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7752"/>
        <c:crosses val="autoZero"/>
        <c:crossBetween val="midCat"/>
      </c:valAx>
      <c:valAx>
        <c:axId val="9010177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Demand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6999014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</a:t>
            </a:r>
            <a:r>
              <a:rPr lang="en-US" baseline="0"/>
              <a:t> Comparison vs Baseline (Scheduled Hours)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78B19E"/>
            </a:solidFill>
            <a:ln w="25400">
              <a:solidFill>
                <a:srgbClr val="78B19E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F8F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513-479A-A697-3BC8201B1D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- Schd Hours'!$AC$5:$AC$7</c:f>
              <c:strCache>
                <c:ptCount val="3"/>
                <c:pt idx="0">
                  <c:v>Baseline</c:v>
                </c:pt>
                <c:pt idx="1">
                  <c:v>Within-Plant Optimization</c:v>
                </c:pt>
                <c:pt idx="2">
                  <c:v>Across-Plant Optimization</c:v>
                </c:pt>
              </c:strCache>
            </c:strRef>
          </c:cat>
          <c:val>
            <c:numRef>
              <c:f>'Results - Schd Hours'!$AD$5:$AD$7</c:f>
              <c:numCache>
                <c:formatCode>#,##0</c:formatCode>
                <c:ptCount val="3"/>
                <c:pt idx="0">
                  <c:v>7227.0969850027741</c:v>
                </c:pt>
                <c:pt idx="1">
                  <c:v>7060</c:v>
                </c:pt>
                <c:pt idx="2">
                  <c:v>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479A-A697-3BC8201B1DC8}"/>
            </c:ext>
          </c:extLst>
        </c:ser>
        <c:ser>
          <c:idx val="1"/>
          <c:order val="1"/>
          <c:spPr>
            <a:solidFill>
              <a:schemeClr val="bg1"/>
            </a:solidFill>
            <a:ln w="25400">
              <a:solidFill>
                <a:srgbClr val="78B19E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13-479A-A697-3BC8201B1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400" b="0" i="0" u="none" strike="noStrike" kern="1200" baseline="0">
                    <a:solidFill>
                      <a:srgbClr val="78B19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- Schd Hours'!$AC$5:$AC$7</c:f>
              <c:strCache>
                <c:ptCount val="3"/>
                <c:pt idx="0">
                  <c:v>Baseline</c:v>
                </c:pt>
                <c:pt idx="1">
                  <c:v>Within-Plant Optimization</c:v>
                </c:pt>
                <c:pt idx="2">
                  <c:v>Across-Plant Optimization</c:v>
                </c:pt>
              </c:strCache>
            </c:strRef>
          </c:cat>
          <c:val>
            <c:numRef>
              <c:f>'Results - Schd Hours'!$AE$5:$AE$7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167.09698500277409</c:v>
                </c:pt>
                <c:pt idx="2">
                  <c:v>228.09698500277409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479A-A697-3BC8201B1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029903"/>
        <c:axId val="956029423"/>
      </c:barChart>
      <c:catAx>
        <c:axId val="9560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29423"/>
        <c:crosses val="autoZero"/>
        <c:auto val="1"/>
        <c:lblAlgn val="ctr"/>
        <c:lblOffset val="100"/>
        <c:noMultiLvlLbl val="0"/>
      </c:catAx>
      <c:valAx>
        <c:axId val="956029423"/>
        <c:scaling>
          <c:orientation val="minMax"/>
          <c:min val="6000"/>
        </c:scaling>
        <c:delete val="1"/>
        <c:axPos val="l"/>
        <c:numFmt formatCode="#,##0" sourceLinked="1"/>
        <c:majorTickMark val="none"/>
        <c:minorTickMark val="none"/>
        <c:tickLblPos val="nextTo"/>
        <c:crossAx val="9560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  <cx:data id="4">
      <cx:numDim type="val">
        <cx:f>_xlchart.v1.11</cx:f>
      </cx:numDim>
    </cx:data>
    <cx:data id="5">
      <cx:numDim type="val">
        <cx:f>_xlchart.v1.13</cx:f>
      </cx:numDim>
    </cx:data>
    <cx:data id="6">
      <cx:numDim type="val">
        <cx:f>_xlchart.v1.15</cx:f>
      </cx:numDim>
    </cx:data>
    <cx:data id="7">
      <cx:numDim type="val">
        <cx:f>_xlchart.v1.17</cx:f>
      </cx:numDim>
    </cx:data>
    <cx:data id="8">
      <cx:numDim type="val">
        <cx:f>_xlchart.v1.19</cx:f>
      </cx:numDim>
    </cx:data>
    <cx:data id="9">
      <cx:numDim type="val">
        <cx:f>_xlchart.v1.21</cx:f>
      </cx:numDim>
    </cx:data>
    <cx:data id="10">
      <cx:numDim type="val">
        <cx:f>_xlchart.v1.23</cx:f>
      </cx:numDim>
    </cx:data>
    <cx:data id="11">
      <cx:numDim type="val">
        <cx:f>_xlchart.v1.1</cx:f>
      </cx:numDim>
    </cx:data>
  </cx:chartData>
  <cx:chart>
    <cx:title pos="t" align="ctr" overlay="0">
      <cx:tx>
        <cx:txData>
          <cx:v>Historic Production Rates by Asset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Historic Production Rates by Asset</a:t>
          </a:r>
        </a:p>
      </cx:txPr>
    </cx:title>
    <cx:plotArea>
      <cx:plotAreaRegion>
        <cx:series layoutId="boxWhisker" uniqueId="{608F080A-A509-469A-9EEF-8F91E1858D16}">
          <cx:tx>
            <cx:txData>
              <cx:f>_xlchart.v1.2</cx:f>
              <cx:v>B18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9647C872-0207-4269-A3CF-E4C78ABF17E5}">
          <cx:tx>
            <cx:txData>
              <cx:f>_xlchart.v1.4</cx:f>
              <cx:v>B19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9C2E0EE6-4213-4769-B7AE-C0689EE041D2}">
          <cx:tx>
            <cx:txData>
              <cx:f>_xlchart.v1.6</cx:f>
              <cx:v>B20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2"/>
          <cx:layoutPr>
            <cx:visibility meanLine="1" meanMarker="1" nonoutliers="1" outliers="1"/>
            <cx:statistics quartileMethod="exclusive"/>
          </cx:layoutPr>
        </cx:series>
        <cx:series layoutId="boxWhisker" uniqueId="{1B807460-622E-45B3-947F-65A1A7FE1BF7}">
          <cx:tx>
            <cx:txData>
              <cx:f>_xlchart.v1.8</cx:f>
              <cx:v>P09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3"/>
          <cx:layoutPr>
            <cx:visibility meanLine="1" meanMarker="1" nonoutliers="1" outliers="1"/>
            <cx:statistics quartileMethod="exclusive"/>
          </cx:layoutPr>
        </cx:series>
        <cx:series layoutId="boxWhisker" uniqueId="{E54A5AD3-60E2-41C8-B977-87C8F0E13E90}">
          <cx:tx>
            <cx:txData>
              <cx:f>_xlchart.v1.10</cx:f>
              <cx:v>P12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4"/>
          <cx:layoutPr>
            <cx:visibility meanLine="1" meanMarker="1" nonoutliers="1" outliers="1"/>
            <cx:statistics quartileMethod="exclusive"/>
          </cx:layoutPr>
        </cx:series>
        <cx:series layoutId="boxWhisker" uniqueId="{26A0553B-D164-4951-B69A-5C2805E0F3D7}">
          <cx:tx>
            <cx:txData>
              <cx:f>_xlchart.v1.12</cx:f>
              <cx:v>P13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5"/>
          <cx:layoutPr>
            <cx:visibility meanLine="1" meanMarker="1" nonoutliers="1" outliers="1"/>
            <cx:statistics quartileMethod="exclusive"/>
          </cx:layoutPr>
        </cx:series>
        <cx:series layoutId="boxWhisker" uniqueId="{145A91BE-1436-4706-8116-59B0C04BC7BA}">
          <cx:tx>
            <cx:txData>
              <cx:f>_xlchart.v1.14</cx:f>
              <cx:v>P15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6"/>
          <cx:layoutPr>
            <cx:visibility meanLine="1" meanMarker="1" nonoutliers="1" outliers="1"/>
            <cx:statistics quartileMethod="exclusive"/>
          </cx:layoutPr>
        </cx:series>
        <cx:series layoutId="boxWhisker" uniqueId="{BE4DA6DA-17D9-4A2D-B638-F33C446BADD5}">
          <cx:tx>
            <cx:txData>
              <cx:f>_xlchart.v1.16</cx:f>
              <cx:v>P16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F9F935B1-1801-47EB-B8D4-7B6AE548EA25}">
          <cx:tx>
            <cx:txData>
              <cx:f>_xlchart.v1.18</cx:f>
              <cx:v>P17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8"/>
          <cx:layoutPr>
            <cx:visibility meanLine="1" meanMarker="1" nonoutliers="1" outliers="1"/>
            <cx:statistics quartileMethod="exclusive"/>
          </cx:layoutPr>
        </cx:series>
        <cx:series layoutId="boxWhisker" uniqueId="{A9C423B8-5EC7-4A51-8C40-F93B20B7A045}">
          <cx:tx>
            <cx:txData>
              <cx:f>_xlchart.v1.20</cx:f>
              <cx:v>P18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CCFDDCB7-630F-4B11-9E32-335F836260F5}">
          <cx:tx>
            <cx:txData>
              <cx:f>_xlchart.v1.22</cx:f>
              <cx:v>U12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A5759C5A-71D0-4A29-9EA2-969A75437A53}">
          <cx:tx>
            <cx:txData>
              <cx:f>_xlchart.v1.0</cx:f>
              <cx:v>U10</cx:v>
            </cx:txData>
          </cx:tx>
          <cx:spPr>
            <a:solidFill>
              <a:srgbClr val="78B19E"/>
            </a:solidFill>
            <a:ln>
              <a:solidFill>
                <a:srgbClr val="2B4719"/>
              </a:solidFill>
            </a:ln>
          </cx:spPr>
          <cx:dataId val="11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 hidden="1">
        <cx:valScaling/>
        <cx:title>
          <cx:tx>
            <cx:txData>
              <cx:v>Production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Production Rate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</xdr:colOff>
      <xdr:row>9</xdr:row>
      <xdr:rowOff>110490</xdr:rowOff>
    </xdr:from>
    <xdr:to>
      <xdr:col>31</xdr:col>
      <xdr:colOff>243840</xdr:colOff>
      <xdr:row>33</xdr:row>
      <xdr:rowOff>128778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3416100-B4FE-0F6C-0882-12B9D93383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6380" y="1756410"/>
              <a:ext cx="9829800" cy="44074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358140</xdr:colOff>
      <xdr:row>30</xdr:row>
      <xdr:rowOff>0</xdr:rowOff>
    </xdr:from>
    <xdr:to>
      <xdr:col>30</xdr:col>
      <xdr:colOff>312420</xdr:colOff>
      <xdr:row>33</xdr:row>
      <xdr:rowOff>45720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F6F926-4C40-84E7-F1BA-CD037075D9D8}"/>
            </a:ext>
          </a:extLst>
        </xdr:cNvPr>
        <xdr:cNvSpPr txBox="1"/>
      </xdr:nvSpPr>
      <xdr:spPr>
        <a:xfrm>
          <a:off x="10005060" y="5486400"/>
          <a:ext cx="8420100" cy="594360"/>
        </a:xfrm>
        <a:prstGeom prst="rect">
          <a:avLst/>
        </a:prstGeom>
        <a:solidFill>
          <a:srgbClr val="78B19E">
            <a:alpha val="25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  52</a:t>
          </a:r>
          <a:r>
            <a:rPr lang="en-US" sz="1800" baseline="0"/>
            <a:t>         30         43          42         50         29         29         41          38         33         64         80</a:t>
          </a:r>
          <a:endParaRPr lang="en-US" sz="1800"/>
        </a:p>
        <a:p>
          <a:r>
            <a:rPr lang="en-US" sz="1400"/>
            <a:t>  Number of Products Run by Asset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5</xdr:row>
      <xdr:rowOff>99060</xdr:rowOff>
    </xdr:from>
    <xdr:to>
      <xdr:col>27</xdr:col>
      <xdr:colOff>403860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271D9-FC75-CC8B-1165-61A3A77F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</xdr:row>
      <xdr:rowOff>0</xdr:rowOff>
    </xdr:from>
    <xdr:to>
      <xdr:col>30</xdr:col>
      <xdr:colOff>228600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8BB96-20CE-4DFE-AA2D-6DB633DA5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281940</xdr:colOff>
      <xdr:row>1</xdr:row>
      <xdr:rowOff>22860</xdr:rowOff>
    </xdr:from>
    <xdr:to>
      <xdr:col>53</xdr:col>
      <xdr:colOff>358140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2E365-74A2-4981-ACEA-0BF363E7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281940</xdr:colOff>
      <xdr:row>26</xdr:row>
      <xdr:rowOff>22860</xdr:rowOff>
    </xdr:from>
    <xdr:to>
      <xdr:col>53</xdr:col>
      <xdr:colOff>358140</xdr:colOff>
      <xdr:row>50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28985C-E7EB-447D-A28A-4F6F28B0C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594360</xdr:colOff>
      <xdr:row>11</xdr:row>
      <xdr:rowOff>22860</xdr:rowOff>
    </xdr:from>
    <xdr:to>
      <xdr:col>75</xdr:col>
      <xdr:colOff>60960</xdr:colOff>
      <xdr:row>35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81DEA-D941-4D2D-AA7B-2A08593D2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236220</xdr:colOff>
      <xdr:row>24</xdr:row>
      <xdr:rowOff>53340</xdr:rowOff>
    </xdr:from>
    <xdr:to>
      <xdr:col>69</xdr:col>
      <xdr:colOff>69166</xdr:colOff>
      <xdr:row>26</xdr:row>
      <xdr:rowOff>155593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E65E5B2-FA49-E278-3FC1-434D0AFCF737}"/>
            </a:ext>
          </a:extLst>
        </xdr:cNvPr>
        <xdr:cNvSpPr/>
      </xdr:nvSpPr>
      <xdr:spPr>
        <a:xfrm>
          <a:off x="43365420" y="4442460"/>
          <a:ext cx="1052146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Plant 2</a:t>
          </a:r>
        </a:p>
      </xdr:txBody>
    </xdr:sp>
    <xdr:clientData/>
  </xdr:twoCellAnchor>
  <xdr:twoCellAnchor>
    <xdr:from>
      <xdr:col>91</xdr:col>
      <xdr:colOff>0</xdr:colOff>
      <xdr:row>0</xdr:row>
      <xdr:rowOff>0</xdr:rowOff>
    </xdr:from>
    <xdr:to>
      <xdr:col>107</xdr:col>
      <xdr:colOff>76200</xdr:colOff>
      <xdr:row>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ED3C7D-8182-488D-A91F-247381484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91</xdr:col>
      <xdr:colOff>160020</xdr:colOff>
      <xdr:row>26</xdr:row>
      <xdr:rowOff>60960</xdr:rowOff>
    </xdr:from>
    <xdr:to>
      <xdr:col>107</xdr:col>
      <xdr:colOff>236220</xdr:colOff>
      <xdr:row>50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27441-47AF-4368-918C-B1BABC57D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0.52168</cdr:x>
      <cdr:y>0.79514</cdr:y>
    </cdr:from>
    <cdr:to>
      <cdr:x>0.62871</cdr:x>
      <cdr:y>0.90085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F9D88E6-32D7-AD75-9D4C-CF4F93C5FD29}"/>
            </a:ext>
          </a:extLst>
        </cdr:cNvPr>
        <cdr:cNvSpPr/>
      </cdr:nvSpPr>
      <cdr:spPr>
        <a:xfrm xmlns:a="http://schemas.openxmlformats.org/drawingml/2006/main">
          <a:off x="5127967" y="3520255"/>
          <a:ext cx="1052146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Plant 1</a:t>
          </a:r>
        </a:p>
      </cdr:txBody>
    </cdr:sp>
  </cdr:relSizeAnchor>
  <cdr:relSizeAnchor xmlns:cdr="http://schemas.openxmlformats.org/drawingml/2006/chartDrawing">
    <cdr:from>
      <cdr:x>0.52222</cdr:x>
      <cdr:y>0.29375</cdr:y>
    </cdr:from>
    <cdr:to>
      <cdr:x>0.62926</cdr:x>
      <cdr:y>0.39946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3E65E5B2-FA49-E278-3FC1-434D0AFCF737}"/>
            </a:ext>
          </a:extLst>
        </cdr:cNvPr>
        <cdr:cNvSpPr/>
      </cdr:nvSpPr>
      <cdr:spPr>
        <a:xfrm xmlns:a="http://schemas.openxmlformats.org/drawingml/2006/main">
          <a:off x="5133340" y="1300480"/>
          <a:ext cx="1052146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Plant 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0.69535</cdr:x>
      <cdr:y>0.27539</cdr:y>
    </cdr:from>
    <cdr:to>
      <cdr:x>0.92687</cdr:x>
      <cdr:y>0.78313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3841448E-16D7-828B-0BCB-029C1C0D1B8D}"/>
            </a:ext>
          </a:extLst>
        </cdr:cNvPr>
        <cdr:cNvGrpSpPr/>
      </cdr:nvGrpSpPr>
      <cdr:grpSpPr>
        <a:xfrm xmlns:a="http://schemas.openxmlformats.org/drawingml/2006/main">
          <a:off x="6835151" y="1219212"/>
          <a:ext cx="2275796" cy="2247877"/>
          <a:chOff x="6263640" y="1188720"/>
          <a:chExt cx="2275840" cy="217932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9B3DB579-C0AB-1EF0-90C8-59A8BB27E9AF}"/>
              </a:ext>
            </a:extLst>
          </cdr:cNvPr>
          <cdr:cNvSpPr txBox="1"/>
        </cdr:nvSpPr>
        <cdr:spPr>
          <a:xfrm xmlns:a="http://schemas.openxmlformats.org/drawingml/2006/main">
            <a:off x="6263640" y="1188720"/>
            <a:ext cx="2004060" cy="217932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l"/>
            <a:r>
              <a:rPr lang="en-US" sz="1400"/>
              <a:t>Mean</a:t>
            </a:r>
          </a:p>
          <a:p xmlns:a="http://schemas.openxmlformats.org/drawingml/2006/main">
            <a:pPr algn="l"/>
            <a:r>
              <a:rPr lang="en-US" sz="1400"/>
              <a:t>Standard Deviation</a:t>
            </a:r>
          </a:p>
          <a:p xmlns:a="http://schemas.openxmlformats.org/drawingml/2006/main">
            <a:pPr algn="l"/>
            <a:r>
              <a:rPr lang="en-US" sz="1400"/>
              <a:t>Kurtosis</a:t>
            </a:r>
          </a:p>
          <a:p xmlns:a="http://schemas.openxmlformats.org/drawingml/2006/main">
            <a:pPr algn="l"/>
            <a:r>
              <a:rPr lang="en-US" sz="1400"/>
              <a:t>Skewness</a:t>
            </a:r>
          </a:p>
          <a:p xmlns:a="http://schemas.openxmlformats.org/drawingml/2006/main">
            <a:pPr algn="l"/>
            <a:r>
              <a:rPr lang="en-US" sz="1400"/>
              <a:t>Range</a:t>
            </a:r>
          </a:p>
          <a:p xmlns:a="http://schemas.openxmlformats.org/drawingml/2006/main">
            <a:pPr algn="l"/>
            <a:r>
              <a:rPr lang="en-US" sz="1400"/>
              <a:t>Minimum</a:t>
            </a:r>
          </a:p>
          <a:p xmlns:a="http://schemas.openxmlformats.org/drawingml/2006/main">
            <a:pPr algn="l"/>
            <a:r>
              <a:rPr lang="en-US" sz="1400"/>
              <a:t>Maximum</a:t>
            </a:r>
          </a:p>
          <a:p xmlns:a="http://schemas.openxmlformats.org/drawingml/2006/main">
            <a:pPr algn="l"/>
            <a:r>
              <a:rPr lang="en-US" sz="1400"/>
              <a:t>Sum</a:t>
            </a:r>
          </a:p>
          <a:p xmlns:a="http://schemas.openxmlformats.org/drawingml/2006/main">
            <a:pPr algn="l"/>
            <a:r>
              <a:rPr lang="en-US" sz="1400"/>
              <a:t>Count</a:t>
            </a:r>
            <a:endParaRPr lang="en-US" sz="1100"/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E7D7E885-5A1D-AF9F-85C2-D5E7E6654DC4}"/>
              </a:ext>
            </a:extLst>
          </cdr:cNvPr>
          <cdr:cNvSpPr txBox="1"/>
        </cdr:nvSpPr>
        <cdr:spPr>
          <a:xfrm xmlns:a="http://schemas.openxmlformats.org/drawingml/2006/main">
            <a:off x="7741920" y="1188720"/>
            <a:ext cx="797560" cy="217932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400"/>
              <a:t>1,375</a:t>
            </a:r>
          </a:p>
          <a:p xmlns:a="http://schemas.openxmlformats.org/drawingml/2006/main">
            <a:pPr algn="r"/>
            <a:r>
              <a:rPr lang="en-US" sz="1400"/>
              <a:t>1,933</a:t>
            </a:r>
          </a:p>
          <a:p xmlns:a="http://schemas.openxmlformats.org/drawingml/2006/main">
            <a:pPr algn="r"/>
            <a:r>
              <a:rPr lang="en-US" sz="1400"/>
              <a:t>9.6</a:t>
            </a:r>
          </a:p>
          <a:p xmlns:a="http://schemas.openxmlformats.org/drawingml/2006/main">
            <a:pPr algn="r"/>
            <a:r>
              <a:rPr lang="en-US" sz="1400"/>
              <a:t>2.8</a:t>
            </a:r>
          </a:p>
          <a:p xmlns:a="http://schemas.openxmlformats.org/drawingml/2006/main">
            <a:pPr algn="r"/>
            <a:r>
              <a:rPr lang="en-US" sz="1400"/>
              <a:t>649</a:t>
            </a:r>
          </a:p>
          <a:p xmlns:a="http://schemas.openxmlformats.org/drawingml/2006/main">
            <a:pPr algn="r"/>
            <a:r>
              <a:rPr lang="en-US" sz="1400"/>
              <a:t>17</a:t>
            </a:r>
          </a:p>
          <a:p xmlns:a="http://schemas.openxmlformats.org/drawingml/2006/main">
            <a:pPr algn="r"/>
            <a:r>
              <a:rPr lang="en-US" sz="1400"/>
              <a:t>11,666</a:t>
            </a:r>
          </a:p>
          <a:p xmlns:a="http://schemas.openxmlformats.org/drawingml/2006/main">
            <a:pPr algn="r"/>
            <a:r>
              <a:rPr lang="en-US" sz="1400"/>
              <a:t>236,528</a:t>
            </a:r>
          </a:p>
          <a:p xmlns:a="http://schemas.openxmlformats.org/drawingml/2006/main">
            <a:pPr algn="r"/>
            <a:r>
              <a:rPr lang="en-US" sz="1400"/>
              <a:t>172</a:t>
            </a:r>
          </a:p>
          <a:p xmlns:a="http://schemas.openxmlformats.org/drawingml/2006/main">
            <a:pPr algn="r"/>
            <a:endParaRPr lang="en-US" sz="1100"/>
          </a:p>
        </cdr:txBody>
      </cdr: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</xdr:colOff>
      <xdr:row>7</xdr:row>
      <xdr:rowOff>253999</xdr:rowOff>
    </xdr:from>
    <xdr:to>
      <xdr:col>37</xdr:col>
      <xdr:colOff>25400</xdr:colOff>
      <xdr:row>16</xdr:row>
      <xdr:rowOff>253999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8F54F-1567-E8D9-1F96-4FFE1AFFA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416169</xdr:colOff>
      <xdr:row>10</xdr:row>
      <xdr:rowOff>23446</xdr:rowOff>
    </xdr:from>
    <xdr:to>
      <xdr:col>36</xdr:col>
      <xdr:colOff>269631</xdr:colOff>
      <xdr:row>10</xdr:row>
      <xdr:rowOff>35511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DF6E948-A540-886A-FD8C-4EB577805E92}"/>
            </a:ext>
          </a:extLst>
        </xdr:cNvPr>
        <xdr:cNvCxnSpPr/>
      </xdr:nvCxnSpPr>
      <xdr:spPr>
        <a:xfrm>
          <a:off x="19987846" y="2702169"/>
          <a:ext cx="6383216" cy="12065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0.44826</cdr:x>
      <cdr:y>0.28406</cdr:y>
    </cdr:from>
    <cdr:to>
      <cdr:x>0.47826</cdr:x>
      <cdr:y>0.31184</cdr:y>
    </cdr:to>
    <cdr:sp macro="" textlink="">
      <cdr:nvSpPr>
        <cdr:cNvPr id="4" name="Minus Sign 3">
          <a:extLst xmlns:a="http://schemas.openxmlformats.org/drawingml/2006/main">
            <a:ext uri="{FF2B5EF4-FFF2-40B4-BE49-F238E27FC236}">
              <a16:creationId xmlns:a16="http://schemas.microsoft.com/office/drawing/2014/main" id="{45DC86F7-EEFA-0275-1DE5-6E8BEA2CDDC3}"/>
            </a:ext>
          </a:extLst>
        </cdr:cNvPr>
        <cdr:cNvSpPr/>
      </cdr:nvSpPr>
      <cdr:spPr>
        <a:xfrm xmlns:a="http://schemas.openxmlformats.org/drawingml/2006/main">
          <a:off x="3207891" y="779231"/>
          <a:ext cx="214666" cy="76200"/>
        </a:xfrm>
        <a:prstGeom xmlns:a="http://schemas.openxmlformats.org/drawingml/2006/main" prst="mathMinus">
          <a:avLst/>
        </a:prstGeom>
        <a:solidFill xmlns:a="http://schemas.openxmlformats.org/drawingml/2006/main">
          <a:srgbClr val="78B19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0.69226</cdr:x>
      <cdr:y>0.29964</cdr:y>
    </cdr:from>
    <cdr:to>
      <cdr:x>0.72226</cdr:x>
      <cdr:y>0.32741</cdr:y>
    </cdr:to>
    <cdr:sp macro="" textlink="">
      <cdr:nvSpPr>
        <cdr:cNvPr id="5" name="Minus Sign 4">
          <a:extLst xmlns:a="http://schemas.openxmlformats.org/drawingml/2006/main">
            <a:ext uri="{FF2B5EF4-FFF2-40B4-BE49-F238E27FC236}">
              <a16:creationId xmlns:a16="http://schemas.microsoft.com/office/drawing/2014/main" id="{5942C874-8BDB-8369-4232-A5C65FDA593D}"/>
            </a:ext>
          </a:extLst>
        </cdr:cNvPr>
        <cdr:cNvSpPr/>
      </cdr:nvSpPr>
      <cdr:spPr>
        <a:xfrm xmlns:a="http://schemas.openxmlformats.org/drawingml/2006/main">
          <a:off x="4959151" y="818753"/>
          <a:ext cx="214888" cy="75903"/>
        </a:xfrm>
        <a:prstGeom xmlns:a="http://schemas.openxmlformats.org/drawingml/2006/main" prst="mathMinus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0.76638</cdr:x>
      <cdr:y>0.2963</cdr:y>
    </cdr:from>
    <cdr:to>
      <cdr:x>0.79638</cdr:x>
      <cdr:y>0.32407</cdr:y>
    </cdr:to>
    <cdr:sp macro="" textlink="">
      <cdr:nvSpPr>
        <cdr:cNvPr id="6" name="Minus Sign 5">
          <a:extLst xmlns:a="http://schemas.openxmlformats.org/drawingml/2006/main">
            <a:ext uri="{FF2B5EF4-FFF2-40B4-BE49-F238E27FC236}">
              <a16:creationId xmlns:a16="http://schemas.microsoft.com/office/drawing/2014/main" id="{219EB3E8-3395-8F3B-7AE3-104ED5E874E3}"/>
            </a:ext>
          </a:extLst>
        </cdr:cNvPr>
        <cdr:cNvSpPr/>
      </cdr:nvSpPr>
      <cdr:spPr>
        <a:xfrm xmlns:a="http://schemas.openxmlformats.org/drawingml/2006/main">
          <a:off x="5484446" y="812800"/>
          <a:ext cx="214666" cy="76200"/>
        </a:xfrm>
        <a:prstGeom xmlns:a="http://schemas.openxmlformats.org/drawingml/2006/main" prst="mathMinus">
          <a:avLst/>
        </a:prstGeom>
        <a:solidFill xmlns:a="http://schemas.openxmlformats.org/drawingml/2006/main">
          <a:srgbClr val="78B19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089-ECAA-4133-A5A9-31BF8EDED254}">
  <dimension ref="A1:AA262"/>
  <sheetViews>
    <sheetView tabSelected="1" zoomScaleNormal="100" workbookViewId="0">
      <selection activeCell="L11" sqref="L11"/>
    </sheetView>
  </sheetViews>
  <sheetFormatPr defaultRowHeight="14.4" x14ac:dyDescent="0.3"/>
  <cols>
    <col min="1" max="1" width="8.77734375" style="2"/>
    <col min="2" max="11" width="8.77734375" style="1" customWidth="1"/>
    <col min="12" max="13" width="8.77734375" style="1"/>
    <col min="16" max="25" width="8.77734375" style="20" customWidth="1"/>
    <col min="26" max="27" width="8.88671875" style="20"/>
  </cols>
  <sheetData>
    <row r="1" spans="1:27" s="3" customForma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19</v>
      </c>
      <c r="L1" s="4" t="s">
        <v>10</v>
      </c>
      <c r="M1" s="4" t="s">
        <v>11</v>
      </c>
      <c r="P1" s="21">
        <f>COUNTIF(P8:P87, "&lt;&gt;")</f>
        <v>52</v>
      </c>
      <c r="Q1" s="21">
        <f t="shared" ref="Q1:AA1" si="0">COUNTIF(Q8:Q87, "&lt;&gt;")</f>
        <v>30</v>
      </c>
      <c r="R1" s="21">
        <f t="shared" si="0"/>
        <v>43</v>
      </c>
      <c r="S1" s="21">
        <f t="shared" si="0"/>
        <v>42</v>
      </c>
      <c r="T1" s="21">
        <f t="shared" si="0"/>
        <v>50</v>
      </c>
      <c r="U1" s="21">
        <f t="shared" si="0"/>
        <v>29</v>
      </c>
      <c r="V1" s="21">
        <f t="shared" si="0"/>
        <v>29</v>
      </c>
      <c r="W1" s="21">
        <f t="shared" si="0"/>
        <v>41</v>
      </c>
      <c r="X1" s="21">
        <f t="shared" si="0"/>
        <v>38</v>
      </c>
      <c r="Y1" s="21">
        <f t="shared" si="0"/>
        <v>33</v>
      </c>
      <c r="Z1" s="21">
        <f t="shared" si="0"/>
        <v>64</v>
      </c>
      <c r="AA1" s="21">
        <f t="shared" si="0"/>
        <v>80</v>
      </c>
    </row>
    <row r="2" spans="1:27" x14ac:dyDescent="0.3">
      <c r="A2" s="2">
        <v>16185</v>
      </c>
      <c r="I2" s="1">
        <v>34.302366904755658</v>
      </c>
    </row>
    <row r="3" spans="1:27" x14ac:dyDescent="0.3">
      <c r="A3" s="2">
        <v>16184</v>
      </c>
      <c r="I3" s="1">
        <v>33.075762616848053</v>
      </c>
    </row>
    <row r="4" spans="1:27" x14ac:dyDescent="0.3">
      <c r="A4" s="2">
        <v>18339</v>
      </c>
      <c r="I4" s="1">
        <v>24.856448042998469</v>
      </c>
    </row>
    <row r="5" spans="1:27" x14ac:dyDescent="0.3">
      <c r="A5" s="2">
        <v>18342</v>
      </c>
      <c r="I5" s="1">
        <v>25.387319499975444</v>
      </c>
    </row>
    <row r="6" spans="1:27" x14ac:dyDescent="0.3">
      <c r="A6" s="2">
        <v>39882</v>
      </c>
      <c r="I6" s="1">
        <v>18.326357726986792</v>
      </c>
    </row>
    <row r="7" spans="1:27" x14ac:dyDescent="0.3">
      <c r="A7" s="2">
        <v>39883</v>
      </c>
      <c r="I7" s="1">
        <v>20.430003129672787</v>
      </c>
      <c r="P7" s="22" t="s">
        <v>1</v>
      </c>
      <c r="Q7" s="22" t="s">
        <v>2</v>
      </c>
      <c r="R7" s="22" t="s">
        <v>3</v>
      </c>
      <c r="S7" s="22" t="s">
        <v>4</v>
      </c>
      <c r="T7" s="22" t="s">
        <v>5</v>
      </c>
      <c r="U7" s="22" t="s">
        <v>6</v>
      </c>
      <c r="V7" s="22" t="s">
        <v>7</v>
      </c>
      <c r="W7" s="22" t="s">
        <v>8</v>
      </c>
      <c r="X7" s="22" t="s">
        <v>9</v>
      </c>
      <c r="Y7" s="22" t="s">
        <v>19</v>
      </c>
      <c r="Z7" s="22" t="s">
        <v>10</v>
      </c>
      <c r="AA7" s="22" t="s">
        <v>11</v>
      </c>
    </row>
    <row r="8" spans="1:27" x14ac:dyDescent="0.3">
      <c r="A8" s="2">
        <v>40531</v>
      </c>
      <c r="C8" s="1">
        <v>30.872175143216744</v>
      </c>
      <c r="F8" s="1">
        <v>27.142435686968689</v>
      </c>
      <c r="H8" s="1">
        <v>30.903368996871588</v>
      </c>
      <c r="P8" s="20">
        <v>49.867023350021093</v>
      </c>
      <c r="Q8" s="20">
        <v>41.850679447576688</v>
      </c>
      <c r="R8" s="20">
        <v>41.386613782845927</v>
      </c>
      <c r="S8" s="20">
        <v>35.672609478104448</v>
      </c>
      <c r="T8" s="20">
        <v>35.293739095300239</v>
      </c>
      <c r="U8" s="20">
        <v>31.407941526711255</v>
      </c>
      <c r="V8" s="20">
        <v>33.349921634329711</v>
      </c>
      <c r="W8" s="20">
        <v>42.293118585571129</v>
      </c>
      <c r="X8" s="20">
        <v>42.267741535408746</v>
      </c>
      <c r="Y8" s="20">
        <v>40.700000000000003</v>
      </c>
      <c r="Z8" s="20">
        <v>44.221445783132637</v>
      </c>
      <c r="AA8" s="20">
        <v>38.5</v>
      </c>
    </row>
    <row r="9" spans="1:27" x14ac:dyDescent="0.3">
      <c r="A9" s="2">
        <v>40532</v>
      </c>
      <c r="C9" s="1">
        <v>31.244446565527568</v>
      </c>
      <c r="F9" s="1">
        <v>28.586117697052668</v>
      </c>
      <c r="H9" s="1">
        <v>30.729231020230628</v>
      </c>
      <c r="P9" s="20">
        <v>47.756101464351566</v>
      </c>
      <c r="Q9" s="20">
        <v>40.625484996511084</v>
      </c>
      <c r="R9" s="20">
        <v>41.259577784995116</v>
      </c>
      <c r="S9" s="20">
        <v>35.659418690518727</v>
      </c>
      <c r="T9" s="20">
        <v>35.193757884408747</v>
      </c>
      <c r="U9" s="20">
        <v>26.793971486761766</v>
      </c>
      <c r="V9" s="20">
        <v>30.940611013815978</v>
      </c>
      <c r="W9" s="20">
        <v>42.041073483976547</v>
      </c>
      <c r="X9" s="20">
        <v>41.945057916468762</v>
      </c>
      <c r="Y9" s="20">
        <v>40.07</v>
      </c>
      <c r="Z9" s="20">
        <v>42.719890884292276</v>
      </c>
      <c r="AA9" s="20">
        <v>36.71661076190216</v>
      </c>
    </row>
    <row r="10" spans="1:27" x14ac:dyDescent="0.3">
      <c r="A10" s="2">
        <v>41313</v>
      </c>
      <c r="C10" s="1">
        <v>28.005014789286644</v>
      </c>
      <c r="F10" s="1">
        <v>26.325195816677294</v>
      </c>
      <c r="H10" s="1">
        <v>27.270731359459184</v>
      </c>
      <c r="P10" s="20">
        <v>46.501017093814809</v>
      </c>
      <c r="Q10" s="20">
        <v>40.389124042918354</v>
      </c>
      <c r="R10" s="20">
        <v>41.155767143035256</v>
      </c>
      <c r="S10" s="20">
        <v>35.034539849280833</v>
      </c>
      <c r="T10" s="20">
        <v>35.138489933700896</v>
      </c>
      <c r="U10" s="20">
        <v>26.731834186090786</v>
      </c>
      <c r="V10" s="20">
        <v>30.903368996871588</v>
      </c>
      <c r="W10" s="20">
        <v>41.211371827576116</v>
      </c>
      <c r="X10" s="20">
        <v>40.988647491102995</v>
      </c>
      <c r="Y10" s="20">
        <v>35</v>
      </c>
      <c r="Z10" s="20">
        <v>41.7266946894797</v>
      </c>
      <c r="AA10" s="20">
        <v>36.5</v>
      </c>
    </row>
    <row r="11" spans="1:27" x14ac:dyDescent="0.3">
      <c r="A11" s="2">
        <v>41314</v>
      </c>
      <c r="C11" s="1">
        <v>29.802762108539312</v>
      </c>
      <c r="F11" s="1">
        <v>25.255997291353104</v>
      </c>
      <c r="H11" s="1">
        <v>28.958322374266984</v>
      </c>
      <c r="P11" s="20">
        <v>46.42151898734177</v>
      </c>
      <c r="Q11" s="20">
        <v>40.165022765805482</v>
      </c>
      <c r="R11" s="20">
        <v>41.018825422365246</v>
      </c>
      <c r="S11" s="20">
        <v>34.489353245130914</v>
      </c>
      <c r="T11" s="20">
        <v>35.038722957635549</v>
      </c>
      <c r="U11" s="20">
        <v>25.607575682750021</v>
      </c>
      <c r="V11" s="20">
        <v>30.895922031290134</v>
      </c>
      <c r="W11" s="20">
        <v>40.671025343169951</v>
      </c>
      <c r="X11" s="20">
        <v>40.738981482030937</v>
      </c>
      <c r="Y11" s="20">
        <v>33.07</v>
      </c>
      <c r="Z11" s="20">
        <v>40.801419758302977</v>
      </c>
      <c r="AA11" s="20">
        <v>36.476164768126097</v>
      </c>
    </row>
    <row r="12" spans="1:27" x14ac:dyDescent="0.3">
      <c r="A12" s="2">
        <v>43528</v>
      </c>
      <c r="C12" s="1">
        <v>32.542850189753985</v>
      </c>
      <c r="F12" s="1">
        <v>31.459874301933578</v>
      </c>
      <c r="H12" s="1">
        <v>29.445095808907205</v>
      </c>
      <c r="P12" s="20">
        <v>46.297216472193774</v>
      </c>
      <c r="Q12" s="20">
        <v>39.883996014853786</v>
      </c>
      <c r="R12" s="20">
        <v>40.539890292616768</v>
      </c>
      <c r="S12" s="20">
        <v>34.175966044743184</v>
      </c>
      <c r="T12" s="20">
        <v>34.283503492746078</v>
      </c>
      <c r="U12" s="20">
        <v>25.372141004045247</v>
      </c>
      <c r="V12" s="20">
        <v>30.729231020230628</v>
      </c>
      <c r="W12" s="20">
        <v>40.373677492857354</v>
      </c>
      <c r="X12" s="20">
        <v>40.122268160295945</v>
      </c>
      <c r="Y12" s="20">
        <v>32</v>
      </c>
      <c r="Z12" s="20">
        <v>40.407634275499305</v>
      </c>
      <c r="AA12" s="20">
        <v>36.013645343622215</v>
      </c>
    </row>
    <row r="13" spans="1:27" x14ac:dyDescent="0.3">
      <c r="A13" s="2">
        <v>43529</v>
      </c>
      <c r="C13" s="1">
        <v>29.17747398405259</v>
      </c>
      <c r="F13" s="1">
        <v>28.277947938742098</v>
      </c>
      <c r="H13" s="1">
        <v>33.349921634329711</v>
      </c>
      <c r="P13" s="20">
        <v>45.815932172019032</v>
      </c>
      <c r="Q13" s="20">
        <v>39.628984895872854</v>
      </c>
      <c r="R13" s="20">
        <v>40.528969528605145</v>
      </c>
      <c r="S13" s="20">
        <v>33.644878286864788</v>
      </c>
      <c r="T13" s="20">
        <v>33.830436504480623</v>
      </c>
      <c r="U13" s="20">
        <v>25.208222197377463</v>
      </c>
      <c r="V13" s="20">
        <v>30.707395918667913</v>
      </c>
      <c r="W13" s="20">
        <v>40.316307620583267</v>
      </c>
      <c r="X13" s="20">
        <v>40.065312775928852</v>
      </c>
      <c r="Y13" s="20">
        <v>31.96</v>
      </c>
      <c r="Z13" s="20">
        <v>40.175099237322186</v>
      </c>
      <c r="AA13" s="20">
        <v>35.982752114646729</v>
      </c>
    </row>
    <row r="14" spans="1:27" x14ac:dyDescent="0.3">
      <c r="A14" s="2">
        <v>43586</v>
      </c>
      <c r="P14" s="20">
        <v>45.395429319520865</v>
      </c>
      <c r="Q14" s="20">
        <v>39.502931704544892</v>
      </c>
      <c r="R14" s="20">
        <v>40.279239864761237</v>
      </c>
      <c r="S14" s="20">
        <v>33.58875978394866</v>
      </c>
      <c r="T14" s="20">
        <v>33.700899249670663</v>
      </c>
      <c r="U14" s="20">
        <v>24.952255751419184</v>
      </c>
      <c r="V14" s="20">
        <v>29.979045879129025</v>
      </c>
      <c r="W14" s="20">
        <v>40.006807207631752</v>
      </c>
      <c r="X14" s="20">
        <v>39.833986027267748</v>
      </c>
      <c r="Y14" s="20">
        <v>30</v>
      </c>
      <c r="Z14" s="20">
        <v>40.130547787465133</v>
      </c>
      <c r="AA14" s="20">
        <v>35.950929047994777</v>
      </c>
    </row>
    <row r="15" spans="1:27" x14ac:dyDescent="0.3">
      <c r="A15" s="2">
        <v>43616</v>
      </c>
      <c r="P15" s="20">
        <v>45.205641348881258</v>
      </c>
      <c r="Q15" s="20">
        <v>38.583197280732421</v>
      </c>
      <c r="R15" s="20">
        <v>39.687306154478591</v>
      </c>
      <c r="S15" s="20">
        <v>33.326875701927484</v>
      </c>
      <c r="T15" s="20">
        <v>33.432431569197369</v>
      </c>
      <c r="U15" s="20">
        <v>24.833314678199034</v>
      </c>
      <c r="V15" s="20">
        <v>29.923453937367082</v>
      </c>
      <c r="W15" s="20">
        <v>39.030273073373031</v>
      </c>
      <c r="X15" s="20">
        <v>39.740693864835876</v>
      </c>
      <c r="Y15" s="20">
        <v>30</v>
      </c>
      <c r="Z15" s="20">
        <v>40.026749462622455</v>
      </c>
      <c r="AA15" s="20">
        <v>35.5</v>
      </c>
    </row>
    <row r="16" spans="1:27" x14ac:dyDescent="0.3">
      <c r="A16" s="2">
        <v>45080</v>
      </c>
      <c r="C16" s="1">
        <v>29.526244566850309</v>
      </c>
      <c r="F16" s="1">
        <v>26.29268183346413</v>
      </c>
      <c r="H16" s="1">
        <v>26.805596647209828</v>
      </c>
      <c r="P16" s="20">
        <v>45.079592025390674</v>
      </c>
      <c r="Q16" s="20">
        <v>38.393763882771339</v>
      </c>
      <c r="R16" s="20">
        <v>39.665733192395152</v>
      </c>
      <c r="S16" s="20">
        <v>33.150933639758684</v>
      </c>
      <c r="T16" s="20">
        <v>32.990096524369697</v>
      </c>
      <c r="U16" s="20">
        <v>24.490091357525415</v>
      </c>
      <c r="V16" s="20">
        <v>29.445095808907205</v>
      </c>
      <c r="W16" s="20">
        <v>39.016029168047787</v>
      </c>
      <c r="X16" s="20">
        <v>38.9968707973891</v>
      </c>
      <c r="Y16" s="20">
        <v>30</v>
      </c>
      <c r="Z16" s="20">
        <v>39.921052312121283</v>
      </c>
      <c r="AA16" s="20">
        <v>35.480813839965663</v>
      </c>
    </row>
    <row r="17" spans="1:27" x14ac:dyDescent="0.3">
      <c r="A17" s="2">
        <v>45083</v>
      </c>
      <c r="C17" s="1">
        <v>29.828658238405911</v>
      </c>
      <c r="F17" s="1">
        <v>30.54197071550616</v>
      </c>
      <c r="H17" s="1">
        <v>28.847987841087011</v>
      </c>
      <c r="P17" s="20">
        <v>44.062979532048075</v>
      </c>
      <c r="Q17" s="20">
        <v>38.141815905672836</v>
      </c>
      <c r="R17" s="20">
        <v>39.557809461192988</v>
      </c>
      <c r="S17" s="20">
        <v>32.796494856613563</v>
      </c>
      <c r="T17" s="20">
        <v>32.984925924926443</v>
      </c>
      <c r="U17" s="20">
        <v>24.135175409794698</v>
      </c>
      <c r="V17" s="20">
        <v>28.958322374266984</v>
      </c>
      <c r="W17" s="20">
        <v>38.845828317247886</v>
      </c>
      <c r="X17" s="20">
        <v>38.971840525927476</v>
      </c>
      <c r="Y17" s="20">
        <v>30</v>
      </c>
      <c r="Z17" s="20">
        <v>39.71047132046656</v>
      </c>
      <c r="AA17" s="20">
        <v>35.411676792618394</v>
      </c>
    </row>
    <row r="18" spans="1:27" x14ac:dyDescent="0.3">
      <c r="A18" s="2">
        <v>45121</v>
      </c>
      <c r="B18" s="1">
        <v>43.369911907655251</v>
      </c>
      <c r="I18" s="1">
        <v>42.041073483976547</v>
      </c>
      <c r="M18" s="1">
        <v>34.242897343360006</v>
      </c>
      <c r="P18" s="20">
        <v>44.061131044964299</v>
      </c>
      <c r="Q18" s="20">
        <v>38.000381360471422</v>
      </c>
      <c r="R18" s="20">
        <v>39.46255631965861</v>
      </c>
      <c r="S18" s="20">
        <v>32.553390944716135</v>
      </c>
      <c r="T18" s="20">
        <v>32.938618648050273</v>
      </c>
      <c r="U18" s="20">
        <v>24.102964839396122</v>
      </c>
      <c r="V18" s="20">
        <v>28.847987841087011</v>
      </c>
      <c r="W18" s="20">
        <v>38.803039058319953</v>
      </c>
      <c r="X18" s="20">
        <v>38.797451306297795</v>
      </c>
      <c r="Y18" s="20">
        <v>30</v>
      </c>
      <c r="Z18" s="20">
        <v>39.22418169232288</v>
      </c>
      <c r="AA18" s="20">
        <v>35.266080773511931</v>
      </c>
    </row>
    <row r="19" spans="1:27" x14ac:dyDescent="0.3">
      <c r="A19" s="2">
        <v>45122</v>
      </c>
      <c r="B19" s="1">
        <v>41.149062907972514</v>
      </c>
      <c r="I19" s="1">
        <v>37.84815976994166</v>
      </c>
      <c r="M19" s="1">
        <v>33.525985443959321</v>
      </c>
      <c r="P19" s="20">
        <v>43.818984563315624</v>
      </c>
      <c r="Q19" s="20">
        <v>37.861279781355883</v>
      </c>
      <c r="R19" s="20">
        <v>39.078653675819346</v>
      </c>
      <c r="S19" s="20">
        <v>32.364165946075993</v>
      </c>
      <c r="T19" s="20">
        <v>32.907151386020004</v>
      </c>
      <c r="U19" s="20">
        <v>24.097930353688511</v>
      </c>
      <c r="V19" s="20">
        <v>27.270731359459184</v>
      </c>
      <c r="W19" s="20">
        <v>38.769388324498209</v>
      </c>
      <c r="X19" s="20">
        <v>38.5978792032667</v>
      </c>
      <c r="Y19" s="20">
        <v>30</v>
      </c>
      <c r="Z19" s="20">
        <v>39</v>
      </c>
      <c r="AA19" s="20">
        <v>34.943917614245933</v>
      </c>
    </row>
    <row r="20" spans="1:27" x14ac:dyDescent="0.3">
      <c r="A20" s="2">
        <v>45127</v>
      </c>
      <c r="B20" s="1">
        <v>41.538234972142547</v>
      </c>
      <c r="D20" s="1">
        <v>41.155767143035256</v>
      </c>
      <c r="J20" s="1">
        <v>40.122268160295945</v>
      </c>
      <c r="L20" s="1">
        <v>40.130547787465133</v>
      </c>
      <c r="M20" s="1">
        <v>31.804437941550539</v>
      </c>
      <c r="P20" s="20">
        <v>43.515103075198574</v>
      </c>
      <c r="Q20" s="20">
        <v>36.003190087665551</v>
      </c>
      <c r="R20" s="20">
        <v>39.025212550029742</v>
      </c>
      <c r="S20" s="20">
        <v>32.331271906870882</v>
      </c>
      <c r="T20" s="20">
        <v>32.637067895053185</v>
      </c>
      <c r="U20" s="20">
        <v>24.060842013142931</v>
      </c>
      <c r="V20" s="20">
        <v>27.255794701986797</v>
      </c>
      <c r="W20" s="20">
        <v>38.492023595793988</v>
      </c>
      <c r="X20" s="20">
        <v>38.549583377452713</v>
      </c>
      <c r="Y20" s="20">
        <v>30</v>
      </c>
      <c r="Z20" s="20">
        <v>38.937175580996751</v>
      </c>
      <c r="AA20" s="20">
        <v>34.901035621963793</v>
      </c>
    </row>
    <row r="21" spans="1:27" x14ac:dyDescent="0.3">
      <c r="A21" s="2">
        <v>45128</v>
      </c>
      <c r="B21" s="1">
        <v>38.532701933894153</v>
      </c>
      <c r="D21" s="1">
        <v>40.528969528605145</v>
      </c>
      <c r="J21" s="1">
        <v>38.971840525927476</v>
      </c>
      <c r="K21" s="1">
        <v>31.96</v>
      </c>
      <c r="L21" s="1">
        <v>39.71047132046656</v>
      </c>
      <c r="M21" s="1">
        <v>32.435697059310186</v>
      </c>
      <c r="P21" s="20">
        <v>43.369911907655251</v>
      </c>
      <c r="Q21" s="20">
        <v>35.645039589249777</v>
      </c>
      <c r="R21" s="20">
        <v>38.973686919103947</v>
      </c>
      <c r="S21" s="20">
        <v>32.300054456043881</v>
      </c>
      <c r="T21" s="20">
        <v>32.57834464285726</v>
      </c>
      <c r="U21" s="20">
        <v>23.973692329316226</v>
      </c>
      <c r="V21" s="20">
        <v>26.814465344300618</v>
      </c>
      <c r="W21" s="20">
        <v>37.951776062982326</v>
      </c>
      <c r="X21" s="20">
        <v>38.486121827813726</v>
      </c>
      <c r="Y21" s="20">
        <v>30</v>
      </c>
      <c r="Z21" s="20">
        <v>38.836263871546457</v>
      </c>
      <c r="AA21" s="20">
        <v>34.800805850966377</v>
      </c>
    </row>
    <row r="22" spans="1:27" x14ac:dyDescent="0.3">
      <c r="A22" s="2">
        <v>45266</v>
      </c>
      <c r="B22" s="1">
        <v>46.501017093814809</v>
      </c>
      <c r="I22" s="1">
        <v>36.176415672591858</v>
      </c>
      <c r="M22" s="1">
        <v>28.83805119735775</v>
      </c>
      <c r="P22" s="20">
        <v>43.3670600463943</v>
      </c>
      <c r="Q22" s="20">
        <v>33.473892696636753</v>
      </c>
      <c r="R22" s="20">
        <v>38.95757998430831</v>
      </c>
      <c r="S22" s="20">
        <v>32.232395004840775</v>
      </c>
      <c r="T22" s="20">
        <v>31.681161646010338</v>
      </c>
      <c r="U22" s="20">
        <v>23.579069966456853</v>
      </c>
      <c r="V22" s="20">
        <v>26.805596647209828</v>
      </c>
      <c r="W22" s="20">
        <v>37.882129957917776</v>
      </c>
      <c r="X22" s="20">
        <v>38.122555908936633</v>
      </c>
      <c r="Y22" s="20">
        <v>29</v>
      </c>
      <c r="Z22" s="20">
        <v>38.817068584639131</v>
      </c>
      <c r="AA22" s="20">
        <v>34.347424007617519</v>
      </c>
    </row>
    <row r="23" spans="1:27" x14ac:dyDescent="0.3">
      <c r="A23" s="2">
        <v>45268</v>
      </c>
      <c r="B23" s="1">
        <v>49.867023350021093</v>
      </c>
      <c r="I23" s="1">
        <v>38.803039058319953</v>
      </c>
      <c r="P23" s="20">
        <v>43.123426206018202</v>
      </c>
      <c r="Q23" s="20">
        <v>33.175998799667212</v>
      </c>
      <c r="R23" s="20">
        <v>38.866006416515617</v>
      </c>
      <c r="S23" s="20">
        <v>32.147968885047554</v>
      </c>
      <c r="T23" s="20">
        <v>31.666609020161165</v>
      </c>
      <c r="U23" s="20">
        <v>23.449392503370532</v>
      </c>
      <c r="V23" s="20">
        <v>26.505362480642486</v>
      </c>
      <c r="W23" s="20">
        <v>37.84815976994166</v>
      </c>
      <c r="X23" s="20">
        <v>38.062115519899642</v>
      </c>
      <c r="Y23" s="20">
        <v>29</v>
      </c>
      <c r="Z23" s="20">
        <v>38.461583793738491</v>
      </c>
      <c r="AA23" s="20">
        <v>34.31672354948811</v>
      </c>
    </row>
    <row r="24" spans="1:27" x14ac:dyDescent="0.3">
      <c r="A24" s="2">
        <v>45269</v>
      </c>
      <c r="B24" s="1">
        <v>46.42151898734177</v>
      </c>
      <c r="D24" s="1">
        <v>41.259577784995116</v>
      </c>
      <c r="J24" s="1">
        <v>33.028475966284653</v>
      </c>
      <c r="L24" s="1">
        <v>44.221445783132637</v>
      </c>
      <c r="M24" s="1">
        <v>28.540647871189542</v>
      </c>
      <c r="P24" s="20">
        <v>43.008161694665169</v>
      </c>
      <c r="Q24" s="20">
        <v>33.128147634660507</v>
      </c>
      <c r="R24" s="20">
        <v>38.423364871334407</v>
      </c>
      <c r="S24" s="20">
        <v>31.986337084242578</v>
      </c>
      <c r="T24" s="20">
        <v>31.466338333689791</v>
      </c>
      <c r="U24" s="20">
        <v>23.420518151687723</v>
      </c>
      <c r="V24" s="20">
        <v>26.498255991039247</v>
      </c>
      <c r="W24" s="20">
        <v>37.784287412842353</v>
      </c>
      <c r="X24" s="20">
        <v>37.849538403384571</v>
      </c>
      <c r="Y24" s="20">
        <v>29</v>
      </c>
      <c r="Z24" s="20">
        <v>38.387212007504701</v>
      </c>
      <c r="AA24" s="20">
        <v>34.300876555587323</v>
      </c>
    </row>
    <row r="25" spans="1:27" x14ac:dyDescent="0.3">
      <c r="A25" s="2">
        <v>45270</v>
      </c>
      <c r="C25" s="1">
        <v>41.850679447576688</v>
      </c>
      <c r="D25" s="1">
        <v>37.382190753528171</v>
      </c>
      <c r="F25" s="1">
        <v>32.637067895053185</v>
      </c>
      <c r="L25" s="1">
        <v>41.7266946894797</v>
      </c>
      <c r="P25" s="20">
        <v>42.994526759528263</v>
      </c>
      <c r="Q25" s="20">
        <v>32.542850189753985</v>
      </c>
      <c r="R25" s="20">
        <v>37.962375505967842</v>
      </c>
      <c r="S25" s="20">
        <v>31.944205574853413</v>
      </c>
      <c r="T25" s="20">
        <v>31.459874301933578</v>
      </c>
      <c r="U25" s="20">
        <v>23.052586681618401</v>
      </c>
      <c r="V25" s="20">
        <v>26.220931991636338</v>
      </c>
      <c r="W25" s="20">
        <v>37.776143651132955</v>
      </c>
      <c r="X25" s="20">
        <v>37.467967162306365</v>
      </c>
      <c r="Y25" s="20">
        <v>29</v>
      </c>
      <c r="Z25" s="20">
        <v>37.904312415161364</v>
      </c>
      <c r="AA25" s="20">
        <v>34.242897343360006</v>
      </c>
    </row>
    <row r="26" spans="1:27" x14ac:dyDescent="0.3">
      <c r="A26" s="2">
        <v>45271</v>
      </c>
      <c r="B26" s="1">
        <v>42.964770292787534</v>
      </c>
      <c r="D26" s="1">
        <v>41.386613782845927</v>
      </c>
      <c r="J26" s="1">
        <v>42.267741535408746</v>
      </c>
      <c r="L26" s="1">
        <v>42.719890884292276</v>
      </c>
      <c r="M26" s="1">
        <v>33.972890207715103</v>
      </c>
      <c r="P26" s="20">
        <v>42.964770292787534</v>
      </c>
      <c r="Q26" s="20">
        <v>31.619580419580419</v>
      </c>
      <c r="R26" s="20">
        <v>37.901973061088846</v>
      </c>
      <c r="S26" s="20">
        <v>31.873279382802846</v>
      </c>
      <c r="T26" s="20">
        <v>31.236480709747372</v>
      </c>
      <c r="U26" s="20">
        <v>22.735477885565608</v>
      </c>
      <c r="V26" s="20">
        <v>25.95282938532775</v>
      </c>
      <c r="W26" s="20">
        <v>37.491583084134142</v>
      </c>
      <c r="X26" s="20">
        <v>37.456415028498398</v>
      </c>
      <c r="Y26" s="20">
        <v>28.98</v>
      </c>
      <c r="Z26" s="20">
        <v>37.567228387450342</v>
      </c>
      <c r="AA26" s="20">
        <v>33.972890207715103</v>
      </c>
    </row>
    <row r="27" spans="1:27" x14ac:dyDescent="0.3">
      <c r="A27" s="2">
        <v>45272</v>
      </c>
      <c r="C27" s="1">
        <v>39.883996014853786</v>
      </c>
      <c r="D27" s="1">
        <v>32.80584667055075</v>
      </c>
      <c r="F27" s="1">
        <v>24.113240250361098</v>
      </c>
      <c r="K27" s="1">
        <v>28.98</v>
      </c>
      <c r="L27" s="1">
        <v>36.837105654681118</v>
      </c>
      <c r="P27" s="20">
        <v>42.948822058655217</v>
      </c>
      <c r="Q27" s="20">
        <v>31.244446565527568</v>
      </c>
      <c r="R27" s="20">
        <v>37.382190753528171</v>
      </c>
      <c r="S27" s="20">
        <v>31.713294797687904</v>
      </c>
      <c r="T27" s="20">
        <v>30.952208940003434</v>
      </c>
      <c r="U27" s="20">
        <v>22.502093949308193</v>
      </c>
      <c r="V27" s="20">
        <v>25.823706292282473</v>
      </c>
      <c r="W27" s="20">
        <v>37.451577447588178</v>
      </c>
      <c r="X27" s="20">
        <v>37.297624246802741</v>
      </c>
      <c r="Y27" s="20">
        <v>28</v>
      </c>
      <c r="Z27" s="20">
        <v>37.360247271809847</v>
      </c>
      <c r="AA27" s="20">
        <v>33.943089430894311</v>
      </c>
    </row>
    <row r="28" spans="1:27" x14ac:dyDescent="0.3">
      <c r="A28" s="2">
        <v>45307</v>
      </c>
      <c r="E28" s="1">
        <v>33.150933639758684</v>
      </c>
      <c r="F28" s="1">
        <v>30.206142327622764</v>
      </c>
      <c r="P28" s="20">
        <v>42.920670880047417</v>
      </c>
      <c r="Q28" s="20">
        <v>30.872175143216744</v>
      </c>
      <c r="R28" s="20">
        <v>37.281385618371168</v>
      </c>
      <c r="S28" s="20">
        <v>31.585060980816881</v>
      </c>
      <c r="T28" s="20">
        <v>30.935502759449392</v>
      </c>
      <c r="U28" s="20">
        <v>22.138303980643514</v>
      </c>
      <c r="V28" s="20">
        <v>24.858465860178558</v>
      </c>
      <c r="W28" s="20">
        <v>37.302994223845886</v>
      </c>
      <c r="X28" s="20">
        <v>37.188619118872467</v>
      </c>
      <c r="Y28" s="20">
        <v>28</v>
      </c>
      <c r="Z28" s="20">
        <v>37.337488472668419</v>
      </c>
      <c r="AA28" s="20">
        <v>33.935413960737733</v>
      </c>
    </row>
    <row r="29" spans="1:27" x14ac:dyDescent="0.3">
      <c r="A29" s="2">
        <v>45310</v>
      </c>
      <c r="E29" s="1">
        <v>23.828014134275751</v>
      </c>
      <c r="F29" s="1">
        <v>31.666609020161165</v>
      </c>
      <c r="P29" s="20">
        <v>42.761634871015907</v>
      </c>
      <c r="Q29" s="20">
        <v>30.794540942928094</v>
      </c>
      <c r="R29" s="20">
        <v>36.854825070241525</v>
      </c>
      <c r="S29" s="20">
        <v>31.569011054206015</v>
      </c>
      <c r="T29" s="20">
        <v>30.54197071550616</v>
      </c>
      <c r="U29" s="20">
        <v>22.125434902913831</v>
      </c>
      <c r="V29" s="20">
        <v>24.458970792767747</v>
      </c>
      <c r="W29" s="20">
        <v>36.453713152370881</v>
      </c>
      <c r="X29" s="20">
        <v>36.69131318606857</v>
      </c>
      <c r="Y29" s="20">
        <v>27</v>
      </c>
      <c r="Z29" s="20">
        <v>37.312656294510127</v>
      </c>
      <c r="AA29" s="20">
        <v>33.695226694926923</v>
      </c>
    </row>
    <row r="30" spans="1:27" x14ac:dyDescent="0.3">
      <c r="A30" s="2">
        <v>45491</v>
      </c>
      <c r="B30" s="1">
        <v>42.761634871015907</v>
      </c>
      <c r="D30" s="1">
        <v>36.108984672707287</v>
      </c>
      <c r="J30" s="1">
        <v>34.928034140626366</v>
      </c>
      <c r="L30" s="1">
        <v>29.848933904986652</v>
      </c>
      <c r="M30" s="1">
        <v>26.011260026904502</v>
      </c>
      <c r="P30" s="20">
        <v>42.714911131899029</v>
      </c>
      <c r="Q30" s="20">
        <v>30.674817818991681</v>
      </c>
      <c r="R30" s="20">
        <v>36.514383827820893</v>
      </c>
      <c r="S30" s="20">
        <v>31.517644187749141</v>
      </c>
      <c r="T30" s="20">
        <v>30.52099740494203</v>
      </c>
      <c r="U30" s="20">
        <v>21.820144744704926</v>
      </c>
      <c r="V30" s="20">
        <v>24.418295705017325</v>
      </c>
      <c r="W30" s="20">
        <v>36.434631179946223</v>
      </c>
      <c r="X30" s="20">
        <v>36.150651262050189</v>
      </c>
      <c r="Y30" s="20">
        <v>27</v>
      </c>
      <c r="Z30" s="20">
        <v>37.297858944027304</v>
      </c>
      <c r="AA30" s="20">
        <v>33.525985443959321</v>
      </c>
    </row>
    <row r="31" spans="1:27" x14ac:dyDescent="0.3">
      <c r="A31" s="2">
        <v>45492</v>
      </c>
      <c r="B31" s="1">
        <v>46.297216472193774</v>
      </c>
      <c r="I31" s="1">
        <v>32.751598626972637</v>
      </c>
      <c r="M31" s="1">
        <v>34.943917614245933</v>
      </c>
      <c r="P31" s="20">
        <v>42.509330272435541</v>
      </c>
      <c r="Q31" s="20">
        <v>29.828658238405911</v>
      </c>
      <c r="R31" s="20">
        <v>36.49610797474292</v>
      </c>
      <c r="S31" s="20">
        <v>31.307280231843382</v>
      </c>
      <c r="T31" s="20">
        <v>30.348600947051359</v>
      </c>
      <c r="U31" s="20">
        <v>21.745515822137058</v>
      </c>
      <c r="V31" s="20">
        <v>24.392340864093839</v>
      </c>
      <c r="W31" s="20">
        <v>36.176415672591858</v>
      </c>
      <c r="X31" s="20">
        <v>36.023580946922429</v>
      </c>
      <c r="Y31" s="20">
        <v>27</v>
      </c>
      <c r="Z31" s="20">
        <v>37.205479461857109</v>
      </c>
      <c r="AA31" s="20">
        <v>33.5</v>
      </c>
    </row>
    <row r="32" spans="1:27" x14ac:dyDescent="0.3">
      <c r="A32" s="2">
        <v>45495</v>
      </c>
      <c r="B32" s="1">
        <v>37.839384895143624</v>
      </c>
      <c r="D32" s="1">
        <v>39.078653675819346</v>
      </c>
      <c r="J32" s="1">
        <v>36.023580946922429</v>
      </c>
      <c r="K32" s="1">
        <v>27</v>
      </c>
      <c r="L32" s="1">
        <v>37.360247271809847</v>
      </c>
      <c r="M32" s="1">
        <v>30.08309782935482</v>
      </c>
      <c r="P32" s="20">
        <v>42.508500027603745</v>
      </c>
      <c r="Q32" s="20">
        <v>29.802762108539312</v>
      </c>
      <c r="R32" s="20">
        <v>36.496030282075672</v>
      </c>
      <c r="S32" s="20">
        <v>31.134053073724967</v>
      </c>
      <c r="T32" s="20">
        <v>30.289905247312181</v>
      </c>
      <c r="U32" s="20">
        <v>21.076219166641813</v>
      </c>
      <c r="V32" s="20">
        <v>23.25704048728057</v>
      </c>
      <c r="W32" s="20">
        <v>36.140442132639819</v>
      </c>
      <c r="X32" s="20">
        <v>35.982395157346659</v>
      </c>
      <c r="Y32" s="20">
        <v>26</v>
      </c>
      <c r="Z32" s="20">
        <v>37</v>
      </c>
      <c r="AA32" s="20">
        <v>33.478346342873664</v>
      </c>
    </row>
    <row r="33" spans="1:27" x14ac:dyDescent="0.3">
      <c r="A33" s="2">
        <v>45497</v>
      </c>
      <c r="B33" s="1">
        <v>45.205641348881258</v>
      </c>
      <c r="I33" s="1">
        <v>37.784287412842353</v>
      </c>
      <c r="M33" s="1">
        <v>20.434765560197274</v>
      </c>
      <c r="P33" s="20">
        <v>42.472395685495343</v>
      </c>
      <c r="Q33" s="20">
        <v>29.526244566850309</v>
      </c>
      <c r="R33" s="20">
        <v>36.396096445298234</v>
      </c>
      <c r="S33" s="20">
        <v>30.909841196244379</v>
      </c>
      <c r="T33" s="20">
        <v>30.206142327622764</v>
      </c>
      <c r="U33" s="20">
        <v>20.349793166626171</v>
      </c>
      <c r="V33" s="20">
        <v>23.226582067123214</v>
      </c>
      <c r="W33" s="20">
        <v>34.666409079932464</v>
      </c>
      <c r="X33" s="20">
        <v>35.843523804583015</v>
      </c>
      <c r="Y33" s="20">
        <v>26</v>
      </c>
      <c r="Z33" s="20">
        <v>36.837105654681118</v>
      </c>
      <c r="AA33" s="20">
        <v>33.378922870866745</v>
      </c>
    </row>
    <row r="34" spans="1:27" x14ac:dyDescent="0.3">
      <c r="A34" s="2">
        <v>45609</v>
      </c>
      <c r="F34" s="1">
        <v>27.85903286420988</v>
      </c>
      <c r="H34" s="1">
        <v>23.25704048728057</v>
      </c>
      <c r="P34" s="20">
        <v>42.276007233701939</v>
      </c>
      <c r="Q34" s="20">
        <v>29.17747398405259</v>
      </c>
      <c r="R34" s="20">
        <v>36.116396897991656</v>
      </c>
      <c r="S34" s="20">
        <v>30.683561283535095</v>
      </c>
      <c r="T34" s="20">
        <v>29.991840424002159</v>
      </c>
      <c r="U34" s="20">
        <v>19.699966815670848</v>
      </c>
      <c r="V34" s="20">
        <v>22.605750836292515</v>
      </c>
      <c r="W34" s="20">
        <v>34.573346693386782</v>
      </c>
      <c r="X34" s="20">
        <v>35.534302004782113</v>
      </c>
      <c r="Y34" s="20">
        <v>26</v>
      </c>
      <c r="Z34" s="20">
        <v>36.34089742947841</v>
      </c>
      <c r="AA34" s="20">
        <v>33.315541601255923</v>
      </c>
    </row>
    <row r="35" spans="1:27" x14ac:dyDescent="0.3">
      <c r="A35" s="2">
        <v>45610</v>
      </c>
      <c r="G35" s="1">
        <v>22.735477885565608</v>
      </c>
      <c r="P35" s="20">
        <v>42.044987279670799</v>
      </c>
      <c r="Q35" s="20">
        <v>28.802894380501098</v>
      </c>
      <c r="R35" s="20">
        <v>36.108984672707287</v>
      </c>
      <c r="S35" s="20">
        <v>30.108122014660733</v>
      </c>
      <c r="T35" s="20">
        <v>29.844174757281571</v>
      </c>
      <c r="U35" s="20">
        <v>17.169159470042413</v>
      </c>
      <c r="V35" s="20">
        <v>21.822138175789558</v>
      </c>
      <c r="W35" s="20">
        <v>34.302366904755658</v>
      </c>
      <c r="X35" s="20">
        <v>35.532511564203944</v>
      </c>
      <c r="Y35" s="20">
        <v>25</v>
      </c>
      <c r="Z35" s="20">
        <v>36.226240251987967</v>
      </c>
      <c r="AA35" s="20">
        <v>33.289847914573322</v>
      </c>
    </row>
    <row r="36" spans="1:27" x14ac:dyDescent="0.3">
      <c r="A36" s="2">
        <v>45743</v>
      </c>
      <c r="B36" s="1">
        <v>42.508500027603745</v>
      </c>
      <c r="D36" s="1">
        <v>37.962375505967842</v>
      </c>
      <c r="P36" s="20">
        <v>42.036932903347093</v>
      </c>
      <c r="Q36" s="20">
        <v>28.249903012549009</v>
      </c>
      <c r="R36" s="20">
        <v>35.97964566677328</v>
      </c>
      <c r="S36" s="20">
        <v>29.954805247406664</v>
      </c>
      <c r="T36" s="20">
        <v>29.820793811584856</v>
      </c>
      <c r="U36" s="20">
        <v>15.588572516903175</v>
      </c>
      <c r="V36" s="20">
        <v>19.3770267583023</v>
      </c>
      <c r="W36" s="20">
        <v>34.171432008034827</v>
      </c>
      <c r="X36" s="20">
        <v>35.343161528893148</v>
      </c>
      <c r="Y36" s="20">
        <v>24</v>
      </c>
      <c r="Z36" s="20">
        <v>36</v>
      </c>
      <c r="AA36" s="20">
        <v>33.263068274560808</v>
      </c>
    </row>
    <row r="37" spans="1:27" x14ac:dyDescent="0.3">
      <c r="A37" s="2">
        <v>45745</v>
      </c>
      <c r="B37" s="1">
        <v>44.061131044964299</v>
      </c>
      <c r="D37" s="1">
        <v>36.396096445298234</v>
      </c>
      <c r="P37" s="20">
        <v>41.538234972142547</v>
      </c>
      <c r="Q37" s="20">
        <v>28.005014789286644</v>
      </c>
      <c r="R37" s="20">
        <v>35.312042612530995</v>
      </c>
      <c r="S37" s="20">
        <v>29.725521248425391</v>
      </c>
      <c r="T37" s="20">
        <v>29.680512340942752</v>
      </c>
      <c r="W37" s="20">
        <v>33.744753101923948</v>
      </c>
      <c r="X37" s="20">
        <v>35.318315468608439</v>
      </c>
      <c r="Y37" s="20">
        <v>21</v>
      </c>
      <c r="Z37" s="20">
        <v>35.783344717458313</v>
      </c>
      <c r="AA37" s="20">
        <v>33.004250279024419</v>
      </c>
    </row>
    <row r="38" spans="1:27" x14ac:dyDescent="0.3">
      <c r="A38" s="2">
        <v>45746</v>
      </c>
      <c r="C38" s="1">
        <v>38.141815905672836</v>
      </c>
      <c r="D38" s="1">
        <v>38.95757998430831</v>
      </c>
      <c r="P38" s="20">
        <v>41.423093225166994</v>
      </c>
      <c r="R38" s="20">
        <v>35.155410703617676</v>
      </c>
      <c r="S38" s="20">
        <v>29.393910931500507</v>
      </c>
      <c r="T38" s="20">
        <v>29.676979293544456</v>
      </c>
      <c r="W38" s="20">
        <v>33.650795152231751</v>
      </c>
      <c r="X38" s="20">
        <v>34.986803812039049</v>
      </c>
      <c r="Y38" s="20">
        <v>20</v>
      </c>
      <c r="Z38" s="20">
        <v>34.427722083469575</v>
      </c>
      <c r="AA38" s="20">
        <v>32.794325814724708</v>
      </c>
    </row>
    <row r="39" spans="1:27" x14ac:dyDescent="0.3">
      <c r="A39" s="2">
        <v>45747</v>
      </c>
      <c r="C39" s="1">
        <v>40.625484996511084</v>
      </c>
      <c r="D39" s="1">
        <v>36.49610797474292</v>
      </c>
      <c r="P39" s="20">
        <v>41.17124421560321</v>
      </c>
      <c r="R39" s="20">
        <v>35.129372014553383</v>
      </c>
      <c r="S39" s="20">
        <v>29.26106675183652</v>
      </c>
      <c r="T39" s="20">
        <v>29.090645840300617</v>
      </c>
      <c r="W39" s="20">
        <v>33.075762616848053</v>
      </c>
      <c r="X39" s="20">
        <v>34.928034140626366</v>
      </c>
      <c r="Y39" s="20">
        <v>20</v>
      </c>
      <c r="Z39" s="20">
        <v>34.325691451949318</v>
      </c>
      <c r="AA39" s="20">
        <v>32.5</v>
      </c>
    </row>
    <row r="40" spans="1:27" x14ac:dyDescent="0.3">
      <c r="A40" s="2">
        <v>46753</v>
      </c>
      <c r="F40" s="1">
        <v>26.181510431971841</v>
      </c>
      <c r="P40" s="20">
        <v>41.149062907972514</v>
      </c>
      <c r="R40" s="20">
        <v>34.478333003546524</v>
      </c>
      <c r="S40" s="20">
        <v>28.069495619001138</v>
      </c>
      <c r="T40" s="20">
        <v>28.586117697052668</v>
      </c>
      <c r="W40" s="20">
        <v>32.751598626972637</v>
      </c>
      <c r="X40" s="20">
        <v>34.686062717770092</v>
      </c>
      <c r="Y40" s="20">
        <f>X40</f>
        <v>34.686062717770092</v>
      </c>
      <c r="Z40" s="20">
        <v>34.301254920193422</v>
      </c>
      <c r="AA40" s="20">
        <v>32.5</v>
      </c>
    </row>
    <row r="41" spans="1:27" x14ac:dyDescent="0.3">
      <c r="A41" s="2">
        <v>46758</v>
      </c>
      <c r="F41" s="1">
        <v>29.991840424002159</v>
      </c>
      <c r="P41" s="20">
        <v>41.084201787569476</v>
      </c>
      <c r="R41" s="20">
        <v>34.388981644636715</v>
      </c>
      <c r="S41" s="20">
        <v>27.700826821171621</v>
      </c>
      <c r="T41" s="20">
        <v>28.556974572214457</v>
      </c>
      <c r="W41" s="20">
        <v>30.948712480431997</v>
      </c>
      <c r="X41" s="20">
        <v>33.456589884518117</v>
      </c>
      <c r="Z41" s="20">
        <v>34.238316314649019</v>
      </c>
      <c r="AA41" s="20">
        <v>32.5</v>
      </c>
    </row>
    <row r="42" spans="1:27" x14ac:dyDescent="0.3">
      <c r="A42" s="2">
        <v>46759</v>
      </c>
      <c r="F42" s="1">
        <v>30.952208940003434</v>
      </c>
      <c r="P42" s="20">
        <v>40.835285668611263</v>
      </c>
      <c r="R42" s="20">
        <v>34.150465036441439</v>
      </c>
      <c r="S42" s="20">
        <v>27.565273784031881</v>
      </c>
      <c r="T42" s="20">
        <v>28.497842908329648</v>
      </c>
      <c r="W42" s="20">
        <v>30.0145980117126</v>
      </c>
      <c r="X42" s="20">
        <v>33.074859617772695</v>
      </c>
      <c r="Z42" s="20">
        <v>34</v>
      </c>
      <c r="AA42" s="20">
        <v>32.468014946026543</v>
      </c>
    </row>
    <row r="43" spans="1:27" x14ac:dyDescent="0.3">
      <c r="A43" s="2">
        <v>46760</v>
      </c>
      <c r="F43" s="1">
        <v>29.680512340942752</v>
      </c>
      <c r="P43" s="20">
        <v>40.81831362075544</v>
      </c>
      <c r="R43" s="20">
        <v>33.739470887633537</v>
      </c>
      <c r="S43" s="20">
        <v>27.322053476142393</v>
      </c>
      <c r="T43" s="20">
        <v>28.277947938742098</v>
      </c>
      <c r="W43" s="20">
        <v>28.98389906967801</v>
      </c>
      <c r="X43" s="20">
        <v>33.028475966284653</v>
      </c>
      <c r="Z43" s="20">
        <v>33.649483353017402</v>
      </c>
      <c r="AA43" s="20">
        <v>32.435697059310186</v>
      </c>
    </row>
    <row r="44" spans="1:27" x14ac:dyDescent="0.3">
      <c r="A44" s="2">
        <v>46761</v>
      </c>
      <c r="F44" s="1">
        <v>30.935502759449392</v>
      </c>
      <c r="P44" s="20">
        <v>40.721850273889245</v>
      </c>
      <c r="R44" s="20">
        <v>33.687794140768389</v>
      </c>
      <c r="S44" s="20">
        <v>26.562313441670742</v>
      </c>
      <c r="T44" s="20">
        <v>28.172063341999475</v>
      </c>
      <c r="W44" s="20">
        <v>28.613829007119218</v>
      </c>
      <c r="X44" s="20">
        <v>32.454516497656094</v>
      </c>
      <c r="Z44" s="20">
        <v>33.522108269505395</v>
      </c>
      <c r="AA44" s="20">
        <v>31.823752777216789</v>
      </c>
    </row>
    <row r="45" spans="1:27" x14ac:dyDescent="0.3">
      <c r="A45" s="2">
        <v>46778</v>
      </c>
      <c r="F45" s="1">
        <v>25.470071118135138</v>
      </c>
      <c r="P45" s="20">
        <v>40.504415055951164</v>
      </c>
      <c r="R45" s="20">
        <v>32.80584667055075</v>
      </c>
      <c r="S45" s="20">
        <v>24.629168591905174</v>
      </c>
      <c r="T45" s="20">
        <v>27.85903286420988</v>
      </c>
      <c r="W45" s="20">
        <v>25.387319499975444</v>
      </c>
      <c r="X45" s="20">
        <v>32.146136366458514</v>
      </c>
      <c r="Z45" s="20">
        <v>33</v>
      </c>
      <c r="AA45" s="20">
        <v>31.804437941550539</v>
      </c>
    </row>
    <row r="46" spans="1:27" x14ac:dyDescent="0.3">
      <c r="A46" s="2">
        <v>46781</v>
      </c>
      <c r="F46" s="1">
        <v>26.609064647873296</v>
      </c>
      <c r="H46" s="1">
        <v>29.979045879129025</v>
      </c>
      <c r="P46" s="20">
        <v>40.415878186389122</v>
      </c>
      <c r="R46" s="20">
        <v>32.221554184738693</v>
      </c>
      <c r="S46" s="20">
        <v>23.828014134275751</v>
      </c>
      <c r="T46" s="20">
        <v>27.142435686968689</v>
      </c>
      <c r="W46" s="20">
        <v>24.856448042998469</v>
      </c>
      <c r="Z46" s="20">
        <v>33</v>
      </c>
      <c r="AA46" s="20">
        <v>31.702873300345182</v>
      </c>
    </row>
    <row r="47" spans="1:27" x14ac:dyDescent="0.3">
      <c r="A47" s="2">
        <v>46783</v>
      </c>
      <c r="G47" s="1">
        <v>26.731834186090786</v>
      </c>
      <c r="P47" s="20">
        <v>39.550446841294352</v>
      </c>
      <c r="R47" s="20">
        <v>31.905524379094604</v>
      </c>
      <c r="S47" s="20">
        <v>22.437375422773439</v>
      </c>
      <c r="T47" s="20">
        <v>26.609064647873296</v>
      </c>
      <c r="W47" s="20">
        <v>20.430003129672787</v>
      </c>
      <c r="Z47" s="20">
        <v>33</v>
      </c>
      <c r="AA47" s="20">
        <v>31.061185218584136</v>
      </c>
    </row>
    <row r="48" spans="1:27" x14ac:dyDescent="0.3">
      <c r="A48" s="2">
        <v>46865</v>
      </c>
      <c r="D48" s="1">
        <v>37.901973061088846</v>
      </c>
      <c r="E48" s="1">
        <v>31.986337084242578</v>
      </c>
      <c r="F48" s="1">
        <v>35.038722957635549</v>
      </c>
      <c r="L48" s="1">
        <v>38.817068584639131</v>
      </c>
      <c r="P48" s="20">
        <v>39.406533259511257</v>
      </c>
      <c r="R48" s="20">
        <v>29.874372686137416</v>
      </c>
      <c r="S48" s="20">
        <v>17.869974175244618</v>
      </c>
      <c r="T48" s="20">
        <v>26.325195816677294</v>
      </c>
      <c r="W48" s="20">
        <v>18.326357726986792</v>
      </c>
      <c r="Z48" s="20">
        <v>33</v>
      </c>
      <c r="AA48" s="20">
        <v>30.935437795179865</v>
      </c>
    </row>
    <row r="49" spans="1:27" x14ac:dyDescent="0.3">
      <c r="A49" s="2">
        <v>46866</v>
      </c>
      <c r="D49" s="1">
        <v>36.514383827820893</v>
      </c>
      <c r="E49" s="1">
        <v>31.713294797687904</v>
      </c>
      <c r="F49" s="1">
        <v>35.193757884408747</v>
      </c>
      <c r="L49" s="1">
        <v>40.175099237322186</v>
      </c>
      <c r="P49" s="20">
        <v>39.061746512808575</v>
      </c>
      <c r="R49" s="20">
        <v>29.623781714269896</v>
      </c>
      <c r="S49" s="20">
        <v>17.241401620809771</v>
      </c>
      <c r="T49" s="20">
        <v>26.29268183346413</v>
      </c>
      <c r="Z49" s="20">
        <v>33</v>
      </c>
      <c r="AA49" s="20">
        <v>30.710132539897248</v>
      </c>
    </row>
    <row r="50" spans="1:27" x14ac:dyDescent="0.3">
      <c r="A50" s="2">
        <v>47408</v>
      </c>
      <c r="B50" s="1">
        <v>40.504415055951164</v>
      </c>
      <c r="D50" s="1">
        <v>36.496030282075672</v>
      </c>
      <c r="J50" s="1">
        <v>37.188619118872467</v>
      </c>
      <c r="K50" s="1">
        <v>30</v>
      </c>
      <c r="L50" s="1">
        <v>37.205479461857109</v>
      </c>
      <c r="M50" s="1">
        <v>33.478346342873664</v>
      </c>
      <c r="P50" s="20">
        <v>38.737851054911388</v>
      </c>
      <c r="R50" s="20">
        <v>23.961373895976468</v>
      </c>
      <c r="T50" s="20">
        <v>26.181510431971841</v>
      </c>
      <c r="Z50" s="20">
        <v>33</v>
      </c>
      <c r="AA50" s="20">
        <v>30.458595391997562</v>
      </c>
    </row>
    <row r="51" spans="1:27" x14ac:dyDescent="0.3">
      <c r="A51" s="2">
        <v>47409</v>
      </c>
      <c r="C51" s="1">
        <v>38.393763882771339</v>
      </c>
      <c r="D51" s="1">
        <v>34.150465036441439</v>
      </c>
      <c r="E51" s="1">
        <v>32.232395004840775</v>
      </c>
      <c r="L51" s="1">
        <v>37.567228387450342</v>
      </c>
      <c r="P51" s="20">
        <v>38.532701933894153</v>
      </c>
      <c r="T51" s="20">
        <v>26.01936294753477</v>
      </c>
      <c r="Z51" s="20">
        <v>32.862162162162193</v>
      </c>
      <c r="AA51" s="20">
        <v>30.08309782935482</v>
      </c>
    </row>
    <row r="52" spans="1:27" x14ac:dyDescent="0.3">
      <c r="A52" s="2">
        <v>47410</v>
      </c>
      <c r="B52" s="1">
        <v>40.415878186389122</v>
      </c>
      <c r="D52" s="1">
        <v>39.46255631965861</v>
      </c>
      <c r="J52" s="1">
        <v>38.122555908936633</v>
      </c>
      <c r="K52" s="1">
        <v>26</v>
      </c>
      <c r="L52" s="1">
        <v>37.297858944027304</v>
      </c>
      <c r="M52" s="1">
        <v>34.901035621963793</v>
      </c>
      <c r="P52" s="20">
        <v>38.484843128590434</v>
      </c>
      <c r="T52" s="20">
        <v>25.470071118135138</v>
      </c>
      <c r="Z52" s="20">
        <v>32.601865466915385</v>
      </c>
      <c r="AA52" s="20">
        <v>30.06532272198757</v>
      </c>
    </row>
    <row r="53" spans="1:27" x14ac:dyDescent="0.3">
      <c r="A53" s="2">
        <v>47412</v>
      </c>
      <c r="C53" s="1">
        <v>38.000381360471422</v>
      </c>
      <c r="D53" s="1">
        <v>35.155410703617676</v>
      </c>
      <c r="E53" s="1">
        <v>32.553390944716135</v>
      </c>
      <c r="L53" s="1">
        <v>37.312656294510127</v>
      </c>
      <c r="P53" s="20">
        <v>38.297403049502307</v>
      </c>
      <c r="T53" s="20">
        <v>25.255997291353104</v>
      </c>
      <c r="Z53" s="20">
        <v>32.520286036883704</v>
      </c>
      <c r="AA53" s="20">
        <v>29.867636891663444</v>
      </c>
    </row>
    <row r="54" spans="1:27" x14ac:dyDescent="0.3">
      <c r="A54" s="2">
        <v>47926</v>
      </c>
      <c r="P54" s="20">
        <v>37.839384895143624</v>
      </c>
      <c r="T54" s="20">
        <v>24.349497171590233</v>
      </c>
      <c r="Z54" s="20">
        <v>31.043584521384922</v>
      </c>
      <c r="AA54" s="20">
        <v>29.830986393595687</v>
      </c>
    </row>
    <row r="55" spans="1:27" x14ac:dyDescent="0.3">
      <c r="A55" s="2">
        <v>47930</v>
      </c>
      <c r="P55" s="20">
        <v>36.796680788896985</v>
      </c>
      <c r="T55" s="20">
        <v>24.113240250361098</v>
      </c>
      <c r="Z55" s="20">
        <v>31</v>
      </c>
      <c r="AA55" s="20">
        <v>29.778579743888244</v>
      </c>
    </row>
    <row r="56" spans="1:27" x14ac:dyDescent="0.3">
      <c r="A56" s="2">
        <v>48666</v>
      </c>
      <c r="I56" s="1">
        <v>34.666409079932464</v>
      </c>
      <c r="P56" s="20">
        <v>36.520602776031723</v>
      </c>
      <c r="T56" s="20">
        <v>21.900238998347309</v>
      </c>
      <c r="Z56" s="20">
        <v>31</v>
      </c>
      <c r="AA56" s="20">
        <v>29.708891807253284</v>
      </c>
    </row>
    <row r="57" spans="1:27" x14ac:dyDescent="0.3">
      <c r="A57" s="2">
        <v>48667</v>
      </c>
      <c r="I57" s="1">
        <v>34.171432008034827</v>
      </c>
      <c r="P57" s="20">
        <v>35.212768849619664</v>
      </c>
      <c r="T57" s="20">
        <v>19.27445016661618</v>
      </c>
      <c r="Z57" s="20">
        <v>29.848933904986652</v>
      </c>
      <c r="AA57" s="20">
        <v>29.278811361981131</v>
      </c>
    </row>
    <row r="58" spans="1:27" x14ac:dyDescent="0.3">
      <c r="A58" s="2">
        <v>48799</v>
      </c>
      <c r="I58" s="1">
        <v>37.951776062982326</v>
      </c>
      <c r="P58" s="20">
        <v>31.417133091219831</v>
      </c>
      <c r="Z58" s="20">
        <v>29.556360506258311</v>
      </c>
      <c r="AA58" s="20">
        <v>28.83805119735775</v>
      </c>
    </row>
    <row r="59" spans="1:27" x14ac:dyDescent="0.3">
      <c r="A59" s="2">
        <v>48800</v>
      </c>
      <c r="I59" s="1">
        <v>30.0145980117126</v>
      </c>
      <c r="P59" s="20">
        <v>29.302355691422413</v>
      </c>
      <c r="Z59" s="20">
        <v>29.429995608113678</v>
      </c>
      <c r="AA59" s="20">
        <v>28.772228184464311</v>
      </c>
    </row>
    <row r="60" spans="1:27" x14ac:dyDescent="0.3">
      <c r="A60" s="2">
        <v>50787</v>
      </c>
      <c r="B60" s="1">
        <v>43.123426206018202</v>
      </c>
      <c r="Z60" s="20">
        <v>29.23957966810908</v>
      </c>
      <c r="AA60" s="20">
        <v>28.626383931221138</v>
      </c>
    </row>
    <row r="61" spans="1:27" x14ac:dyDescent="0.3">
      <c r="A61" s="2">
        <v>50788</v>
      </c>
      <c r="B61" s="1">
        <v>42.948822058655217</v>
      </c>
      <c r="Z61" s="20">
        <v>29</v>
      </c>
      <c r="AA61" s="20">
        <v>28.540647871189542</v>
      </c>
    </row>
    <row r="62" spans="1:27" x14ac:dyDescent="0.3">
      <c r="A62" s="2">
        <v>50850</v>
      </c>
      <c r="B62" s="1">
        <v>42.036932903347093</v>
      </c>
      <c r="I62" s="1">
        <v>40.373677492857354</v>
      </c>
      <c r="M62" s="1">
        <v>35.266080773511931</v>
      </c>
      <c r="Z62" s="20">
        <v>29</v>
      </c>
      <c r="AA62" s="20">
        <v>28.5</v>
      </c>
    </row>
    <row r="63" spans="1:27" x14ac:dyDescent="0.3">
      <c r="A63" s="2">
        <v>50856</v>
      </c>
      <c r="B63" s="1">
        <v>42.920670880047417</v>
      </c>
      <c r="I63" s="1">
        <v>40.316307620583267</v>
      </c>
      <c r="M63" s="1">
        <v>36.013645343622215</v>
      </c>
      <c r="Z63" s="20">
        <v>27.689529744682247</v>
      </c>
      <c r="AA63" s="20">
        <v>28.358300654634537</v>
      </c>
    </row>
    <row r="64" spans="1:27" x14ac:dyDescent="0.3">
      <c r="A64" s="2">
        <v>51334</v>
      </c>
      <c r="B64" s="1">
        <v>43.008161694665169</v>
      </c>
      <c r="I64" s="1">
        <v>36.453713152370881</v>
      </c>
      <c r="M64" s="1">
        <v>32.468014946026543</v>
      </c>
      <c r="Z64" s="20">
        <v>27</v>
      </c>
      <c r="AA64" s="20">
        <v>28.180294450736117</v>
      </c>
    </row>
    <row r="65" spans="1:27" x14ac:dyDescent="0.3">
      <c r="A65" s="2">
        <v>51335</v>
      </c>
      <c r="B65" s="1">
        <v>43.818984563315624</v>
      </c>
      <c r="I65" s="1">
        <v>39.030273073373031</v>
      </c>
      <c r="M65" s="1">
        <v>33.378922870866745</v>
      </c>
      <c r="Z65" s="20">
        <v>26.570056926991818</v>
      </c>
      <c r="AA65" s="20">
        <v>27.749396237012075</v>
      </c>
    </row>
    <row r="66" spans="1:27" x14ac:dyDescent="0.3">
      <c r="A66" s="2">
        <v>51342</v>
      </c>
      <c r="B66" s="1">
        <v>38.297403049502307</v>
      </c>
      <c r="I66" s="1">
        <v>36.140442132639819</v>
      </c>
      <c r="Z66" s="20">
        <v>26</v>
      </c>
      <c r="AA66" s="20">
        <v>27.722459123706976</v>
      </c>
    </row>
    <row r="67" spans="1:27" x14ac:dyDescent="0.3">
      <c r="A67" s="2">
        <v>51343</v>
      </c>
      <c r="B67" s="1">
        <v>35.212768849619664</v>
      </c>
      <c r="D67" s="1">
        <v>23.961373895976468</v>
      </c>
      <c r="J67" s="1">
        <v>32.454516497656094</v>
      </c>
      <c r="K67" s="1">
        <v>24</v>
      </c>
      <c r="L67" s="1">
        <v>22.851134337749613</v>
      </c>
      <c r="M67" s="1">
        <v>23.414209112079799</v>
      </c>
      <c r="Z67" s="20">
        <v>24.116152019002374</v>
      </c>
      <c r="AA67" s="20">
        <v>27.467184466019418</v>
      </c>
    </row>
    <row r="68" spans="1:27" x14ac:dyDescent="0.3">
      <c r="A68" s="2">
        <v>51344</v>
      </c>
      <c r="B68" s="1">
        <v>29.302355691422413</v>
      </c>
      <c r="J68" s="1">
        <v>35.343161528893148</v>
      </c>
      <c r="K68" s="1">
        <v>20</v>
      </c>
      <c r="M68" s="1">
        <v>23.882262198481406</v>
      </c>
      <c r="Z68" s="20">
        <v>23</v>
      </c>
      <c r="AA68" s="20">
        <v>27.357935305423069</v>
      </c>
    </row>
    <row r="69" spans="1:27" x14ac:dyDescent="0.3">
      <c r="A69" s="2">
        <v>51345</v>
      </c>
      <c r="B69" s="1">
        <v>40.721850273889245</v>
      </c>
      <c r="I69" s="1">
        <v>30.948712480431997</v>
      </c>
      <c r="Z69" s="20">
        <v>22.851134337749613</v>
      </c>
      <c r="AA69" s="20">
        <v>27.34960094931343</v>
      </c>
    </row>
    <row r="70" spans="1:27" x14ac:dyDescent="0.3">
      <c r="A70" s="2">
        <v>51353</v>
      </c>
      <c r="B70" s="1">
        <v>40.835285668611263</v>
      </c>
      <c r="D70" s="1">
        <v>31.905524379094604</v>
      </c>
      <c r="J70" s="1">
        <v>35.318315468608439</v>
      </c>
      <c r="K70" s="1">
        <v>29</v>
      </c>
      <c r="L70" s="1">
        <v>40.026749462622455</v>
      </c>
      <c r="M70" s="1">
        <v>29.867636891663444</v>
      </c>
      <c r="Z70" s="20">
        <v>22</v>
      </c>
      <c r="AA70" s="20">
        <v>27.164966234981275</v>
      </c>
    </row>
    <row r="71" spans="1:27" x14ac:dyDescent="0.3">
      <c r="A71" s="2">
        <v>51355</v>
      </c>
      <c r="B71" s="1">
        <v>41.084201787569476</v>
      </c>
      <c r="D71" s="1">
        <v>35.129372014553383</v>
      </c>
      <c r="J71" s="1">
        <v>35.843523804583015</v>
      </c>
      <c r="K71" s="1">
        <v>28</v>
      </c>
      <c r="L71" s="1">
        <v>37.337488472668419</v>
      </c>
      <c r="M71" s="1">
        <v>30.06532272198757</v>
      </c>
      <c r="Z71" s="20">
        <v>21.685687674635222</v>
      </c>
      <c r="AA71" s="20">
        <v>27.105237732852459</v>
      </c>
    </row>
    <row r="72" spans="1:27" x14ac:dyDescent="0.3">
      <c r="A72" s="2">
        <v>51357</v>
      </c>
      <c r="C72" s="1">
        <v>33.473892696636753</v>
      </c>
      <c r="D72" s="1">
        <v>33.739470887633537</v>
      </c>
      <c r="E72" s="1">
        <v>27.565273784031881</v>
      </c>
      <c r="F72" s="1">
        <v>28.556974572214457</v>
      </c>
      <c r="K72" s="1">
        <v>30</v>
      </c>
      <c r="L72" s="1">
        <v>29.556360506258311</v>
      </c>
      <c r="AA72" s="20">
        <v>26.557488860561172</v>
      </c>
    </row>
    <row r="73" spans="1:27" x14ac:dyDescent="0.3">
      <c r="A73" s="2">
        <v>51358</v>
      </c>
      <c r="C73" s="1">
        <v>33.128147634660507</v>
      </c>
      <c r="D73" s="1">
        <v>33.687794140768389</v>
      </c>
      <c r="E73" s="1">
        <v>33.644878286864788</v>
      </c>
      <c r="F73" s="1">
        <v>29.090645840300617</v>
      </c>
      <c r="K73" s="1">
        <v>27</v>
      </c>
      <c r="L73" s="1">
        <v>29.429995608113678</v>
      </c>
      <c r="AA73" s="20">
        <v>26.011260026904502</v>
      </c>
    </row>
    <row r="74" spans="1:27" x14ac:dyDescent="0.3">
      <c r="A74" s="2">
        <v>51593</v>
      </c>
      <c r="B74" s="1">
        <v>36.520602776031723</v>
      </c>
      <c r="I74" s="1">
        <v>42.293118585571129</v>
      </c>
      <c r="M74" s="1">
        <v>36.71661076190216</v>
      </c>
      <c r="AA74" s="20">
        <v>24.58735855672078</v>
      </c>
    </row>
    <row r="75" spans="1:27" x14ac:dyDescent="0.3">
      <c r="A75" s="2">
        <v>51594</v>
      </c>
      <c r="B75" s="1">
        <v>44.062979532048075</v>
      </c>
      <c r="I75" s="1">
        <v>37.302994223845886</v>
      </c>
      <c r="M75" s="1">
        <v>27.749396237012075</v>
      </c>
      <c r="AA75" s="20">
        <v>24.405095966620305</v>
      </c>
    </row>
    <row r="76" spans="1:27" x14ac:dyDescent="0.3">
      <c r="A76" s="2">
        <v>51595</v>
      </c>
      <c r="B76" s="1">
        <v>43.515103075198574</v>
      </c>
      <c r="D76" s="1">
        <v>38.866006416515617</v>
      </c>
      <c r="J76" s="1">
        <v>34.986803812039049</v>
      </c>
      <c r="K76" s="1">
        <f>J76</f>
        <v>34.986803812039049</v>
      </c>
      <c r="L76" s="1">
        <v>36.226240251987967</v>
      </c>
      <c r="M76" s="1">
        <v>34.31672354948811</v>
      </c>
      <c r="AA76" s="20">
        <v>24.266605588639493</v>
      </c>
    </row>
    <row r="77" spans="1:27" x14ac:dyDescent="0.3">
      <c r="A77" s="2">
        <v>51596</v>
      </c>
      <c r="C77" s="1">
        <v>37.861279781355883</v>
      </c>
      <c r="D77" s="1">
        <v>29.874372686137416</v>
      </c>
      <c r="F77" s="1">
        <v>35.293739095300239</v>
      </c>
      <c r="K77" s="1">
        <v>32</v>
      </c>
      <c r="L77" s="1">
        <v>39.921052312121283</v>
      </c>
      <c r="AA77" s="20">
        <v>24.124057283281072</v>
      </c>
    </row>
    <row r="78" spans="1:27" x14ac:dyDescent="0.3">
      <c r="A78" s="2">
        <v>51597</v>
      </c>
      <c r="B78" s="1">
        <v>42.044987279670799</v>
      </c>
      <c r="D78" s="1">
        <v>37.281385618371168</v>
      </c>
      <c r="J78" s="1">
        <v>40.065312775928852</v>
      </c>
      <c r="K78" s="1">
        <v>40.07</v>
      </c>
      <c r="L78" s="1">
        <v>32.862162162162193</v>
      </c>
      <c r="M78" s="1">
        <v>34.800805850966377</v>
      </c>
      <c r="AA78" s="20">
        <v>23.882262198481406</v>
      </c>
    </row>
    <row r="79" spans="1:27" x14ac:dyDescent="0.3">
      <c r="A79" s="2">
        <v>51598</v>
      </c>
      <c r="C79" s="1">
        <v>39.502931704544892</v>
      </c>
      <c r="D79" s="1">
        <v>35.97964566677328</v>
      </c>
      <c r="F79" s="1">
        <v>26.01936294753477</v>
      </c>
      <c r="L79" s="1">
        <v>27.689529744682247</v>
      </c>
      <c r="AA79" s="20">
        <v>23.754072555109939</v>
      </c>
    </row>
    <row r="80" spans="1:27" x14ac:dyDescent="0.3">
      <c r="A80" s="2">
        <v>51659</v>
      </c>
      <c r="AA80" s="20">
        <v>23.625555427650511</v>
      </c>
    </row>
    <row r="81" spans="1:27" x14ac:dyDescent="0.3">
      <c r="A81" s="2">
        <v>51661</v>
      </c>
      <c r="AA81" s="20">
        <v>23.414209112079799</v>
      </c>
    </row>
    <row r="82" spans="1:27" x14ac:dyDescent="0.3">
      <c r="A82" s="2">
        <v>51662</v>
      </c>
      <c r="AA82" s="20">
        <v>22.97473821989529</v>
      </c>
    </row>
    <row r="83" spans="1:27" x14ac:dyDescent="0.3">
      <c r="A83" s="2">
        <v>51663</v>
      </c>
      <c r="AA83" s="20">
        <v>22.392261185006092</v>
      </c>
    </row>
    <row r="84" spans="1:27" x14ac:dyDescent="0.3">
      <c r="A84" s="2">
        <v>51729</v>
      </c>
      <c r="C84" s="1">
        <v>30.794540942928094</v>
      </c>
      <c r="F84" s="1">
        <v>30.52099740494203</v>
      </c>
      <c r="H84" s="1">
        <v>30.895922031290134</v>
      </c>
      <c r="AA84" s="20">
        <v>20.899696048632254</v>
      </c>
    </row>
    <row r="85" spans="1:27" x14ac:dyDescent="0.3">
      <c r="A85" s="2">
        <v>51730</v>
      </c>
      <c r="C85" s="1">
        <v>31.619580419580419</v>
      </c>
      <c r="F85" s="1">
        <v>29.844174757281571</v>
      </c>
      <c r="H85" s="1">
        <v>30.707395918667913</v>
      </c>
      <c r="AA85" s="20">
        <v>20.434765560197274</v>
      </c>
    </row>
    <row r="86" spans="1:27" x14ac:dyDescent="0.3">
      <c r="A86" s="2">
        <v>51764</v>
      </c>
      <c r="I86" s="1">
        <v>36.434631179946223</v>
      </c>
      <c r="AA86" s="20">
        <v>11.757496352976849</v>
      </c>
    </row>
    <row r="87" spans="1:27" x14ac:dyDescent="0.3">
      <c r="A87" s="2">
        <v>51765</v>
      </c>
      <c r="J87" s="1">
        <v>37.849538403384571</v>
      </c>
      <c r="AA87" s="20">
        <v>3.4907454911401401</v>
      </c>
    </row>
    <row r="88" spans="1:27" x14ac:dyDescent="0.3">
      <c r="A88" s="2">
        <v>51766</v>
      </c>
      <c r="J88" s="1">
        <v>37.297624246802741</v>
      </c>
    </row>
    <row r="89" spans="1:27" x14ac:dyDescent="0.3">
      <c r="A89" s="2">
        <v>51767</v>
      </c>
      <c r="I89" s="1">
        <v>39.016029168047787</v>
      </c>
    </row>
    <row r="90" spans="1:27" x14ac:dyDescent="0.3">
      <c r="A90" s="2">
        <v>51774</v>
      </c>
      <c r="I90" s="1">
        <v>38.492023595793988</v>
      </c>
    </row>
    <row r="91" spans="1:27" x14ac:dyDescent="0.3">
      <c r="A91" s="2">
        <v>51775</v>
      </c>
      <c r="I91" s="1">
        <v>38.769388324498209</v>
      </c>
    </row>
    <row r="92" spans="1:27" x14ac:dyDescent="0.3">
      <c r="A92" s="2">
        <v>51776</v>
      </c>
      <c r="J92" s="1">
        <v>39.833986027267748</v>
      </c>
    </row>
    <row r="93" spans="1:27" x14ac:dyDescent="0.3">
      <c r="A93" s="2">
        <v>51785</v>
      </c>
      <c r="J93" s="1">
        <v>40.988647491102995</v>
      </c>
    </row>
    <row r="94" spans="1:27" x14ac:dyDescent="0.3">
      <c r="A94" s="2">
        <v>51786</v>
      </c>
      <c r="E94" s="1">
        <v>29.954805247406664</v>
      </c>
      <c r="F94" s="1">
        <v>33.830436504480623</v>
      </c>
    </row>
    <row r="95" spans="1:27" x14ac:dyDescent="0.3">
      <c r="A95" s="2">
        <v>51787</v>
      </c>
      <c r="E95" s="1">
        <v>31.585060980816881</v>
      </c>
      <c r="F95" s="1">
        <v>32.907151386020004</v>
      </c>
    </row>
    <row r="96" spans="1:27" x14ac:dyDescent="0.3">
      <c r="A96" s="2">
        <v>52377</v>
      </c>
    </row>
    <row r="97" spans="1:13" x14ac:dyDescent="0.3">
      <c r="A97" s="2">
        <v>52379</v>
      </c>
    </row>
    <row r="98" spans="1:13" x14ac:dyDescent="0.3">
      <c r="A98" s="2">
        <v>52387</v>
      </c>
    </row>
    <row r="99" spans="1:13" x14ac:dyDescent="0.3">
      <c r="A99" s="2">
        <v>52388</v>
      </c>
    </row>
    <row r="100" spans="1:13" x14ac:dyDescent="0.3">
      <c r="A100" s="2">
        <v>53012</v>
      </c>
      <c r="M100" s="1">
        <v>31.061185218584136</v>
      </c>
    </row>
    <row r="101" spans="1:13" x14ac:dyDescent="0.3">
      <c r="A101" s="2">
        <v>53017</v>
      </c>
      <c r="M101" s="1">
        <v>35.480813839965663</v>
      </c>
    </row>
    <row r="102" spans="1:13" x14ac:dyDescent="0.3">
      <c r="A102" s="2">
        <v>53018</v>
      </c>
      <c r="L102" s="1">
        <v>34.238316314649019</v>
      </c>
      <c r="M102" s="1">
        <v>28.772228184464311</v>
      </c>
    </row>
    <row r="103" spans="1:13" x14ac:dyDescent="0.3">
      <c r="A103" s="2">
        <v>53021</v>
      </c>
      <c r="L103" s="1">
        <v>29.23957966810908</v>
      </c>
      <c r="M103" s="1">
        <v>28.626383931221138</v>
      </c>
    </row>
    <row r="104" spans="1:13" x14ac:dyDescent="0.3">
      <c r="A104" s="2">
        <v>53033</v>
      </c>
      <c r="L104" s="1">
        <v>32.601865466915385</v>
      </c>
      <c r="M104" s="1">
        <v>23.625555427650511</v>
      </c>
    </row>
    <row r="105" spans="1:13" x14ac:dyDescent="0.3">
      <c r="A105" s="2">
        <v>53034</v>
      </c>
      <c r="L105" s="1">
        <v>21.685687674635222</v>
      </c>
      <c r="M105" s="1">
        <v>24.405095966620305</v>
      </c>
    </row>
    <row r="106" spans="1:13" x14ac:dyDescent="0.3">
      <c r="A106" s="2">
        <v>53239</v>
      </c>
      <c r="M106" s="1">
        <v>35.411676792618394</v>
      </c>
    </row>
    <row r="107" spans="1:13" x14ac:dyDescent="0.3">
      <c r="A107" s="2">
        <v>53241</v>
      </c>
      <c r="M107" s="1">
        <v>33.943089430894311</v>
      </c>
    </row>
    <row r="108" spans="1:13" x14ac:dyDescent="0.3">
      <c r="A108" s="2">
        <v>53242</v>
      </c>
      <c r="L108" s="1">
        <v>24.116152019002374</v>
      </c>
      <c r="M108" s="1">
        <v>27.164966234981275</v>
      </c>
    </row>
    <row r="109" spans="1:13" x14ac:dyDescent="0.3">
      <c r="A109" s="2">
        <v>53244</v>
      </c>
      <c r="L109" s="1">
        <v>26.570056926991818</v>
      </c>
      <c r="M109" s="1">
        <v>24.266605588639493</v>
      </c>
    </row>
    <row r="110" spans="1:13" x14ac:dyDescent="0.3">
      <c r="A110" s="2">
        <v>53359</v>
      </c>
      <c r="G110" s="1">
        <v>24.097930353688511</v>
      </c>
      <c r="H110" s="1">
        <v>26.220931991636338</v>
      </c>
    </row>
    <row r="111" spans="1:13" x14ac:dyDescent="0.3">
      <c r="A111" s="2">
        <v>53361</v>
      </c>
      <c r="G111" s="1">
        <v>24.102964839396122</v>
      </c>
      <c r="H111" s="1">
        <v>25.823706292282473</v>
      </c>
    </row>
    <row r="112" spans="1:13" x14ac:dyDescent="0.3">
      <c r="A112" s="2">
        <v>53362</v>
      </c>
      <c r="G112" s="1">
        <v>23.420518151687723</v>
      </c>
      <c r="H112" s="1">
        <v>22.605750836292515</v>
      </c>
    </row>
    <row r="113" spans="1:13" x14ac:dyDescent="0.3">
      <c r="A113" s="2">
        <v>53363</v>
      </c>
      <c r="G113" s="1">
        <v>22.502093949308193</v>
      </c>
      <c r="H113" s="1">
        <v>24.418295705017325</v>
      </c>
    </row>
    <row r="114" spans="1:13" x14ac:dyDescent="0.3">
      <c r="A114" s="2">
        <v>53364</v>
      </c>
      <c r="G114" s="1">
        <v>31.407941526711255</v>
      </c>
      <c r="H114" s="1">
        <v>26.814465344300618</v>
      </c>
    </row>
    <row r="115" spans="1:13" x14ac:dyDescent="0.3">
      <c r="A115" s="2">
        <v>53366</v>
      </c>
      <c r="G115" s="1">
        <v>25.372141004045247</v>
      </c>
      <c r="H115" s="1">
        <v>24.858465860178558</v>
      </c>
    </row>
    <row r="116" spans="1:13" x14ac:dyDescent="0.3">
      <c r="A116" s="2">
        <v>53367</v>
      </c>
      <c r="G116" s="1">
        <v>22.125434902913831</v>
      </c>
      <c r="H116" s="1">
        <v>25.95282938532775</v>
      </c>
    </row>
    <row r="117" spans="1:13" x14ac:dyDescent="0.3">
      <c r="A117" s="2">
        <v>53368</v>
      </c>
      <c r="G117" s="1">
        <v>26.793971486761766</v>
      </c>
      <c r="H117" s="1">
        <v>26.498255991039247</v>
      </c>
    </row>
    <row r="118" spans="1:13" x14ac:dyDescent="0.3">
      <c r="A118" s="2">
        <v>53372</v>
      </c>
      <c r="G118" s="1">
        <v>25.208222197377463</v>
      </c>
      <c r="H118" s="1">
        <v>27.255794701986797</v>
      </c>
    </row>
    <row r="119" spans="1:13" x14ac:dyDescent="0.3">
      <c r="A119" s="2">
        <v>53373</v>
      </c>
      <c r="G119" s="1">
        <v>24.060842013142931</v>
      </c>
      <c r="H119" s="1">
        <v>24.392340864093839</v>
      </c>
    </row>
    <row r="120" spans="1:13" x14ac:dyDescent="0.3">
      <c r="A120" s="2">
        <v>53378</v>
      </c>
      <c r="G120" s="1">
        <v>23.449392503370532</v>
      </c>
    </row>
    <row r="121" spans="1:13" x14ac:dyDescent="0.3">
      <c r="A121" s="2">
        <v>53379</v>
      </c>
      <c r="G121" s="1">
        <v>19.699966815670848</v>
      </c>
    </row>
    <row r="122" spans="1:13" x14ac:dyDescent="0.3">
      <c r="A122" s="2">
        <v>53381</v>
      </c>
      <c r="G122" s="1">
        <v>21.820144744704926</v>
      </c>
    </row>
    <row r="123" spans="1:13" x14ac:dyDescent="0.3">
      <c r="A123" s="2">
        <v>53382</v>
      </c>
      <c r="G123" s="1">
        <v>24.490091357525415</v>
      </c>
    </row>
    <row r="124" spans="1:13" x14ac:dyDescent="0.3">
      <c r="A124" s="2">
        <v>53386</v>
      </c>
      <c r="G124" s="1">
        <v>25.607575682750021</v>
      </c>
    </row>
    <row r="125" spans="1:13" x14ac:dyDescent="0.3">
      <c r="A125" s="2">
        <v>53387</v>
      </c>
      <c r="G125" s="1">
        <v>23.579069966456853</v>
      </c>
    </row>
    <row r="126" spans="1:13" x14ac:dyDescent="0.3">
      <c r="A126" s="2">
        <v>53533</v>
      </c>
      <c r="M126" s="1">
        <v>22.97473821989529</v>
      </c>
    </row>
    <row r="127" spans="1:13" x14ac:dyDescent="0.3">
      <c r="A127" s="2">
        <v>53636</v>
      </c>
      <c r="C127" s="1">
        <v>36.003190087665551</v>
      </c>
      <c r="D127" s="1">
        <v>36.854825070241525</v>
      </c>
      <c r="E127" s="1">
        <v>32.147968885047554</v>
      </c>
      <c r="F127" s="1">
        <v>30.289905247312181</v>
      </c>
      <c r="K127" s="1">
        <v>29</v>
      </c>
      <c r="L127" s="1">
        <v>34.427722083469575</v>
      </c>
    </row>
    <row r="128" spans="1:13" x14ac:dyDescent="0.3">
      <c r="A128" s="2">
        <v>53637</v>
      </c>
      <c r="C128" s="1">
        <v>38.583197280732421</v>
      </c>
      <c r="D128" s="1">
        <v>35.312042612530995</v>
      </c>
      <c r="E128" s="1">
        <v>31.307280231843382</v>
      </c>
      <c r="F128" s="1">
        <v>31.236480709747372</v>
      </c>
      <c r="K128" s="1">
        <v>29</v>
      </c>
      <c r="L128" s="1">
        <v>34.301254920193422</v>
      </c>
    </row>
    <row r="129" spans="1:13" x14ac:dyDescent="0.3">
      <c r="A129" s="2">
        <v>53744</v>
      </c>
    </row>
    <row r="130" spans="1:13" x14ac:dyDescent="0.3">
      <c r="A130" s="2">
        <v>53745</v>
      </c>
    </row>
    <row r="131" spans="1:13" x14ac:dyDescent="0.3">
      <c r="A131" s="2">
        <v>53746</v>
      </c>
    </row>
    <row r="132" spans="1:13" x14ac:dyDescent="0.3">
      <c r="A132" s="2">
        <v>53748</v>
      </c>
    </row>
    <row r="133" spans="1:13" x14ac:dyDescent="0.3">
      <c r="A133" s="2">
        <v>53821</v>
      </c>
      <c r="B133" s="1">
        <v>45.395429319520865</v>
      </c>
      <c r="D133" s="1">
        <v>39.665733192395152</v>
      </c>
      <c r="J133" s="1">
        <v>35.534302004782113</v>
      </c>
      <c r="L133" s="1">
        <v>32.520286036883704</v>
      </c>
      <c r="M133" s="1">
        <v>36.476164768126097</v>
      </c>
    </row>
    <row r="134" spans="1:13" x14ac:dyDescent="0.3">
      <c r="A134" s="2">
        <v>53822</v>
      </c>
      <c r="B134" s="1">
        <v>42.994526759528263</v>
      </c>
      <c r="D134" s="1">
        <v>41.018825422365246</v>
      </c>
      <c r="J134" s="1">
        <v>38.549583377452713</v>
      </c>
      <c r="M134" s="1">
        <v>31.702873300345182</v>
      </c>
    </row>
    <row r="135" spans="1:13" x14ac:dyDescent="0.3">
      <c r="A135" s="2">
        <v>53823</v>
      </c>
      <c r="B135" s="1">
        <v>40.81831362075544</v>
      </c>
      <c r="I135" s="1">
        <v>40.006807207631752</v>
      </c>
      <c r="M135" s="1">
        <v>28.358300654634537</v>
      </c>
    </row>
    <row r="136" spans="1:13" x14ac:dyDescent="0.3">
      <c r="A136" s="2">
        <v>53824</v>
      </c>
      <c r="B136" s="1">
        <v>42.714911131899029</v>
      </c>
      <c r="I136" s="1">
        <v>40.671025343169951</v>
      </c>
      <c r="M136" s="1">
        <v>33.315541601255923</v>
      </c>
    </row>
    <row r="137" spans="1:13" x14ac:dyDescent="0.3">
      <c r="A137" s="2">
        <v>53825</v>
      </c>
      <c r="B137" s="1">
        <v>42.276007233701939</v>
      </c>
      <c r="D137" s="1">
        <v>39.557809461192988</v>
      </c>
      <c r="J137" s="1">
        <v>38.797451306297795</v>
      </c>
      <c r="L137" s="1">
        <v>39.22418169232288</v>
      </c>
      <c r="M137" s="1">
        <v>33.289847914573322</v>
      </c>
    </row>
    <row r="138" spans="1:13" x14ac:dyDescent="0.3">
      <c r="A138" s="2">
        <v>53826</v>
      </c>
      <c r="B138" s="1">
        <v>42.472395685495343</v>
      </c>
      <c r="D138" s="1">
        <v>40.279239864761237</v>
      </c>
      <c r="J138" s="1">
        <v>38.062115519899642</v>
      </c>
      <c r="L138" s="1">
        <v>33.649483353017402</v>
      </c>
      <c r="M138" s="1">
        <v>27.357935305423069</v>
      </c>
    </row>
    <row r="139" spans="1:13" x14ac:dyDescent="0.3">
      <c r="A139" s="2">
        <v>53827</v>
      </c>
      <c r="C139" s="1">
        <v>40.165022765805482</v>
      </c>
      <c r="D139" s="1">
        <v>32.221554184738693</v>
      </c>
      <c r="E139" s="1">
        <v>34.175966044743184</v>
      </c>
      <c r="F139" s="1">
        <v>35.138489933700896</v>
      </c>
      <c r="K139" s="1">
        <v>26</v>
      </c>
      <c r="L139" s="1">
        <v>38.937175580996751</v>
      </c>
    </row>
    <row r="140" spans="1:13" x14ac:dyDescent="0.3">
      <c r="A140" s="2">
        <v>53828</v>
      </c>
      <c r="C140" s="1">
        <v>39.628984895872854</v>
      </c>
      <c r="D140" s="1">
        <v>34.478333003546524</v>
      </c>
      <c r="E140" s="1">
        <v>34.489353245130914</v>
      </c>
      <c r="F140" s="1">
        <v>33.700899249670663</v>
      </c>
      <c r="K140" s="1">
        <v>29</v>
      </c>
      <c r="L140" s="1">
        <v>40.407634275499305</v>
      </c>
    </row>
    <row r="141" spans="1:13" x14ac:dyDescent="0.3">
      <c r="A141" s="2">
        <v>53993</v>
      </c>
      <c r="G141" s="1">
        <v>23.052586681618401</v>
      </c>
    </row>
    <row r="142" spans="1:13" x14ac:dyDescent="0.3">
      <c r="A142" s="2">
        <v>53994</v>
      </c>
      <c r="G142" s="1">
        <v>24.833314678199034</v>
      </c>
    </row>
    <row r="143" spans="1:13" x14ac:dyDescent="0.3">
      <c r="A143" s="2">
        <v>54056</v>
      </c>
      <c r="M143" s="1">
        <v>24.58735855672078</v>
      </c>
    </row>
    <row r="144" spans="1:13" x14ac:dyDescent="0.3">
      <c r="A144" s="2">
        <v>54058</v>
      </c>
      <c r="L144" s="1">
        <v>31.043584521384922</v>
      </c>
      <c r="M144" s="1">
        <v>22.392261185006092</v>
      </c>
    </row>
    <row r="145" spans="1:13" x14ac:dyDescent="0.3">
      <c r="A145" s="2">
        <v>54089</v>
      </c>
      <c r="B145" s="1">
        <v>39.550446841294352</v>
      </c>
      <c r="I145" s="1">
        <v>37.776143651132955</v>
      </c>
      <c r="M145" s="1">
        <v>30.935437795179865</v>
      </c>
    </row>
    <row r="146" spans="1:13" x14ac:dyDescent="0.3">
      <c r="A146" s="2">
        <v>54090</v>
      </c>
      <c r="B146" s="1">
        <v>45.079592025390674</v>
      </c>
      <c r="I146" s="1">
        <v>37.491583084134142</v>
      </c>
      <c r="M146" s="1">
        <v>35.982752114646729</v>
      </c>
    </row>
    <row r="147" spans="1:13" x14ac:dyDescent="0.3">
      <c r="A147" s="2">
        <v>54199</v>
      </c>
    </row>
    <row r="148" spans="1:13" x14ac:dyDescent="0.3">
      <c r="A148" s="2">
        <v>54202</v>
      </c>
    </row>
    <row r="149" spans="1:13" x14ac:dyDescent="0.3">
      <c r="A149" s="2">
        <v>54203</v>
      </c>
    </row>
    <row r="150" spans="1:13" x14ac:dyDescent="0.3">
      <c r="A150" s="2">
        <v>54204</v>
      </c>
    </row>
    <row r="151" spans="1:13" x14ac:dyDescent="0.3">
      <c r="A151" s="2">
        <v>54400</v>
      </c>
      <c r="F151" s="1">
        <v>31.681161646010338</v>
      </c>
    </row>
    <row r="152" spans="1:13" x14ac:dyDescent="0.3">
      <c r="A152" s="2">
        <v>54401</v>
      </c>
      <c r="F152" s="1">
        <v>31.466338333689791</v>
      </c>
    </row>
    <row r="153" spans="1:13" x14ac:dyDescent="0.3">
      <c r="A153" s="2">
        <v>54499</v>
      </c>
      <c r="B153" s="1">
        <v>38.737851054911388</v>
      </c>
      <c r="D153" s="1">
        <v>29.623781714269896</v>
      </c>
      <c r="J153" s="1">
        <v>34.686062717770092</v>
      </c>
      <c r="M153" s="1">
        <v>26.557488860561172</v>
      </c>
    </row>
    <row r="154" spans="1:13" x14ac:dyDescent="0.3">
      <c r="A154" s="2">
        <v>54501</v>
      </c>
      <c r="B154" s="1">
        <v>41.423093225166994</v>
      </c>
      <c r="D154" s="1">
        <v>39.687306154478591</v>
      </c>
      <c r="J154" s="1">
        <v>37.467967162306365</v>
      </c>
      <c r="L154" s="1">
        <v>37.904312415161364</v>
      </c>
      <c r="M154" s="1">
        <v>29.830986393595687</v>
      </c>
    </row>
    <row r="155" spans="1:13" x14ac:dyDescent="0.3">
      <c r="A155" s="2">
        <v>54759</v>
      </c>
      <c r="B155" s="1">
        <v>31.417133091219831</v>
      </c>
      <c r="I155" s="1">
        <v>33.650795152231751</v>
      </c>
      <c r="M155" s="1">
        <v>27.105237732852459</v>
      </c>
    </row>
    <row r="156" spans="1:13" x14ac:dyDescent="0.3">
      <c r="A156" s="2">
        <v>54761</v>
      </c>
      <c r="B156" s="1">
        <v>47.756101464351566</v>
      </c>
      <c r="I156" s="1">
        <v>37.451577447588178</v>
      </c>
      <c r="M156" s="1">
        <v>23.754072555109939</v>
      </c>
    </row>
    <row r="157" spans="1:13" x14ac:dyDescent="0.3">
      <c r="A157" s="2">
        <v>54762</v>
      </c>
      <c r="M157" s="1">
        <v>28.180294450736117</v>
      </c>
    </row>
    <row r="158" spans="1:13" x14ac:dyDescent="0.3">
      <c r="A158" s="2">
        <v>54764</v>
      </c>
      <c r="B158" s="1">
        <v>36.796680788896985</v>
      </c>
      <c r="J158" s="1">
        <v>33.456589884518117</v>
      </c>
      <c r="M158" s="1">
        <v>35.950929047994777</v>
      </c>
    </row>
    <row r="159" spans="1:13" x14ac:dyDescent="0.3">
      <c r="A159" s="2">
        <v>54766</v>
      </c>
      <c r="B159" s="1">
        <v>38.484843128590434</v>
      </c>
      <c r="J159" s="1">
        <v>37.456415028498398</v>
      </c>
      <c r="L159" s="1">
        <v>40.801419758302977</v>
      </c>
      <c r="M159" s="1">
        <v>33.935413960737733</v>
      </c>
    </row>
    <row r="160" spans="1:13" x14ac:dyDescent="0.3">
      <c r="A160" s="2">
        <v>54769</v>
      </c>
      <c r="M160" s="1">
        <v>11.757496352976849</v>
      </c>
    </row>
    <row r="161" spans="1:13" x14ac:dyDescent="0.3">
      <c r="A161" s="2">
        <v>54771</v>
      </c>
      <c r="M161" s="1">
        <v>20.899696048632254</v>
      </c>
    </row>
    <row r="162" spans="1:13" x14ac:dyDescent="0.3">
      <c r="A162" s="2">
        <v>54850</v>
      </c>
      <c r="E162" s="1">
        <v>28.069495619001138</v>
      </c>
      <c r="F162" s="1">
        <v>28.172063341999475</v>
      </c>
    </row>
    <row r="163" spans="1:13" x14ac:dyDescent="0.3">
      <c r="A163" s="2">
        <v>54851</v>
      </c>
      <c r="E163" s="1">
        <v>27.700826821171621</v>
      </c>
      <c r="F163" s="1">
        <v>19.27445016661618</v>
      </c>
    </row>
    <row r="164" spans="1:13" x14ac:dyDescent="0.3">
      <c r="A164" s="2">
        <v>54854</v>
      </c>
      <c r="E164" s="1">
        <v>35.672609478104448</v>
      </c>
    </row>
    <row r="165" spans="1:13" x14ac:dyDescent="0.3">
      <c r="A165" s="2">
        <v>54855</v>
      </c>
      <c r="E165" s="1">
        <v>30.909841196244379</v>
      </c>
    </row>
    <row r="166" spans="1:13" x14ac:dyDescent="0.3">
      <c r="A166" s="2">
        <v>54856</v>
      </c>
      <c r="E166" s="1">
        <v>31.944205574853413</v>
      </c>
    </row>
    <row r="167" spans="1:13" x14ac:dyDescent="0.3">
      <c r="A167" s="2">
        <v>54857</v>
      </c>
      <c r="E167" s="1">
        <v>32.331271906870882</v>
      </c>
    </row>
    <row r="168" spans="1:13" x14ac:dyDescent="0.3">
      <c r="A168" s="2">
        <v>54858</v>
      </c>
      <c r="E168" s="1">
        <v>33.58875978394866</v>
      </c>
    </row>
    <row r="169" spans="1:13" x14ac:dyDescent="0.3">
      <c r="A169" s="2">
        <v>54859</v>
      </c>
      <c r="E169" s="1">
        <v>32.300054456043881</v>
      </c>
    </row>
    <row r="170" spans="1:13" x14ac:dyDescent="0.3">
      <c r="A170" s="2">
        <v>54860</v>
      </c>
      <c r="E170" s="1">
        <v>33.326875701927484</v>
      </c>
    </row>
    <row r="171" spans="1:13" x14ac:dyDescent="0.3">
      <c r="A171" s="2">
        <v>54861</v>
      </c>
      <c r="E171" s="1">
        <v>31.873279382802846</v>
      </c>
    </row>
    <row r="172" spans="1:13" x14ac:dyDescent="0.3">
      <c r="A172" s="2">
        <v>54862</v>
      </c>
      <c r="B172" s="1">
        <v>43.3670600463943</v>
      </c>
      <c r="I172" s="1">
        <v>38.845828317247886</v>
      </c>
      <c r="M172" s="1">
        <v>33.263068274560808</v>
      </c>
    </row>
    <row r="173" spans="1:13" x14ac:dyDescent="0.3">
      <c r="A173" s="2">
        <v>54863</v>
      </c>
      <c r="B173" s="1">
        <v>45.815932172019032</v>
      </c>
      <c r="I173" s="1">
        <v>37.882129957917776</v>
      </c>
      <c r="M173" s="1">
        <v>27.34960094931343</v>
      </c>
    </row>
    <row r="174" spans="1:13" x14ac:dyDescent="0.3">
      <c r="A174" s="2">
        <v>54864</v>
      </c>
      <c r="B174" s="1">
        <v>42.509330272435541</v>
      </c>
      <c r="D174" s="1">
        <v>38.973686919103947</v>
      </c>
      <c r="J174" s="1">
        <v>38.486121827813726</v>
      </c>
      <c r="L174" s="1">
        <v>38.461583793738491</v>
      </c>
      <c r="M174" s="1">
        <v>32.794325814724708</v>
      </c>
    </row>
    <row r="175" spans="1:13" x14ac:dyDescent="0.3">
      <c r="A175" s="2">
        <v>54865</v>
      </c>
      <c r="B175" s="1">
        <v>39.061746512808575</v>
      </c>
      <c r="D175" s="1">
        <v>38.423364871334407</v>
      </c>
      <c r="J175" s="1">
        <v>39.740693864835876</v>
      </c>
      <c r="L175" s="1">
        <v>38.836263871546457</v>
      </c>
      <c r="M175" s="1">
        <v>34.347424007617519</v>
      </c>
    </row>
    <row r="176" spans="1:13" x14ac:dyDescent="0.3">
      <c r="A176" s="2">
        <v>54866</v>
      </c>
      <c r="C176" s="1">
        <v>40.389124042918354</v>
      </c>
      <c r="D176" s="1">
        <v>34.388981644636715</v>
      </c>
      <c r="E176" s="1">
        <v>35.659418690518727</v>
      </c>
      <c r="F176" s="1">
        <v>32.57834464285726</v>
      </c>
      <c r="K176" s="1">
        <v>30</v>
      </c>
      <c r="L176" s="1">
        <v>38.387212007504701</v>
      </c>
    </row>
    <row r="177" spans="1:12" x14ac:dyDescent="0.3">
      <c r="A177" s="2">
        <v>54867</v>
      </c>
      <c r="C177" s="1">
        <v>35.645039589249777</v>
      </c>
      <c r="D177" s="1">
        <v>36.116396897991656</v>
      </c>
      <c r="E177" s="1">
        <v>29.26106675183652</v>
      </c>
      <c r="F177" s="1">
        <v>32.938618648050273</v>
      </c>
      <c r="K177" s="1">
        <v>30</v>
      </c>
      <c r="L177" s="1">
        <v>36.34089742947841</v>
      </c>
    </row>
    <row r="178" spans="1:12" x14ac:dyDescent="0.3">
      <c r="A178" s="2">
        <v>55140</v>
      </c>
      <c r="G178" s="1">
        <v>17.169159470042413</v>
      </c>
    </row>
    <row r="179" spans="1:12" x14ac:dyDescent="0.3">
      <c r="A179" s="2">
        <v>55141</v>
      </c>
      <c r="G179" s="1">
        <v>15.588572516903175</v>
      </c>
      <c r="H179" s="1">
        <v>23.226582067123214</v>
      </c>
    </row>
    <row r="180" spans="1:12" x14ac:dyDescent="0.3">
      <c r="A180" s="2">
        <v>55142</v>
      </c>
      <c r="C180" s="1">
        <v>28.802894380501098</v>
      </c>
      <c r="H180" s="1">
        <v>29.923453937367082</v>
      </c>
    </row>
    <row r="181" spans="1:12" x14ac:dyDescent="0.3">
      <c r="A181" s="2">
        <v>55143</v>
      </c>
      <c r="C181" s="1">
        <v>28.249903012549009</v>
      </c>
      <c r="H181" s="1">
        <v>19.3770267583023</v>
      </c>
    </row>
    <row r="182" spans="1:12" x14ac:dyDescent="0.3">
      <c r="A182" s="2">
        <v>55213</v>
      </c>
      <c r="F182" s="1">
        <v>33.432431569197369</v>
      </c>
      <c r="H182" s="1">
        <v>21.822138175789558</v>
      </c>
    </row>
    <row r="183" spans="1:12" x14ac:dyDescent="0.3">
      <c r="A183" s="2">
        <v>55214</v>
      </c>
      <c r="G183" s="1">
        <v>24.952255751419184</v>
      </c>
    </row>
    <row r="184" spans="1:12" x14ac:dyDescent="0.3">
      <c r="A184" s="2">
        <v>55215</v>
      </c>
      <c r="I184" s="1">
        <v>41.211371827576116</v>
      </c>
    </row>
    <row r="185" spans="1:12" x14ac:dyDescent="0.3">
      <c r="A185" s="2">
        <v>55216</v>
      </c>
      <c r="J185" s="1">
        <v>38.9968707973891</v>
      </c>
    </row>
    <row r="186" spans="1:12" x14ac:dyDescent="0.3">
      <c r="A186" s="2">
        <v>55217</v>
      </c>
      <c r="J186" s="1">
        <v>32.146136366458514</v>
      </c>
    </row>
    <row r="187" spans="1:12" x14ac:dyDescent="0.3">
      <c r="A187" s="2">
        <v>55218</v>
      </c>
      <c r="I187" s="1">
        <v>33.744753101923948</v>
      </c>
    </row>
    <row r="188" spans="1:12" x14ac:dyDescent="0.3">
      <c r="A188" s="2">
        <v>55219</v>
      </c>
      <c r="E188" s="1">
        <v>29.725521248425391</v>
      </c>
      <c r="F188" s="1">
        <v>28.497842908329648</v>
      </c>
      <c r="K188" s="1">
        <v>27</v>
      </c>
    </row>
    <row r="189" spans="1:12" x14ac:dyDescent="0.3">
      <c r="A189" s="2">
        <v>55220</v>
      </c>
      <c r="E189" s="1">
        <v>17.241401620809771</v>
      </c>
      <c r="F189" s="1">
        <v>24.349497171590233</v>
      </c>
      <c r="K189" s="1">
        <v>30</v>
      </c>
    </row>
    <row r="190" spans="1:12" x14ac:dyDescent="0.3">
      <c r="A190" s="2">
        <v>55227</v>
      </c>
      <c r="E190" s="1">
        <v>30.108122014660733</v>
      </c>
    </row>
    <row r="191" spans="1:12" x14ac:dyDescent="0.3">
      <c r="A191" s="2">
        <v>55228</v>
      </c>
      <c r="E191" s="1">
        <v>31.517644187749141</v>
      </c>
    </row>
    <row r="192" spans="1:12" x14ac:dyDescent="0.3">
      <c r="A192" s="2">
        <v>55251</v>
      </c>
      <c r="E192" s="1">
        <v>30.683561283535095</v>
      </c>
    </row>
    <row r="193" spans="1:11" x14ac:dyDescent="0.3">
      <c r="A193" s="2">
        <v>55252</v>
      </c>
      <c r="E193" s="1">
        <v>31.569011054206015</v>
      </c>
    </row>
    <row r="194" spans="1:11" x14ac:dyDescent="0.3">
      <c r="A194" s="2">
        <v>55264</v>
      </c>
      <c r="E194" s="1">
        <v>31.134053073724967</v>
      </c>
    </row>
    <row r="195" spans="1:11" x14ac:dyDescent="0.3">
      <c r="A195" s="2">
        <v>55265</v>
      </c>
      <c r="E195" s="1">
        <v>32.796494856613563</v>
      </c>
    </row>
    <row r="196" spans="1:11" x14ac:dyDescent="0.3">
      <c r="A196" s="2">
        <v>55335</v>
      </c>
      <c r="G196" s="1">
        <v>24.135175409794698</v>
      </c>
    </row>
    <row r="197" spans="1:11" x14ac:dyDescent="0.3">
      <c r="A197" s="2">
        <v>55565</v>
      </c>
      <c r="F197" s="1">
        <v>34.283503492746078</v>
      </c>
      <c r="K197" s="1">
        <v>30</v>
      </c>
    </row>
    <row r="198" spans="1:11" x14ac:dyDescent="0.3">
      <c r="A198" s="2">
        <v>55566</v>
      </c>
      <c r="F198" s="1">
        <v>32.990096524369697</v>
      </c>
    </row>
    <row r="199" spans="1:11" x14ac:dyDescent="0.3">
      <c r="A199" s="2">
        <v>55567</v>
      </c>
      <c r="J199" s="1">
        <v>35.532511564203944</v>
      </c>
      <c r="K199" s="1">
        <v>35</v>
      </c>
    </row>
    <row r="200" spans="1:11" x14ac:dyDescent="0.3">
      <c r="A200" s="2">
        <v>55568</v>
      </c>
      <c r="J200" s="1">
        <v>41.945057916468762</v>
      </c>
    </row>
    <row r="201" spans="1:11" x14ac:dyDescent="0.3">
      <c r="A201" s="2">
        <v>55592</v>
      </c>
      <c r="G201" s="1">
        <v>20.349793166626171</v>
      </c>
    </row>
    <row r="202" spans="1:11" x14ac:dyDescent="0.3">
      <c r="A202" s="2">
        <v>55593</v>
      </c>
      <c r="G202" s="1">
        <v>21.076219166641813</v>
      </c>
    </row>
    <row r="203" spans="1:11" x14ac:dyDescent="0.3">
      <c r="A203" s="2">
        <v>55594</v>
      </c>
      <c r="G203" s="1">
        <v>22.138303980643514</v>
      </c>
    </row>
    <row r="204" spans="1:11" x14ac:dyDescent="0.3">
      <c r="A204" s="2">
        <v>55595</v>
      </c>
      <c r="G204" s="1">
        <v>21.745515822137058</v>
      </c>
    </row>
    <row r="205" spans="1:11" x14ac:dyDescent="0.3">
      <c r="A205" s="2">
        <v>55739</v>
      </c>
      <c r="I205" s="1">
        <v>28.613829007119218</v>
      </c>
    </row>
    <row r="206" spans="1:11" x14ac:dyDescent="0.3">
      <c r="A206" s="2">
        <v>55740</v>
      </c>
      <c r="I206" s="1">
        <v>28.98389906967801</v>
      </c>
    </row>
    <row r="207" spans="1:11" x14ac:dyDescent="0.3">
      <c r="A207" s="2">
        <v>55761</v>
      </c>
      <c r="I207" s="1">
        <v>34.573346693386782</v>
      </c>
    </row>
    <row r="208" spans="1:11" x14ac:dyDescent="0.3">
      <c r="A208" s="2">
        <v>55773</v>
      </c>
      <c r="G208" s="1">
        <v>23.973692329316226</v>
      </c>
    </row>
    <row r="209" spans="1:13" x14ac:dyDescent="0.3">
      <c r="A209" s="2">
        <v>55793</v>
      </c>
      <c r="M209" s="1">
        <v>34.300876555587323</v>
      </c>
    </row>
    <row r="210" spans="1:13" x14ac:dyDescent="0.3">
      <c r="A210" s="2">
        <v>55794</v>
      </c>
      <c r="M210" s="1">
        <v>29.278811361981131</v>
      </c>
    </row>
    <row r="211" spans="1:13" x14ac:dyDescent="0.3">
      <c r="A211" s="2">
        <v>55799</v>
      </c>
      <c r="M211" s="1">
        <v>29.708891807253284</v>
      </c>
    </row>
    <row r="212" spans="1:13" x14ac:dyDescent="0.3">
      <c r="A212" s="2">
        <v>55800</v>
      </c>
      <c r="M212" s="1">
        <v>30.458595391997562</v>
      </c>
    </row>
    <row r="213" spans="1:13" x14ac:dyDescent="0.3">
      <c r="A213" s="2">
        <v>55805</v>
      </c>
      <c r="M213" s="1">
        <v>31.823752777216789</v>
      </c>
    </row>
    <row r="214" spans="1:13" x14ac:dyDescent="0.3">
      <c r="A214" s="2">
        <v>55806</v>
      </c>
      <c r="M214" s="1">
        <v>33.004250279024419</v>
      </c>
    </row>
    <row r="215" spans="1:13" x14ac:dyDescent="0.3">
      <c r="A215" s="2">
        <v>55811</v>
      </c>
      <c r="M215" s="1">
        <v>27.467184466019418</v>
      </c>
    </row>
    <row r="216" spans="1:13" x14ac:dyDescent="0.3">
      <c r="A216" s="2">
        <v>55812</v>
      </c>
      <c r="M216" s="1">
        <v>24.124057283281072</v>
      </c>
    </row>
    <row r="217" spans="1:13" x14ac:dyDescent="0.3">
      <c r="A217" s="2">
        <v>55817</v>
      </c>
      <c r="M217" s="1">
        <v>27.722459123706976</v>
      </c>
    </row>
    <row r="218" spans="1:13" x14ac:dyDescent="0.3">
      <c r="A218" s="2">
        <v>55818</v>
      </c>
      <c r="M218" s="1">
        <v>29.778579743888244</v>
      </c>
    </row>
    <row r="219" spans="1:13" x14ac:dyDescent="0.3">
      <c r="A219" s="2">
        <v>55820</v>
      </c>
      <c r="L219" s="1">
        <v>34.325691451949318</v>
      </c>
      <c r="M219" s="1">
        <v>3.4907454911401401</v>
      </c>
    </row>
    <row r="220" spans="1:13" x14ac:dyDescent="0.3">
      <c r="A220" s="2">
        <v>55835</v>
      </c>
      <c r="B220" s="1">
        <v>39.406533259511257</v>
      </c>
      <c r="D220" s="1">
        <v>39.025212550029742</v>
      </c>
      <c r="J220" s="1">
        <v>38.5978792032667</v>
      </c>
      <c r="L220" s="1">
        <v>35.783344717458313</v>
      </c>
      <c r="M220" s="1">
        <v>30.710132539897248</v>
      </c>
    </row>
    <row r="221" spans="1:13" x14ac:dyDescent="0.3">
      <c r="A221" s="2">
        <v>55836</v>
      </c>
      <c r="B221" s="1">
        <v>41.17124421560321</v>
      </c>
      <c r="D221" s="1">
        <v>40.539890292616768</v>
      </c>
      <c r="J221" s="1">
        <v>35.982395157346659</v>
      </c>
      <c r="L221" s="1">
        <v>33.522108269505395</v>
      </c>
      <c r="M221" s="1">
        <v>33.695226694926923</v>
      </c>
    </row>
    <row r="222" spans="1:13" x14ac:dyDescent="0.3">
      <c r="A222" s="2">
        <v>55845</v>
      </c>
      <c r="E222" s="1">
        <v>32.364165946075993</v>
      </c>
    </row>
    <row r="223" spans="1:13" x14ac:dyDescent="0.3">
      <c r="A223" s="2">
        <v>55846</v>
      </c>
      <c r="E223" s="1">
        <v>35.034539849280833</v>
      </c>
    </row>
    <row r="224" spans="1:13" x14ac:dyDescent="0.3">
      <c r="A224" s="2">
        <v>55893</v>
      </c>
      <c r="C224" s="1">
        <v>30.674817818991681</v>
      </c>
      <c r="F224" s="1">
        <v>29.820793811584856</v>
      </c>
      <c r="H224" s="1">
        <v>26.505362480642486</v>
      </c>
    </row>
    <row r="225" spans="1:11" x14ac:dyDescent="0.3">
      <c r="A225" s="2">
        <v>55894</v>
      </c>
      <c r="C225" s="1">
        <v>33.175998799667212</v>
      </c>
      <c r="F225" s="1">
        <v>30.348600947051359</v>
      </c>
      <c r="H225" s="1">
        <v>30.940611013815978</v>
      </c>
    </row>
    <row r="226" spans="1:11" x14ac:dyDescent="0.3">
      <c r="A226" s="2">
        <v>55903</v>
      </c>
      <c r="E226" s="1">
        <v>22.437375422773439</v>
      </c>
      <c r="K226" s="1">
        <v>28</v>
      </c>
    </row>
    <row r="227" spans="1:11" x14ac:dyDescent="0.3">
      <c r="A227" s="2">
        <v>55904</v>
      </c>
      <c r="J227" s="1">
        <v>36.150651262050189</v>
      </c>
    </row>
    <row r="228" spans="1:11" x14ac:dyDescent="0.3">
      <c r="A228" s="2">
        <v>55905</v>
      </c>
      <c r="J228" s="1">
        <v>36.69131318606857</v>
      </c>
    </row>
    <row r="229" spans="1:11" x14ac:dyDescent="0.3">
      <c r="A229" s="2">
        <v>55906</v>
      </c>
      <c r="E229" s="1">
        <v>17.869974175244618</v>
      </c>
      <c r="K229" s="1">
        <v>30</v>
      </c>
    </row>
    <row r="230" spans="1:11" x14ac:dyDescent="0.3">
      <c r="A230" s="2">
        <v>55907</v>
      </c>
      <c r="F230" s="1">
        <v>21.900238998347309</v>
      </c>
      <c r="H230" s="1">
        <v>24.458970792767747</v>
      </c>
    </row>
    <row r="231" spans="1:11" x14ac:dyDescent="0.3">
      <c r="A231" s="2">
        <v>55908</v>
      </c>
      <c r="J231" s="1">
        <v>40.738981482030937</v>
      </c>
      <c r="K231" s="1">
        <v>40.700000000000003</v>
      </c>
    </row>
    <row r="232" spans="1:11" x14ac:dyDescent="0.3">
      <c r="A232" s="2">
        <v>55909</v>
      </c>
      <c r="J232" s="1">
        <v>33.074859617772695</v>
      </c>
      <c r="K232" s="1">
        <v>33.07</v>
      </c>
    </row>
    <row r="233" spans="1:11" x14ac:dyDescent="0.3">
      <c r="A233" s="2">
        <v>55981</v>
      </c>
      <c r="E233" s="1">
        <v>27.322053476142393</v>
      </c>
      <c r="F233" s="1">
        <v>29.676979293544456</v>
      </c>
    </row>
    <row r="234" spans="1:11" x14ac:dyDescent="0.3">
      <c r="A234" s="2">
        <v>55982</v>
      </c>
      <c r="E234" s="1">
        <v>29.393910931500507</v>
      </c>
      <c r="F234" s="1">
        <v>32.984925924926443</v>
      </c>
    </row>
    <row r="235" spans="1:11" x14ac:dyDescent="0.3">
      <c r="A235" s="2">
        <v>55983</v>
      </c>
      <c r="E235" s="1">
        <v>26.562313441670742</v>
      </c>
    </row>
    <row r="236" spans="1:11" x14ac:dyDescent="0.3">
      <c r="A236" s="2">
        <v>55984</v>
      </c>
      <c r="E236" s="1">
        <v>24.629168591905174</v>
      </c>
    </row>
    <row r="237" spans="1:11" x14ac:dyDescent="0.3">
      <c r="A237" s="2">
        <v>56217</v>
      </c>
    </row>
    <row r="238" spans="1:11" x14ac:dyDescent="0.3">
      <c r="A238" s="2">
        <v>56218</v>
      </c>
    </row>
    <row r="239" spans="1:11" x14ac:dyDescent="0.3">
      <c r="A239" s="2">
        <v>56219</v>
      </c>
    </row>
    <row r="240" spans="1:11" x14ac:dyDescent="0.3">
      <c r="A240" s="2">
        <v>16186</v>
      </c>
      <c r="K240" s="1">
        <v>25</v>
      </c>
    </row>
    <row r="241" spans="1:13" x14ac:dyDescent="0.3">
      <c r="A241" s="5">
        <v>18345</v>
      </c>
      <c r="K241" s="1">
        <v>20</v>
      </c>
    </row>
    <row r="242" spans="1:13" x14ac:dyDescent="0.3">
      <c r="A242" s="5">
        <v>55741</v>
      </c>
      <c r="K242" s="1">
        <v>21</v>
      </c>
    </row>
    <row r="243" spans="1:13" x14ac:dyDescent="0.3">
      <c r="A243" s="5">
        <v>55762</v>
      </c>
      <c r="K243" s="1">
        <v>30</v>
      </c>
    </row>
    <row r="244" spans="1:13" x14ac:dyDescent="0.3">
      <c r="A244" s="5">
        <v>55763</v>
      </c>
      <c r="K244" s="1">
        <v>26</v>
      </c>
    </row>
    <row r="245" spans="1:13" x14ac:dyDescent="0.3">
      <c r="A245" s="5">
        <v>55795</v>
      </c>
      <c r="L245" s="1">
        <v>37</v>
      </c>
      <c r="M245" s="1">
        <v>36.5</v>
      </c>
    </row>
    <row r="246" spans="1:13" x14ac:dyDescent="0.3">
      <c r="A246" s="5">
        <v>55796</v>
      </c>
      <c r="L246" s="1">
        <v>34</v>
      </c>
      <c r="M246" s="1">
        <v>33.5</v>
      </c>
    </row>
    <row r="247" spans="1:13" x14ac:dyDescent="0.3">
      <c r="A247" s="5">
        <v>55797</v>
      </c>
      <c r="L247" s="1">
        <v>31</v>
      </c>
    </row>
    <row r="248" spans="1:13" x14ac:dyDescent="0.3">
      <c r="A248" s="5">
        <v>55798</v>
      </c>
      <c r="L248" s="1">
        <v>31</v>
      </c>
    </row>
    <row r="249" spans="1:13" x14ac:dyDescent="0.3">
      <c r="A249" s="5">
        <v>55801</v>
      </c>
      <c r="L249" s="1">
        <v>33</v>
      </c>
    </row>
    <row r="250" spans="1:13" x14ac:dyDescent="0.3">
      <c r="A250" s="5">
        <v>55802</v>
      </c>
      <c r="L250" s="1">
        <v>22</v>
      </c>
    </row>
    <row r="251" spans="1:13" x14ac:dyDescent="0.3">
      <c r="A251" s="5">
        <v>55803</v>
      </c>
      <c r="L251" s="1">
        <v>29</v>
      </c>
      <c r="M251" s="1">
        <v>28.5</v>
      </c>
    </row>
    <row r="252" spans="1:13" x14ac:dyDescent="0.3">
      <c r="A252" s="5">
        <v>55804</v>
      </c>
      <c r="L252" s="1">
        <v>39</v>
      </c>
      <c r="M252" s="1">
        <v>38.5</v>
      </c>
    </row>
    <row r="253" spans="1:13" x14ac:dyDescent="0.3">
      <c r="A253" s="5">
        <v>55807</v>
      </c>
      <c r="L253" s="1">
        <v>33</v>
      </c>
      <c r="M253" s="1">
        <v>32.5</v>
      </c>
    </row>
    <row r="254" spans="1:13" x14ac:dyDescent="0.3">
      <c r="A254" s="5">
        <v>55808</v>
      </c>
      <c r="L254" s="1">
        <v>36</v>
      </c>
      <c r="M254" s="1">
        <v>35.5</v>
      </c>
    </row>
    <row r="255" spans="1:13" x14ac:dyDescent="0.3">
      <c r="A255" s="5">
        <v>55809</v>
      </c>
      <c r="L255" s="1">
        <v>29</v>
      </c>
    </row>
    <row r="256" spans="1:13" x14ac:dyDescent="0.3">
      <c r="A256" s="5">
        <v>55810</v>
      </c>
      <c r="L256" s="1">
        <v>23</v>
      </c>
    </row>
    <row r="257" spans="1:13" x14ac:dyDescent="0.3">
      <c r="A257" s="5">
        <v>55813</v>
      </c>
      <c r="L257" s="1">
        <v>33</v>
      </c>
      <c r="M257" s="1">
        <v>32.5</v>
      </c>
    </row>
    <row r="258" spans="1:13" x14ac:dyDescent="0.3">
      <c r="A258" s="5">
        <v>55815</v>
      </c>
      <c r="L258" s="1">
        <v>26</v>
      </c>
    </row>
    <row r="259" spans="1:13" x14ac:dyDescent="0.3">
      <c r="A259" s="5">
        <v>55816</v>
      </c>
      <c r="L259" s="1">
        <v>27</v>
      </c>
    </row>
    <row r="260" spans="1:13" x14ac:dyDescent="0.3">
      <c r="A260" s="5">
        <v>55819</v>
      </c>
      <c r="L260" s="1">
        <v>33</v>
      </c>
      <c r="M260" s="1">
        <v>32.5</v>
      </c>
    </row>
    <row r="261" spans="1:13" x14ac:dyDescent="0.3">
      <c r="A261" s="5">
        <v>55821</v>
      </c>
      <c r="L261" s="1">
        <v>33</v>
      </c>
    </row>
    <row r="262" spans="1:13" x14ac:dyDescent="0.3">
      <c r="A262" s="5">
        <v>55822</v>
      </c>
      <c r="L262" s="1">
        <v>33</v>
      </c>
    </row>
  </sheetData>
  <autoFilter ref="A1:M244" xr:uid="{7340F089-ECAA-4133-A5A9-31BF8EDED254}"/>
  <sortState xmlns:xlrd2="http://schemas.microsoft.com/office/spreadsheetml/2017/richdata2" ref="AA7:AA279">
    <sortCondition descending="1" ref="AA7:AA279"/>
  </sortState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1A39-05E4-4DA3-91F8-FEEC5854E9A1}">
  <dimension ref="A1:K13"/>
  <sheetViews>
    <sheetView showGridLines="0" topLeftCell="H1" workbookViewId="0">
      <selection activeCell="AC21" sqref="AC21"/>
    </sheetView>
  </sheetViews>
  <sheetFormatPr defaultRowHeight="14.4" x14ac:dyDescent="0.3"/>
  <cols>
    <col min="3" max="3" width="16.21875" customWidth="1"/>
    <col min="4" max="5" width="15.5546875" customWidth="1"/>
    <col min="9" max="11" width="8.88671875" style="7"/>
  </cols>
  <sheetData>
    <row r="1" spans="1:11" x14ac:dyDescent="0.3">
      <c r="A1" t="s">
        <v>12</v>
      </c>
      <c r="B1" t="s">
        <v>13</v>
      </c>
      <c r="C1" t="s">
        <v>14</v>
      </c>
      <c r="D1" t="s">
        <v>33</v>
      </c>
      <c r="E1" t="s">
        <v>34</v>
      </c>
      <c r="I1" s="7" t="s">
        <v>35</v>
      </c>
      <c r="J1" s="10" t="s">
        <v>36</v>
      </c>
      <c r="K1" s="10" t="s">
        <v>38</v>
      </c>
    </row>
    <row r="2" spans="1:11" x14ac:dyDescent="0.3">
      <c r="A2" t="s">
        <v>15</v>
      </c>
      <c r="B2" t="s">
        <v>1</v>
      </c>
      <c r="C2" s="6">
        <v>641.9369999999999</v>
      </c>
      <c r="D2">
        <v>10</v>
      </c>
      <c r="E2">
        <v>10</v>
      </c>
      <c r="I2" s="7">
        <v>525</v>
      </c>
      <c r="J2" s="7">
        <v>525</v>
      </c>
      <c r="K2" s="7">
        <v>0</v>
      </c>
    </row>
    <row r="3" spans="1:11" x14ac:dyDescent="0.3">
      <c r="A3" t="s">
        <v>15</v>
      </c>
      <c r="B3" t="s">
        <v>2</v>
      </c>
      <c r="C3" s="6">
        <v>641.44999999999993</v>
      </c>
      <c r="D3">
        <v>10</v>
      </c>
      <c r="E3">
        <v>10</v>
      </c>
      <c r="I3" s="7">
        <v>550</v>
      </c>
      <c r="J3" s="7">
        <v>550</v>
      </c>
      <c r="K3" s="7">
        <v>1</v>
      </c>
    </row>
    <row r="4" spans="1:11" x14ac:dyDescent="0.3">
      <c r="A4" t="s">
        <v>15</v>
      </c>
      <c r="B4" t="s">
        <v>3</v>
      </c>
      <c r="C4" s="6">
        <v>650</v>
      </c>
      <c r="D4">
        <v>10</v>
      </c>
      <c r="E4">
        <v>10</v>
      </c>
      <c r="I4" s="7">
        <v>575</v>
      </c>
      <c r="J4" s="7">
        <v>575</v>
      </c>
      <c r="K4" s="7">
        <v>1</v>
      </c>
    </row>
    <row r="5" spans="1:11" x14ac:dyDescent="0.3">
      <c r="A5" t="s">
        <v>16</v>
      </c>
      <c r="B5" t="s">
        <v>4</v>
      </c>
      <c r="C5" s="6">
        <v>645.42000000000019</v>
      </c>
      <c r="D5">
        <v>10</v>
      </c>
      <c r="E5">
        <v>10</v>
      </c>
      <c r="I5" s="7">
        <v>600</v>
      </c>
      <c r="J5" s="7">
        <v>600</v>
      </c>
      <c r="K5" s="7">
        <v>1</v>
      </c>
    </row>
    <row r="6" spans="1:11" x14ac:dyDescent="0.3">
      <c r="A6" t="s">
        <v>16</v>
      </c>
      <c r="B6" t="s">
        <v>5</v>
      </c>
      <c r="C6" s="6">
        <v>648.89000000000033</v>
      </c>
      <c r="D6">
        <v>10</v>
      </c>
      <c r="E6">
        <v>10</v>
      </c>
      <c r="I6" s="7">
        <v>625</v>
      </c>
      <c r="J6" s="7">
        <v>625</v>
      </c>
      <c r="K6" s="7">
        <v>0</v>
      </c>
    </row>
    <row r="7" spans="1:11" x14ac:dyDescent="0.3">
      <c r="A7" t="s">
        <v>16</v>
      </c>
      <c r="B7" t="s">
        <v>6</v>
      </c>
      <c r="C7" s="6">
        <v>537.94799999999987</v>
      </c>
      <c r="D7">
        <v>10</v>
      </c>
      <c r="E7">
        <v>10</v>
      </c>
      <c r="I7" s="7">
        <v>650</v>
      </c>
      <c r="J7" s="7">
        <v>650</v>
      </c>
      <c r="K7" s="7">
        <v>9</v>
      </c>
    </row>
    <row r="8" spans="1:11" x14ac:dyDescent="0.3">
      <c r="A8" t="s">
        <v>16</v>
      </c>
      <c r="B8" t="s">
        <v>7</v>
      </c>
      <c r="C8" s="6">
        <v>647.50200000000018</v>
      </c>
      <c r="D8">
        <v>10</v>
      </c>
      <c r="E8">
        <v>10</v>
      </c>
      <c r="I8" s="7">
        <v>675</v>
      </c>
      <c r="J8" s="7">
        <v>675</v>
      </c>
      <c r="K8" s="7">
        <v>0</v>
      </c>
    </row>
    <row r="9" spans="1:11" ht="15" thickBot="1" x14ac:dyDescent="0.35">
      <c r="A9" t="s">
        <v>16</v>
      </c>
      <c r="B9" t="s">
        <v>8</v>
      </c>
      <c r="C9" s="6">
        <v>554.75999999999976</v>
      </c>
      <c r="D9">
        <v>10</v>
      </c>
      <c r="E9">
        <v>10</v>
      </c>
      <c r="J9" s="11" t="s">
        <v>37</v>
      </c>
      <c r="K9" s="11">
        <v>0</v>
      </c>
    </row>
    <row r="10" spans="1:11" x14ac:dyDescent="0.3">
      <c r="A10" t="s">
        <v>16</v>
      </c>
      <c r="B10" t="s">
        <v>9</v>
      </c>
      <c r="C10" s="6">
        <v>599.67599999999982</v>
      </c>
      <c r="D10">
        <v>10</v>
      </c>
      <c r="E10">
        <v>10</v>
      </c>
    </row>
    <row r="11" spans="1:11" x14ac:dyDescent="0.3">
      <c r="A11" t="s">
        <v>16</v>
      </c>
      <c r="B11" t="s">
        <v>19</v>
      </c>
      <c r="C11" s="6">
        <v>647.51300000000003</v>
      </c>
      <c r="D11">
        <v>10</v>
      </c>
      <c r="E11">
        <v>10</v>
      </c>
    </row>
    <row r="12" spans="1:11" x14ac:dyDescent="0.3">
      <c r="A12" t="s">
        <v>17</v>
      </c>
      <c r="B12" t="s">
        <v>11</v>
      </c>
      <c r="C12" s="6">
        <v>639.86800000000005</v>
      </c>
      <c r="D12">
        <v>10</v>
      </c>
      <c r="E12">
        <v>10</v>
      </c>
    </row>
    <row r="13" spans="1:11" x14ac:dyDescent="0.3">
      <c r="A13" t="s">
        <v>17</v>
      </c>
      <c r="B13" t="s">
        <v>10</v>
      </c>
      <c r="C13" s="6">
        <v>639.17499999999995</v>
      </c>
      <c r="D13">
        <v>10</v>
      </c>
      <c r="E13">
        <v>10</v>
      </c>
    </row>
  </sheetData>
  <sortState xmlns:xlrd2="http://schemas.microsoft.com/office/spreadsheetml/2017/richdata2" ref="J2:J8">
    <sortCondition ref="J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604C-CB6A-476D-8566-8D6F8A97D841}">
  <dimension ref="A1:CM173"/>
  <sheetViews>
    <sheetView showGridLines="0" workbookViewId="0">
      <selection sqref="A1:F1048576"/>
    </sheetView>
  </sheetViews>
  <sheetFormatPr defaultRowHeight="14.4" x14ac:dyDescent="0.3"/>
  <cols>
    <col min="2" max="2" width="12.21875" bestFit="1" customWidth="1"/>
    <col min="3" max="4" width="12.21875" customWidth="1"/>
    <col min="13" max="13" width="12.21875" style="7" bestFit="1" customWidth="1"/>
    <col min="14" max="14" width="8.88671875" style="7"/>
    <col min="32" max="37" width="12.21875" style="7" customWidth="1"/>
    <col min="56" max="58" width="8.88671875" style="7"/>
    <col min="78" max="81" width="8.88671875" style="7"/>
    <col min="83" max="83" width="16.5546875" bestFit="1" customWidth="1"/>
    <col min="84" max="84" width="12.5546875" bestFit="1" customWidth="1"/>
    <col min="88" max="88" width="10.109375" bestFit="1" customWidth="1"/>
    <col min="89" max="89" width="11.109375" bestFit="1" customWidth="1"/>
    <col min="90" max="90" width="12.5546875" bestFit="1" customWidth="1"/>
    <col min="91" max="91" width="9.109375" bestFit="1" customWidth="1"/>
  </cols>
  <sheetData>
    <row r="1" spans="1:90" x14ac:dyDescent="0.3">
      <c r="A1" t="s">
        <v>0</v>
      </c>
      <c r="B1" t="s">
        <v>18</v>
      </c>
      <c r="C1" t="s">
        <v>20</v>
      </c>
      <c r="D1" t="s">
        <v>21</v>
      </c>
      <c r="E1" t="s">
        <v>15</v>
      </c>
      <c r="F1" t="s">
        <v>17</v>
      </c>
      <c r="G1" t="s">
        <v>16</v>
      </c>
      <c r="M1" s="7" t="s">
        <v>18</v>
      </c>
      <c r="N1" s="7" t="s">
        <v>38</v>
      </c>
      <c r="AF1" s="7" t="s">
        <v>20</v>
      </c>
      <c r="AG1" s="7" t="s">
        <v>38</v>
      </c>
      <c r="AI1" s="7" t="s">
        <v>21</v>
      </c>
      <c r="AJ1" s="7" t="s">
        <v>38</v>
      </c>
      <c r="AK1" s="7" t="s">
        <v>39</v>
      </c>
      <c r="BD1" s="7" t="s">
        <v>15</v>
      </c>
      <c r="BE1" s="7" t="s">
        <v>17</v>
      </c>
      <c r="BF1" s="7" t="s">
        <v>16</v>
      </c>
      <c r="BH1" s="7" t="s">
        <v>15</v>
      </c>
      <c r="BI1" s="7" t="s">
        <v>17</v>
      </c>
      <c r="BJ1" s="7" t="s">
        <v>16</v>
      </c>
      <c r="BZ1" s="7" t="s">
        <v>15</v>
      </c>
      <c r="CA1" s="7" t="s">
        <v>17</v>
      </c>
      <c r="CB1" s="7" t="s">
        <v>16</v>
      </c>
      <c r="CC1" s="7" t="s">
        <v>43</v>
      </c>
      <c r="CE1" s="15" t="s">
        <v>57</v>
      </c>
      <c r="CF1" s="15"/>
      <c r="CH1" t="s">
        <v>58</v>
      </c>
      <c r="CJ1" s="9" t="s">
        <v>36</v>
      </c>
      <c r="CK1" s="9" t="s">
        <v>38</v>
      </c>
      <c r="CL1" s="9" t="s">
        <v>59</v>
      </c>
    </row>
    <row r="2" spans="1:90" x14ac:dyDescent="0.3">
      <c r="A2" s="5">
        <v>16186</v>
      </c>
      <c r="B2">
        <v>0.97</v>
      </c>
      <c r="C2" t="s">
        <v>29</v>
      </c>
      <c r="D2" t="s">
        <v>32</v>
      </c>
      <c r="E2">
        <v>0</v>
      </c>
      <c r="F2">
        <v>0</v>
      </c>
      <c r="G2">
        <v>98.021999999999991</v>
      </c>
      <c r="M2" s="13">
        <v>0.94</v>
      </c>
      <c r="N2" s="7">
        <f>COUNTIF($B$2:$B$173,M2)</f>
        <v>39</v>
      </c>
      <c r="AF2" s="7" t="s">
        <v>22</v>
      </c>
      <c r="AG2" s="7">
        <f t="shared" ref="AG2:AG8" si="0">COUNTIF($C$2:$C$173,AF2)</f>
        <v>24</v>
      </c>
      <c r="AI2" s="7" t="s">
        <v>23</v>
      </c>
      <c r="AJ2" s="7">
        <f>COUNTIF($D$2:$D$173,AI2)</f>
        <v>117</v>
      </c>
      <c r="AK2" s="12">
        <f>SUM($AJ$2:AJ2)/SUM($AJ$2:$AJ$5)</f>
        <v>0.68023255813953487</v>
      </c>
      <c r="BD2" s="7">
        <v>0</v>
      </c>
      <c r="BE2" s="7">
        <v>0</v>
      </c>
      <c r="BF2" s="7">
        <v>98.021999999999991</v>
      </c>
      <c r="BH2" s="7" t="s">
        <v>40</v>
      </c>
      <c r="BI2" s="7" t="s">
        <v>41</v>
      </c>
      <c r="BJ2" s="7" t="s">
        <v>42</v>
      </c>
      <c r="BZ2" s="7">
        <v>0</v>
      </c>
      <c r="CA2" s="7">
        <v>0</v>
      </c>
      <c r="CB2" s="7">
        <v>98.021999999999991</v>
      </c>
      <c r="CC2" s="7">
        <f>SUM(BZ2:CB2)</f>
        <v>98.021999999999991</v>
      </c>
      <c r="CH2">
        <v>500</v>
      </c>
      <c r="CJ2" s="16">
        <v>500</v>
      </c>
      <c r="CK2">
        <v>81</v>
      </c>
      <c r="CL2" s="18">
        <v>0.47093023255813954</v>
      </c>
    </row>
    <row r="3" spans="1:90" x14ac:dyDescent="0.3">
      <c r="A3" s="5">
        <v>18339</v>
      </c>
      <c r="B3">
        <v>0.94</v>
      </c>
      <c r="C3" t="s">
        <v>24</v>
      </c>
      <c r="D3" t="s">
        <v>32</v>
      </c>
      <c r="E3">
        <v>0</v>
      </c>
      <c r="F3">
        <v>0</v>
      </c>
      <c r="G3">
        <v>225.21600000000001</v>
      </c>
      <c r="M3" s="13">
        <v>0.97</v>
      </c>
      <c r="N3" s="7">
        <f>COUNTIF($B$2:$B$173,M3)</f>
        <v>28</v>
      </c>
      <c r="AF3" s="7" t="s">
        <v>24</v>
      </c>
      <c r="AG3" s="7">
        <f t="shared" si="0"/>
        <v>49</v>
      </c>
      <c r="AI3" s="7" t="s">
        <v>27</v>
      </c>
      <c r="AJ3" s="7">
        <f>COUNTIF($D$2:$D$173,AI3)</f>
        <v>48</v>
      </c>
      <c r="AK3" s="12">
        <f>SUM($AJ$2:AJ3)/SUM($AJ$2:$AJ$5)</f>
        <v>0.95930232558139539</v>
      </c>
      <c r="BD3" s="7">
        <v>0</v>
      </c>
      <c r="BE3" s="7">
        <v>0</v>
      </c>
      <c r="BF3" s="7">
        <v>225.21600000000001</v>
      </c>
      <c r="BH3" s="7">
        <f>SUM(BD2:BD173)</f>
        <v>72017.776902215861</v>
      </c>
      <c r="BI3" s="7">
        <f>SUM(BE2:BE173)</f>
        <v>44460.029526513179</v>
      </c>
      <c r="BJ3" s="7">
        <f>SUM(BF2:BF173)</f>
        <v>120050.39026093048</v>
      </c>
      <c r="BZ3" s="7">
        <v>0</v>
      </c>
      <c r="CA3" s="7">
        <v>0</v>
      </c>
      <c r="CB3" s="7">
        <v>225.21600000000001</v>
      </c>
      <c r="CC3" s="7">
        <f t="shared" ref="CC3:CC66" si="1">SUM(BZ3:CB3)</f>
        <v>225.21600000000001</v>
      </c>
      <c r="CE3" t="s">
        <v>44</v>
      </c>
      <c r="CF3" s="16">
        <v>1375.1639342422066</v>
      </c>
      <c r="CH3">
        <v>1000</v>
      </c>
      <c r="CJ3" s="16">
        <v>1000</v>
      </c>
      <c r="CK3">
        <v>27</v>
      </c>
      <c r="CL3" s="18">
        <v>0.62790697674418605</v>
      </c>
    </row>
    <row r="4" spans="1:90" x14ac:dyDescent="0.3">
      <c r="A4" s="5">
        <v>18342</v>
      </c>
      <c r="B4">
        <v>0.94</v>
      </c>
      <c r="C4" t="s">
        <v>26</v>
      </c>
      <c r="D4" t="s">
        <v>32</v>
      </c>
      <c r="E4">
        <v>0</v>
      </c>
      <c r="F4">
        <v>0</v>
      </c>
      <c r="G4">
        <v>405.85599999999999</v>
      </c>
      <c r="M4" s="13">
        <v>0.98</v>
      </c>
      <c r="N4" s="7">
        <f>COUNTIF($B$2:$B$173,M4)</f>
        <v>2</v>
      </c>
      <c r="AF4" s="7" t="s">
        <v>25</v>
      </c>
      <c r="AG4" s="7">
        <f t="shared" si="0"/>
        <v>36</v>
      </c>
      <c r="AI4" s="7" t="s">
        <v>32</v>
      </c>
      <c r="AJ4" s="7">
        <f>COUNTIF($D$2:$D$173,AI4)</f>
        <v>5</v>
      </c>
      <c r="AK4" s="12">
        <f>SUM($AJ$2:AJ4)/SUM($AJ$2:$AJ$5)</f>
        <v>0.98837209302325579</v>
      </c>
      <c r="BD4" s="7">
        <v>0</v>
      </c>
      <c r="BE4" s="7">
        <v>0</v>
      </c>
      <c r="BF4" s="7">
        <v>405.85599999999999</v>
      </c>
      <c r="BH4" s="12">
        <f>BH3/SUM($BH$3:$BJ$3)</f>
        <v>0.30447861147272814</v>
      </c>
      <c r="BI4" s="12">
        <f>BI3/SUM($BH$3:$BJ$3)</f>
        <v>0.18796925757163596</v>
      </c>
      <c r="BJ4" s="12">
        <f>BJ3/SUM($BH$3:$BJ$3)</f>
        <v>0.50755213095563601</v>
      </c>
      <c r="BZ4" s="7">
        <v>0</v>
      </c>
      <c r="CA4" s="7">
        <v>0</v>
      </c>
      <c r="CB4" s="7">
        <v>405.85599999999999</v>
      </c>
      <c r="CC4" s="7">
        <f t="shared" si="1"/>
        <v>405.85599999999999</v>
      </c>
      <c r="CE4" t="s">
        <v>45</v>
      </c>
      <c r="CF4" s="16">
        <v>147.38953362195272</v>
      </c>
      <c r="CH4">
        <v>1500</v>
      </c>
      <c r="CJ4" s="16">
        <v>1500</v>
      </c>
      <c r="CK4">
        <v>17</v>
      </c>
      <c r="CL4" s="18">
        <v>0.72674418604651159</v>
      </c>
    </row>
    <row r="5" spans="1:90" x14ac:dyDescent="0.3">
      <c r="A5" s="5">
        <v>18345</v>
      </c>
      <c r="B5">
        <v>0.94</v>
      </c>
      <c r="C5" t="s">
        <v>29</v>
      </c>
      <c r="D5" t="s">
        <v>32</v>
      </c>
      <c r="E5">
        <v>0</v>
      </c>
      <c r="F5">
        <v>0</v>
      </c>
      <c r="G5">
        <v>259.20000000000005</v>
      </c>
      <c r="M5" s="13">
        <v>0.98499999999999999</v>
      </c>
      <c r="N5" s="7">
        <f>COUNTIF($B$2:$B$173,M5)</f>
        <v>95</v>
      </c>
      <c r="AF5" s="7" t="s">
        <v>26</v>
      </c>
      <c r="AG5" s="7">
        <f t="shared" si="0"/>
        <v>34</v>
      </c>
      <c r="AI5" s="7" t="s">
        <v>31</v>
      </c>
      <c r="AJ5" s="7">
        <f>COUNTIF($D$2:$D$173,AI5)</f>
        <v>2</v>
      </c>
      <c r="AK5" s="12">
        <f>SUM($AJ$2:AJ5)/SUM($AJ$2:$AJ$5)</f>
        <v>1</v>
      </c>
      <c r="BD5" s="7">
        <v>0</v>
      </c>
      <c r="BE5" s="7">
        <v>0</v>
      </c>
      <c r="BF5" s="7">
        <v>259.20000000000005</v>
      </c>
      <c r="BH5" s="12">
        <f>-BH6/SUM($BH$6:$BJ$6)</f>
        <v>-0.25798654121574205</v>
      </c>
      <c r="BI5" s="12">
        <f t="shared" ref="BI5:BJ5" si="2">-BI6/SUM($BH$6:$BJ$6)</f>
        <v>-0.17067244149061023</v>
      </c>
      <c r="BJ5" s="12">
        <f t="shared" si="2"/>
        <v>-0.57134101729364783</v>
      </c>
      <c r="BZ5" s="7">
        <v>0</v>
      </c>
      <c r="CA5" s="7">
        <v>0</v>
      </c>
      <c r="CB5" s="7">
        <v>259.20000000000005</v>
      </c>
      <c r="CC5" s="7">
        <f t="shared" si="1"/>
        <v>259.20000000000005</v>
      </c>
      <c r="CE5" t="s">
        <v>46</v>
      </c>
      <c r="CF5" s="16">
        <v>550.61200000000008</v>
      </c>
      <c r="CH5">
        <v>2000</v>
      </c>
      <c r="CJ5" s="16">
        <v>2000</v>
      </c>
      <c r="CK5">
        <v>10</v>
      </c>
      <c r="CL5" s="18">
        <v>0.78488372093023251</v>
      </c>
    </row>
    <row r="6" spans="1:90" x14ac:dyDescent="0.3">
      <c r="A6" s="5">
        <v>40531</v>
      </c>
      <c r="B6">
        <v>0.98499999999999999</v>
      </c>
      <c r="C6" t="s">
        <v>26</v>
      </c>
      <c r="D6" t="s">
        <v>27</v>
      </c>
      <c r="E6">
        <v>2806.2760000000003</v>
      </c>
      <c r="F6">
        <v>0</v>
      </c>
      <c r="G6">
        <v>3648.7439999999997</v>
      </c>
      <c r="M6" s="13">
        <v>0.995</v>
      </c>
      <c r="N6" s="7">
        <f>COUNTIF($B$2:$B$173,M6)</f>
        <v>8</v>
      </c>
      <c r="AF6" s="7" t="s">
        <v>29</v>
      </c>
      <c r="AG6" s="7">
        <f t="shared" si="0"/>
        <v>15</v>
      </c>
      <c r="BD6" s="7">
        <v>2806.2760000000003</v>
      </c>
      <c r="BE6" s="7">
        <v>0</v>
      </c>
      <c r="BF6" s="7">
        <v>3648.7439999999997</v>
      </c>
      <c r="BH6" s="14">
        <f>SUM(Constraints!C2:C4)</f>
        <v>1933.3869999999997</v>
      </c>
      <c r="BI6" s="14">
        <f>SUM(Constraints!C12:C13)</f>
        <v>1279.0430000000001</v>
      </c>
      <c r="BJ6" s="14">
        <f>SUM(Constraints!C5:C11)</f>
        <v>4281.7089999999998</v>
      </c>
      <c r="BZ6" s="7">
        <v>2806.2760000000003</v>
      </c>
      <c r="CA6" s="7">
        <v>0</v>
      </c>
      <c r="CB6" s="7">
        <v>3648.7439999999997</v>
      </c>
      <c r="CC6" s="7">
        <f t="shared" si="1"/>
        <v>6455.02</v>
      </c>
      <c r="CE6" t="s">
        <v>47</v>
      </c>
      <c r="CF6" s="16"/>
      <c r="CH6">
        <v>2500</v>
      </c>
      <c r="CJ6" s="16">
        <v>2500</v>
      </c>
      <c r="CK6">
        <v>9</v>
      </c>
      <c r="CL6" s="18">
        <v>0.83720930232558144</v>
      </c>
    </row>
    <row r="7" spans="1:90" x14ac:dyDescent="0.3">
      <c r="A7" s="5">
        <v>40532</v>
      </c>
      <c r="B7">
        <v>0.98499999999999999</v>
      </c>
      <c r="C7" t="s">
        <v>26</v>
      </c>
      <c r="D7" t="s">
        <v>27</v>
      </c>
      <c r="E7">
        <v>1512.7199999999996</v>
      </c>
      <c r="F7">
        <v>0</v>
      </c>
      <c r="G7">
        <v>1964.2364584447298</v>
      </c>
      <c r="AF7" s="7" t="s">
        <v>28</v>
      </c>
      <c r="AG7" s="7">
        <f t="shared" si="0"/>
        <v>2</v>
      </c>
      <c r="BD7" s="7">
        <v>1512.7199999999996</v>
      </c>
      <c r="BE7" s="7">
        <v>0</v>
      </c>
      <c r="BF7" s="7">
        <v>1964.2364584447298</v>
      </c>
      <c r="BH7" s="12">
        <f>-BH5</f>
        <v>0.25798654121574205</v>
      </c>
      <c r="BI7" s="12">
        <f t="shared" ref="BI7:BJ7" si="3">-BI5</f>
        <v>0.17067244149061023</v>
      </c>
      <c r="BJ7" s="12">
        <f t="shared" si="3"/>
        <v>0.57134101729364783</v>
      </c>
      <c r="BZ7" s="7">
        <v>1512.7199999999996</v>
      </c>
      <c r="CA7" s="7">
        <v>0</v>
      </c>
      <c r="CB7" s="7">
        <v>1964.2364584447298</v>
      </c>
      <c r="CC7" s="7">
        <f t="shared" si="1"/>
        <v>3476.9564584447294</v>
      </c>
      <c r="CE7" t="s">
        <v>48</v>
      </c>
      <c r="CF7" s="16">
        <v>1932.9956117029953</v>
      </c>
      <c r="CH7">
        <v>3000</v>
      </c>
      <c r="CJ7" s="16">
        <v>3000</v>
      </c>
      <c r="CK7">
        <v>6</v>
      </c>
      <c r="CL7" s="18">
        <v>0.87209302325581395</v>
      </c>
    </row>
    <row r="8" spans="1:90" x14ac:dyDescent="0.3">
      <c r="A8" s="5">
        <v>41313</v>
      </c>
      <c r="B8">
        <v>0.98499999999999999</v>
      </c>
      <c r="C8" t="s">
        <v>26</v>
      </c>
      <c r="D8" t="s">
        <v>27</v>
      </c>
      <c r="E8">
        <v>1674.568</v>
      </c>
      <c r="F8">
        <v>0</v>
      </c>
      <c r="G8">
        <v>2240</v>
      </c>
      <c r="AF8" s="7" t="s">
        <v>30</v>
      </c>
      <c r="AG8" s="7">
        <f t="shared" si="0"/>
        <v>12</v>
      </c>
      <c r="BD8" s="7">
        <v>1674.568</v>
      </c>
      <c r="BE8" s="7">
        <v>0</v>
      </c>
      <c r="BF8" s="7">
        <v>2240</v>
      </c>
      <c r="BZ8" s="7">
        <v>1674.568</v>
      </c>
      <c r="CA8" s="7">
        <v>0</v>
      </c>
      <c r="CB8" s="7">
        <v>2240</v>
      </c>
      <c r="CC8" s="7">
        <f t="shared" si="1"/>
        <v>3914.5680000000002</v>
      </c>
      <c r="CE8" t="s">
        <v>49</v>
      </c>
      <c r="CF8" s="16">
        <v>3736472.0348630371</v>
      </c>
      <c r="CH8">
        <v>3500</v>
      </c>
      <c r="CJ8" s="16">
        <v>3500</v>
      </c>
      <c r="CK8">
        <v>4</v>
      </c>
      <c r="CL8" s="18">
        <v>0.89534883720930236</v>
      </c>
    </row>
    <row r="9" spans="1:90" x14ac:dyDescent="0.3">
      <c r="A9" s="5">
        <v>41314</v>
      </c>
      <c r="B9">
        <v>0.98499999999999999</v>
      </c>
      <c r="C9" t="s">
        <v>26</v>
      </c>
      <c r="D9" t="s">
        <v>27</v>
      </c>
      <c r="E9">
        <v>1169.2800000000002</v>
      </c>
      <c r="F9">
        <v>0</v>
      </c>
      <c r="G9">
        <v>1403.5840000000001</v>
      </c>
      <c r="BD9" s="7">
        <v>1169.2800000000002</v>
      </c>
      <c r="BE9" s="7">
        <v>0</v>
      </c>
      <c r="BF9" s="7">
        <v>1403.5840000000001</v>
      </c>
      <c r="BZ9" s="7">
        <v>1169.2800000000002</v>
      </c>
      <c r="CA9" s="7">
        <v>0</v>
      </c>
      <c r="CB9" s="7">
        <v>1403.5840000000001</v>
      </c>
      <c r="CC9" s="7">
        <f t="shared" si="1"/>
        <v>2572.8640000000005</v>
      </c>
      <c r="CE9" t="s">
        <v>50</v>
      </c>
      <c r="CF9" s="17">
        <v>9.6218018678722501</v>
      </c>
      <c r="CH9">
        <v>4000</v>
      </c>
      <c r="CJ9" s="16">
        <v>4000</v>
      </c>
      <c r="CK9">
        <v>3</v>
      </c>
      <c r="CL9" s="18">
        <v>0.91279069767441856</v>
      </c>
    </row>
    <row r="10" spans="1:90" x14ac:dyDescent="0.3">
      <c r="A10" s="5">
        <v>43528</v>
      </c>
      <c r="B10">
        <v>0.98499999999999999</v>
      </c>
      <c r="C10" t="s">
        <v>26</v>
      </c>
      <c r="D10" t="s">
        <v>27</v>
      </c>
      <c r="E10">
        <v>382.00799999999998</v>
      </c>
      <c r="F10">
        <v>0</v>
      </c>
      <c r="G10">
        <v>502.30399999999997</v>
      </c>
      <c r="BD10" s="7">
        <v>382.00799999999998</v>
      </c>
      <c r="BE10" s="7">
        <v>0</v>
      </c>
      <c r="BF10" s="7">
        <v>502.30399999999997</v>
      </c>
      <c r="BZ10" s="7">
        <v>382.00799999999998</v>
      </c>
      <c r="CA10" s="7">
        <v>0</v>
      </c>
      <c r="CB10" s="7">
        <v>502.30399999999997</v>
      </c>
      <c r="CC10" s="7">
        <f t="shared" si="1"/>
        <v>884.3119999999999</v>
      </c>
      <c r="CE10" t="s">
        <v>51</v>
      </c>
      <c r="CF10" s="17">
        <v>2.8229628798118629</v>
      </c>
      <c r="CH10">
        <v>4500</v>
      </c>
      <c r="CJ10" s="16">
        <v>4500</v>
      </c>
      <c r="CK10">
        <v>4</v>
      </c>
      <c r="CL10" s="18">
        <v>0.93604651162790697</v>
      </c>
    </row>
    <row r="11" spans="1:90" x14ac:dyDescent="0.3">
      <c r="A11" s="5">
        <v>43529</v>
      </c>
      <c r="B11">
        <v>0.98499999999999999</v>
      </c>
      <c r="C11" t="s">
        <v>26</v>
      </c>
      <c r="D11" t="s">
        <v>27</v>
      </c>
      <c r="E11">
        <v>216.04</v>
      </c>
      <c r="F11">
        <v>0</v>
      </c>
      <c r="G11">
        <v>236.98399999999998</v>
      </c>
      <c r="BD11" s="7">
        <v>216.04</v>
      </c>
      <c r="BE11" s="7">
        <v>0</v>
      </c>
      <c r="BF11" s="7">
        <v>236.98399999999998</v>
      </c>
      <c r="BZ11" s="7">
        <v>216.04</v>
      </c>
      <c r="CA11" s="7">
        <v>0</v>
      </c>
      <c r="CB11" s="7">
        <v>236.98399999999998</v>
      </c>
      <c r="CC11" s="7">
        <f t="shared" si="1"/>
        <v>453.024</v>
      </c>
      <c r="CE11" t="s">
        <v>52</v>
      </c>
      <c r="CF11" s="16">
        <v>11649.174099044913</v>
      </c>
      <c r="CH11">
        <v>5000</v>
      </c>
      <c r="CJ11" s="16">
        <v>5000</v>
      </c>
      <c r="CK11">
        <v>2</v>
      </c>
      <c r="CL11" s="18">
        <v>0.94767441860465118</v>
      </c>
    </row>
    <row r="12" spans="1:90" x14ac:dyDescent="0.3">
      <c r="A12" s="5">
        <v>45080</v>
      </c>
      <c r="B12">
        <v>0.97</v>
      </c>
      <c r="C12" t="s">
        <v>26</v>
      </c>
      <c r="D12" t="s">
        <v>27</v>
      </c>
      <c r="E12">
        <v>264.62400000000002</v>
      </c>
      <c r="F12">
        <v>0</v>
      </c>
      <c r="G12">
        <v>120.768</v>
      </c>
      <c r="BD12" s="7">
        <v>264.62400000000002</v>
      </c>
      <c r="BE12" s="7">
        <v>0</v>
      </c>
      <c r="BF12" s="7">
        <v>120.768</v>
      </c>
      <c r="BZ12" s="7">
        <v>264.62400000000002</v>
      </c>
      <c r="CA12" s="7">
        <v>0</v>
      </c>
      <c r="CB12" s="7">
        <v>120.768</v>
      </c>
      <c r="CC12" s="7">
        <f t="shared" si="1"/>
        <v>385.39200000000005</v>
      </c>
      <c r="CE12" t="s">
        <v>53</v>
      </c>
      <c r="CF12" s="16">
        <v>16.517847053075915</v>
      </c>
      <c r="CH12">
        <v>5500</v>
      </c>
      <c r="CJ12" s="16">
        <v>5500</v>
      </c>
      <c r="CK12">
        <v>0</v>
      </c>
      <c r="CL12" s="18">
        <v>0.94767441860465118</v>
      </c>
    </row>
    <row r="13" spans="1:90" x14ac:dyDescent="0.3">
      <c r="A13" s="5">
        <v>45083</v>
      </c>
      <c r="B13">
        <v>0.98499999999999999</v>
      </c>
      <c r="C13" t="s">
        <v>26</v>
      </c>
      <c r="D13" t="s">
        <v>27</v>
      </c>
      <c r="E13">
        <v>370.0739999999999</v>
      </c>
      <c r="F13">
        <v>0</v>
      </c>
      <c r="G13">
        <v>0</v>
      </c>
      <c r="BD13" s="7">
        <v>370.0739999999999</v>
      </c>
      <c r="BE13" s="7">
        <v>0</v>
      </c>
      <c r="BF13" s="7">
        <v>0</v>
      </c>
      <c r="BZ13" s="7">
        <v>370.0739999999999</v>
      </c>
      <c r="CA13" s="7">
        <v>0</v>
      </c>
      <c r="CB13" s="7">
        <v>0</v>
      </c>
      <c r="CC13" s="7">
        <f t="shared" si="1"/>
        <v>370.0739999999999</v>
      </c>
      <c r="CE13" t="s">
        <v>54</v>
      </c>
      <c r="CF13" s="16">
        <v>11665.691946097988</v>
      </c>
      <c r="CH13">
        <v>6000</v>
      </c>
      <c r="CJ13" s="16">
        <v>6000</v>
      </c>
      <c r="CK13">
        <v>2</v>
      </c>
      <c r="CL13" s="18">
        <v>0.95930232558139539</v>
      </c>
    </row>
    <row r="14" spans="1:90" x14ac:dyDescent="0.3">
      <c r="A14" s="5">
        <v>45121</v>
      </c>
      <c r="B14">
        <v>0.98499999999999999</v>
      </c>
      <c r="C14" t="s">
        <v>22</v>
      </c>
      <c r="D14" t="s">
        <v>23</v>
      </c>
      <c r="E14">
        <v>902.80000000000018</v>
      </c>
      <c r="F14">
        <v>325.37740228937832</v>
      </c>
      <c r="G14">
        <v>519.03600000000006</v>
      </c>
      <c r="BD14" s="7">
        <v>902.80000000000018</v>
      </c>
      <c r="BE14" s="7">
        <v>325.37740228937832</v>
      </c>
      <c r="BF14" s="7">
        <v>519.03600000000006</v>
      </c>
      <c r="BZ14" s="7">
        <v>902.80000000000018</v>
      </c>
      <c r="CA14" s="7">
        <v>325.37740228937832</v>
      </c>
      <c r="CB14" s="7">
        <v>519.03600000000006</v>
      </c>
      <c r="CC14" s="7">
        <f t="shared" si="1"/>
        <v>1747.2134022893786</v>
      </c>
      <c r="CE14" t="s">
        <v>55</v>
      </c>
      <c r="CF14" s="16">
        <v>236528.19668965953</v>
      </c>
      <c r="CH14">
        <v>6500</v>
      </c>
      <c r="CJ14" s="16">
        <v>6500</v>
      </c>
      <c r="CK14">
        <v>1</v>
      </c>
      <c r="CL14" s="18">
        <v>0.96511627906976749</v>
      </c>
    </row>
    <row r="15" spans="1:90" ht="15" thickBot="1" x14ac:dyDescent="0.35">
      <c r="A15" s="5">
        <v>45122</v>
      </c>
      <c r="B15">
        <v>0.98499999999999999</v>
      </c>
      <c r="C15" t="s">
        <v>22</v>
      </c>
      <c r="D15" t="s">
        <v>23</v>
      </c>
      <c r="E15">
        <v>656.23199999999997</v>
      </c>
      <c r="F15">
        <v>276.31599999999997</v>
      </c>
      <c r="G15">
        <v>306.65600000000001</v>
      </c>
      <c r="BD15" s="7">
        <v>656.23199999999997</v>
      </c>
      <c r="BE15" s="7">
        <v>276.31599999999997</v>
      </c>
      <c r="BF15" s="7">
        <v>306.65600000000001</v>
      </c>
      <c r="BZ15" s="7">
        <v>656.23199999999997</v>
      </c>
      <c r="CA15" s="7">
        <v>276.31599999999997</v>
      </c>
      <c r="CB15" s="7">
        <v>306.65600000000001</v>
      </c>
      <c r="CC15" s="7">
        <f t="shared" si="1"/>
        <v>1239.204</v>
      </c>
      <c r="CE15" s="8" t="s">
        <v>56</v>
      </c>
      <c r="CF15" s="8">
        <v>172</v>
      </c>
      <c r="CH15">
        <v>7000</v>
      </c>
      <c r="CJ15" s="16">
        <v>7000</v>
      </c>
      <c r="CK15">
        <v>2</v>
      </c>
      <c r="CL15" s="18">
        <v>0.97674418604651159</v>
      </c>
    </row>
    <row r="16" spans="1:90" x14ac:dyDescent="0.3">
      <c r="A16" s="5">
        <v>45127</v>
      </c>
      <c r="B16">
        <v>0.98499999999999999</v>
      </c>
      <c r="C16" t="s">
        <v>24</v>
      </c>
      <c r="D16" t="s">
        <v>23</v>
      </c>
      <c r="E16">
        <v>1227.5340000000001</v>
      </c>
      <c r="F16">
        <v>384.31799999999998</v>
      </c>
      <c r="G16">
        <v>1479.0599999999997</v>
      </c>
      <c r="BD16" s="7">
        <v>1227.5340000000001</v>
      </c>
      <c r="BE16" s="7">
        <v>384.31799999999998</v>
      </c>
      <c r="BF16" s="7">
        <v>1479.0599999999997</v>
      </c>
      <c r="BZ16" s="7">
        <v>1227.5340000000001</v>
      </c>
      <c r="CA16" s="7">
        <v>384.31799999999998</v>
      </c>
      <c r="CB16" s="7">
        <v>1479.0599999999997</v>
      </c>
      <c r="CC16" s="7">
        <f t="shared" si="1"/>
        <v>3090.9119999999998</v>
      </c>
      <c r="CH16">
        <v>7500</v>
      </c>
      <c r="CJ16" s="16">
        <v>7500</v>
      </c>
      <c r="CK16">
        <v>0</v>
      </c>
      <c r="CL16" s="18">
        <v>0.97674418604651159</v>
      </c>
    </row>
    <row r="17" spans="1:90" x14ac:dyDescent="0.3">
      <c r="A17" s="5">
        <v>45128</v>
      </c>
      <c r="B17">
        <v>0.98499999999999999</v>
      </c>
      <c r="C17" t="s">
        <v>24</v>
      </c>
      <c r="D17" t="s">
        <v>23</v>
      </c>
      <c r="E17">
        <v>1732.5</v>
      </c>
      <c r="F17">
        <v>680.46</v>
      </c>
      <c r="G17">
        <v>2081.5003022067526</v>
      </c>
      <c r="BD17" s="7">
        <v>1732.5</v>
      </c>
      <c r="BE17" s="7">
        <v>680.46</v>
      </c>
      <c r="BF17" s="7">
        <v>2081.5003022067526</v>
      </c>
      <c r="BZ17" s="7">
        <v>1732.5</v>
      </c>
      <c r="CA17" s="7">
        <v>680.46</v>
      </c>
      <c r="CB17" s="7">
        <v>2081.5003022067526</v>
      </c>
      <c r="CC17" s="7">
        <f t="shared" si="1"/>
        <v>4494.4603022067531</v>
      </c>
      <c r="CH17">
        <v>8000</v>
      </c>
      <c r="CJ17" s="16">
        <v>8000</v>
      </c>
      <c r="CK17">
        <v>1</v>
      </c>
      <c r="CL17" s="18">
        <v>0.98255813953488369</v>
      </c>
    </row>
    <row r="18" spans="1:90" x14ac:dyDescent="0.3">
      <c r="A18" s="5">
        <v>45266</v>
      </c>
      <c r="B18">
        <v>0.94</v>
      </c>
      <c r="C18" t="s">
        <v>22</v>
      </c>
      <c r="D18" t="s">
        <v>23</v>
      </c>
      <c r="E18">
        <v>178.88200000000001</v>
      </c>
      <c r="F18">
        <v>0</v>
      </c>
      <c r="G18">
        <v>0</v>
      </c>
      <c r="BD18" s="7">
        <v>178.88200000000001</v>
      </c>
      <c r="BE18" s="7">
        <v>0</v>
      </c>
      <c r="BF18" s="7">
        <v>0</v>
      </c>
      <c r="BZ18" s="7">
        <v>178.88200000000001</v>
      </c>
      <c r="CA18" s="7">
        <v>0</v>
      </c>
      <c r="CB18" s="7">
        <v>0</v>
      </c>
      <c r="CC18" s="7">
        <f t="shared" si="1"/>
        <v>178.88200000000001</v>
      </c>
      <c r="CH18">
        <v>8500</v>
      </c>
      <c r="CJ18" s="16">
        <v>8500</v>
      </c>
      <c r="CK18">
        <v>0</v>
      </c>
      <c r="CL18" s="18">
        <v>0.98255813953488369</v>
      </c>
    </row>
    <row r="19" spans="1:90" x14ac:dyDescent="0.3">
      <c r="A19" s="5">
        <v>45269</v>
      </c>
      <c r="B19">
        <v>0.98499999999999999</v>
      </c>
      <c r="C19" t="s">
        <v>24</v>
      </c>
      <c r="D19" t="s">
        <v>23</v>
      </c>
      <c r="E19">
        <v>158.76000000000002</v>
      </c>
      <c r="F19">
        <v>0</v>
      </c>
      <c r="G19">
        <v>0</v>
      </c>
      <c r="BD19" s="7">
        <v>158.76000000000002</v>
      </c>
      <c r="BE19" s="7">
        <v>0</v>
      </c>
      <c r="BF19" s="7">
        <v>0</v>
      </c>
      <c r="BZ19" s="7">
        <v>158.76000000000002</v>
      </c>
      <c r="CA19" s="7">
        <v>0</v>
      </c>
      <c r="CB19" s="7">
        <v>0</v>
      </c>
      <c r="CC19" s="7">
        <f t="shared" si="1"/>
        <v>158.76000000000002</v>
      </c>
      <c r="CH19">
        <v>9000</v>
      </c>
      <c r="CJ19" s="16">
        <v>9000</v>
      </c>
      <c r="CK19">
        <v>1</v>
      </c>
      <c r="CL19" s="18">
        <v>0.98837209302325579</v>
      </c>
    </row>
    <row r="20" spans="1:90" x14ac:dyDescent="0.3">
      <c r="A20" s="5">
        <v>45270</v>
      </c>
      <c r="B20">
        <v>0.98499999999999999</v>
      </c>
      <c r="C20" t="s">
        <v>25</v>
      </c>
      <c r="D20" t="s">
        <v>23</v>
      </c>
      <c r="E20">
        <v>320.12399999999997</v>
      </c>
      <c r="F20">
        <v>0</v>
      </c>
      <c r="G20">
        <v>256.70600000000002</v>
      </c>
      <c r="BD20" s="7">
        <v>320.12399999999997</v>
      </c>
      <c r="BE20" s="7">
        <v>0</v>
      </c>
      <c r="BF20" s="7">
        <v>256.70600000000002</v>
      </c>
      <c r="BZ20" s="7">
        <v>320.12399999999997</v>
      </c>
      <c r="CA20" s="7">
        <v>0</v>
      </c>
      <c r="CB20" s="7">
        <v>256.70600000000002</v>
      </c>
      <c r="CC20" s="7">
        <f t="shared" si="1"/>
        <v>576.82999999999993</v>
      </c>
      <c r="CH20">
        <v>9500</v>
      </c>
      <c r="CJ20" s="16">
        <v>9500</v>
      </c>
      <c r="CK20">
        <v>0</v>
      </c>
      <c r="CL20" s="18">
        <v>0.98837209302325579</v>
      </c>
    </row>
    <row r="21" spans="1:90" x14ac:dyDescent="0.3">
      <c r="A21" s="5">
        <v>45271</v>
      </c>
      <c r="B21">
        <v>0.98499999999999999</v>
      </c>
      <c r="C21" t="s">
        <v>24</v>
      </c>
      <c r="D21" t="s">
        <v>23</v>
      </c>
      <c r="E21">
        <v>154.05600000000001</v>
      </c>
      <c r="F21">
        <v>0</v>
      </c>
      <c r="G21">
        <v>174.3</v>
      </c>
      <c r="BD21" s="7">
        <v>154.05600000000001</v>
      </c>
      <c r="BE21" s="7">
        <v>0</v>
      </c>
      <c r="BF21" s="7">
        <v>174.3</v>
      </c>
      <c r="BZ21" s="7">
        <v>154.05600000000001</v>
      </c>
      <c r="CA21" s="7">
        <v>0</v>
      </c>
      <c r="CB21" s="7">
        <v>174.3</v>
      </c>
      <c r="CC21" s="7">
        <f t="shared" si="1"/>
        <v>328.35599999999999</v>
      </c>
      <c r="CH21">
        <v>10000</v>
      </c>
      <c r="CJ21" s="16">
        <v>10000</v>
      </c>
      <c r="CK21">
        <v>0</v>
      </c>
      <c r="CL21" s="18">
        <v>0.98837209302325579</v>
      </c>
    </row>
    <row r="22" spans="1:90" x14ac:dyDescent="0.3">
      <c r="A22" s="5">
        <v>45272</v>
      </c>
      <c r="B22">
        <v>0.98499999999999999</v>
      </c>
      <c r="C22" t="s">
        <v>25</v>
      </c>
      <c r="D22" t="s">
        <v>23</v>
      </c>
      <c r="E22">
        <v>303.84399999999999</v>
      </c>
      <c r="F22">
        <v>0</v>
      </c>
      <c r="G22">
        <v>124.246</v>
      </c>
      <c r="BD22" s="7">
        <v>303.84399999999999</v>
      </c>
      <c r="BE22" s="7">
        <v>0</v>
      </c>
      <c r="BF22" s="7">
        <v>124.246</v>
      </c>
      <c r="BZ22" s="7">
        <v>303.84399999999999</v>
      </c>
      <c r="CA22" s="7">
        <v>0</v>
      </c>
      <c r="CB22" s="7">
        <v>124.246</v>
      </c>
      <c r="CC22" s="7">
        <f t="shared" si="1"/>
        <v>428.09</v>
      </c>
      <c r="CH22">
        <v>10500</v>
      </c>
      <c r="CJ22" s="16">
        <v>10500</v>
      </c>
      <c r="CK22">
        <v>0</v>
      </c>
      <c r="CL22" s="18">
        <v>0.98837209302325579</v>
      </c>
    </row>
    <row r="23" spans="1:90" x14ac:dyDescent="0.3">
      <c r="A23" s="5">
        <v>45491</v>
      </c>
      <c r="B23">
        <v>0.98499999999999999</v>
      </c>
      <c r="C23" t="s">
        <v>24</v>
      </c>
      <c r="D23" t="s">
        <v>23</v>
      </c>
      <c r="E23">
        <v>457.73999999999995</v>
      </c>
      <c r="F23">
        <v>116.28</v>
      </c>
      <c r="G23">
        <v>319.92</v>
      </c>
      <c r="BD23" s="7">
        <v>457.73999999999995</v>
      </c>
      <c r="BE23" s="7">
        <v>116.28</v>
      </c>
      <c r="BF23" s="7">
        <v>319.92</v>
      </c>
      <c r="BZ23" s="7">
        <v>457.73999999999995</v>
      </c>
      <c r="CA23" s="7">
        <v>116.28</v>
      </c>
      <c r="CB23" s="7">
        <v>319.92</v>
      </c>
      <c r="CC23" s="7">
        <f t="shared" si="1"/>
        <v>893.94</v>
      </c>
      <c r="CH23">
        <v>11000</v>
      </c>
      <c r="CJ23" s="16">
        <v>11000</v>
      </c>
      <c r="CK23">
        <v>0</v>
      </c>
      <c r="CL23" s="18">
        <v>0.98837209302325579</v>
      </c>
    </row>
    <row r="24" spans="1:90" x14ac:dyDescent="0.3">
      <c r="A24" s="5">
        <v>45495</v>
      </c>
      <c r="B24">
        <v>0.98499999999999999</v>
      </c>
      <c r="C24" t="s">
        <v>24</v>
      </c>
      <c r="D24" t="s">
        <v>23</v>
      </c>
      <c r="E24">
        <v>932.46</v>
      </c>
      <c r="F24">
        <v>416.64</v>
      </c>
      <c r="G24">
        <v>864.42000000000007</v>
      </c>
      <c r="BD24" s="7">
        <v>932.46</v>
      </c>
      <c r="BE24" s="7">
        <v>416.64</v>
      </c>
      <c r="BF24" s="7">
        <v>864.42000000000007</v>
      </c>
      <c r="BZ24" s="7">
        <v>932.46</v>
      </c>
      <c r="CA24" s="7">
        <v>416.64</v>
      </c>
      <c r="CB24" s="7">
        <v>864.42000000000007</v>
      </c>
      <c r="CC24" s="7">
        <f t="shared" si="1"/>
        <v>2213.52</v>
      </c>
      <c r="CH24">
        <v>11500</v>
      </c>
      <c r="CJ24" s="16">
        <v>11500</v>
      </c>
      <c r="CK24">
        <v>1</v>
      </c>
      <c r="CL24" s="18">
        <v>0.9941860465116279</v>
      </c>
    </row>
    <row r="25" spans="1:90" x14ac:dyDescent="0.3">
      <c r="A25" s="5">
        <v>45497</v>
      </c>
      <c r="B25">
        <v>0.98499999999999999</v>
      </c>
      <c r="C25" t="s">
        <v>22</v>
      </c>
      <c r="D25" t="s">
        <v>23</v>
      </c>
      <c r="E25">
        <v>176.18800000000002</v>
      </c>
      <c r="F25">
        <v>127.70400000000001</v>
      </c>
      <c r="G25">
        <v>152.93200000000002</v>
      </c>
      <c r="BD25" s="7">
        <v>176.18800000000002</v>
      </c>
      <c r="BE25" s="7">
        <v>127.70400000000001</v>
      </c>
      <c r="BF25" s="7">
        <v>152.93200000000002</v>
      </c>
      <c r="BZ25" s="7">
        <v>176.18800000000002</v>
      </c>
      <c r="CA25" s="7">
        <v>127.70400000000001</v>
      </c>
      <c r="CB25" s="7">
        <v>152.93200000000002</v>
      </c>
      <c r="CC25" s="7">
        <f t="shared" si="1"/>
        <v>456.82400000000007</v>
      </c>
      <c r="CH25">
        <v>12000</v>
      </c>
      <c r="CJ25" s="16">
        <v>12000</v>
      </c>
      <c r="CK25">
        <v>1</v>
      </c>
      <c r="CL25" s="18">
        <v>1</v>
      </c>
    </row>
    <row r="26" spans="1:90" ht="15" thickBot="1" x14ac:dyDescent="0.35">
      <c r="A26" s="5">
        <v>45609</v>
      </c>
      <c r="B26">
        <v>0.94</v>
      </c>
      <c r="C26" t="s">
        <v>26</v>
      </c>
      <c r="D26" t="s">
        <v>27</v>
      </c>
      <c r="E26">
        <v>0</v>
      </c>
      <c r="F26">
        <v>0</v>
      </c>
      <c r="G26">
        <v>241.92000000000002</v>
      </c>
      <c r="BD26" s="7">
        <v>0</v>
      </c>
      <c r="BE26" s="7">
        <v>0</v>
      </c>
      <c r="BF26" s="7">
        <v>241.92000000000002</v>
      </c>
      <c r="BZ26" s="7">
        <v>0</v>
      </c>
      <c r="CA26" s="7">
        <v>0</v>
      </c>
      <c r="CB26" s="7">
        <v>241.92000000000002</v>
      </c>
      <c r="CC26" s="7">
        <f t="shared" si="1"/>
        <v>241.92000000000002</v>
      </c>
      <c r="CJ26" s="8" t="s">
        <v>37</v>
      </c>
      <c r="CK26" s="8">
        <v>0</v>
      </c>
      <c r="CL26" s="19">
        <v>1</v>
      </c>
    </row>
    <row r="27" spans="1:90" x14ac:dyDescent="0.3">
      <c r="A27" s="5">
        <v>45610</v>
      </c>
      <c r="B27">
        <v>0.94</v>
      </c>
      <c r="C27" t="s">
        <v>28</v>
      </c>
      <c r="D27" t="s">
        <v>27</v>
      </c>
      <c r="E27">
        <v>0</v>
      </c>
      <c r="F27">
        <v>0</v>
      </c>
      <c r="G27">
        <v>561.13199999999995</v>
      </c>
      <c r="BD27" s="7">
        <v>0</v>
      </c>
      <c r="BE27" s="7">
        <v>0</v>
      </c>
      <c r="BF27" s="7">
        <v>561.13199999999995</v>
      </c>
      <c r="BZ27" s="7">
        <v>0</v>
      </c>
      <c r="CA27" s="7">
        <v>0</v>
      </c>
      <c r="CB27" s="7">
        <v>561.13199999999995</v>
      </c>
      <c r="CC27" s="7">
        <f t="shared" si="1"/>
        <v>561.13199999999995</v>
      </c>
    </row>
    <row r="28" spans="1:90" x14ac:dyDescent="0.3">
      <c r="A28" s="5">
        <v>45743</v>
      </c>
      <c r="B28">
        <v>0.94</v>
      </c>
      <c r="C28" t="s">
        <v>24</v>
      </c>
      <c r="D28" t="s">
        <v>23</v>
      </c>
      <c r="E28">
        <v>1046.9000000000001</v>
      </c>
      <c r="F28">
        <v>0</v>
      </c>
      <c r="G28">
        <v>0</v>
      </c>
      <c r="BD28" s="7">
        <v>1046.9000000000001</v>
      </c>
      <c r="BE28" s="7">
        <v>0</v>
      </c>
      <c r="BF28" s="7">
        <v>0</v>
      </c>
      <c r="BZ28" s="7">
        <v>1046.9000000000001</v>
      </c>
      <c r="CA28" s="7">
        <v>0</v>
      </c>
      <c r="CB28" s="7">
        <v>0</v>
      </c>
      <c r="CC28" s="7">
        <f t="shared" si="1"/>
        <v>1046.9000000000001</v>
      </c>
    </row>
    <row r="29" spans="1:90" x14ac:dyDescent="0.3">
      <c r="A29" s="5">
        <v>45745</v>
      </c>
      <c r="B29">
        <v>0.94</v>
      </c>
      <c r="C29" t="s">
        <v>24</v>
      </c>
      <c r="D29" t="s">
        <v>23</v>
      </c>
      <c r="E29">
        <v>1162.9000000000001</v>
      </c>
      <c r="F29">
        <v>0</v>
      </c>
      <c r="G29">
        <v>0</v>
      </c>
      <c r="BD29" s="7">
        <v>1162.9000000000001</v>
      </c>
      <c r="BE29" s="7">
        <v>0</v>
      </c>
      <c r="BF29" s="7">
        <v>0</v>
      </c>
      <c r="BZ29" s="7">
        <v>1162.9000000000001</v>
      </c>
      <c r="CA29" s="7">
        <v>0</v>
      </c>
      <c r="CB29" s="7">
        <v>0</v>
      </c>
      <c r="CC29" s="7">
        <f t="shared" si="1"/>
        <v>1162.9000000000001</v>
      </c>
    </row>
    <row r="30" spans="1:90" x14ac:dyDescent="0.3">
      <c r="A30" s="5">
        <v>45746</v>
      </c>
      <c r="B30">
        <v>0.98499999999999999</v>
      </c>
      <c r="C30" t="s">
        <v>25</v>
      </c>
      <c r="D30" t="s">
        <v>23</v>
      </c>
      <c r="E30">
        <v>1109.1479999999999</v>
      </c>
      <c r="F30">
        <v>0</v>
      </c>
      <c r="G30">
        <v>0</v>
      </c>
      <c r="BD30" s="7">
        <v>1109.1479999999999</v>
      </c>
      <c r="BE30" s="7">
        <v>0</v>
      </c>
      <c r="BF30" s="7">
        <v>0</v>
      </c>
      <c r="BZ30" s="7">
        <v>1109.1479999999999</v>
      </c>
      <c r="CA30" s="7">
        <v>0</v>
      </c>
      <c r="CB30" s="7">
        <v>0</v>
      </c>
      <c r="CC30" s="7">
        <f t="shared" si="1"/>
        <v>1109.1479999999999</v>
      </c>
    </row>
    <row r="31" spans="1:90" x14ac:dyDescent="0.3">
      <c r="A31" s="5">
        <v>45747</v>
      </c>
      <c r="B31">
        <v>0.98499999999999999</v>
      </c>
      <c r="C31" t="s">
        <v>25</v>
      </c>
      <c r="D31" t="s">
        <v>23</v>
      </c>
      <c r="E31">
        <v>1492.4639999999999</v>
      </c>
      <c r="F31">
        <v>0</v>
      </c>
      <c r="G31">
        <v>0</v>
      </c>
      <c r="BD31" s="7">
        <v>1492.4639999999999</v>
      </c>
      <c r="BE31" s="7">
        <v>0</v>
      </c>
      <c r="BF31" s="7">
        <v>0</v>
      </c>
      <c r="BZ31" s="7">
        <v>1492.4639999999999</v>
      </c>
      <c r="CA31" s="7">
        <v>0</v>
      </c>
      <c r="CB31" s="7">
        <v>0</v>
      </c>
      <c r="CC31" s="7">
        <f t="shared" si="1"/>
        <v>1492.4639999999999</v>
      </c>
    </row>
    <row r="32" spans="1:90" x14ac:dyDescent="0.3">
      <c r="A32" s="5">
        <v>46753</v>
      </c>
      <c r="B32">
        <v>0.97</v>
      </c>
      <c r="C32" t="s">
        <v>24</v>
      </c>
      <c r="D32" t="s">
        <v>27</v>
      </c>
      <c r="E32">
        <v>0</v>
      </c>
      <c r="F32">
        <v>0</v>
      </c>
      <c r="G32">
        <v>232.08</v>
      </c>
      <c r="BD32" s="7">
        <v>0</v>
      </c>
      <c r="BE32" s="7">
        <v>0</v>
      </c>
      <c r="BF32" s="7">
        <v>232.08</v>
      </c>
      <c r="BZ32" s="7">
        <v>0</v>
      </c>
      <c r="CA32" s="7">
        <v>0</v>
      </c>
      <c r="CB32" s="7">
        <v>232.08</v>
      </c>
      <c r="CC32" s="7">
        <f t="shared" si="1"/>
        <v>232.08</v>
      </c>
    </row>
    <row r="33" spans="1:91" x14ac:dyDescent="0.3">
      <c r="A33" s="5">
        <v>46758</v>
      </c>
      <c r="B33">
        <v>0.98499999999999999</v>
      </c>
      <c r="C33" t="s">
        <v>24</v>
      </c>
      <c r="D33" t="s">
        <v>27</v>
      </c>
      <c r="E33">
        <v>0</v>
      </c>
      <c r="F33">
        <v>0</v>
      </c>
      <c r="G33">
        <v>341.11539844497736</v>
      </c>
      <c r="BD33" s="7">
        <v>0</v>
      </c>
      <c r="BE33" s="7">
        <v>0</v>
      </c>
      <c r="BF33" s="7">
        <v>341.11539844497736</v>
      </c>
      <c r="BZ33" s="7">
        <v>0</v>
      </c>
      <c r="CA33" s="7">
        <v>0</v>
      </c>
      <c r="CB33" s="7">
        <v>341.11539844497736</v>
      </c>
      <c r="CC33" s="7">
        <f t="shared" si="1"/>
        <v>341.11539844497736</v>
      </c>
    </row>
    <row r="34" spans="1:91" x14ac:dyDescent="0.3">
      <c r="A34" s="5">
        <v>46759</v>
      </c>
      <c r="B34">
        <v>0.98499999999999999</v>
      </c>
      <c r="C34" t="s">
        <v>24</v>
      </c>
      <c r="D34" t="s">
        <v>27</v>
      </c>
      <c r="E34">
        <v>0</v>
      </c>
      <c r="F34">
        <v>0</v>
      </c>
      <c r="G34">
        <v>383.85599999999988</v>
      </c>
      <c r="BD34" s="7">
        <v>0</v>
      </c>
      <c r="BE34" s="7">
        <v>0</v>
      </c>
      <c r="BF34" s="7">
        <v>383.85599999999988</v>
      </c>
      <c r="BZ34" s="7">
        <v>0</v>
      </c>
      <c r="CA34" s="7">
        <v>0</v>
      </c>
      <c r="CB34" s="7">
        <v>383.85599999999988</v>
      </c>
      <c r="CC34" s="7">
        <f t="shared" si="1"/>
        <v>383.85599999999988</v>
      </c>
      <c r="CJ34" s="7" t="s">
        <v>18</v>
      </c>
      <c r="CK34" s="7" t="s">
        <v>60</v>
      </c>
      <c r="CL34" s="7" t="s">
        <v>61</v>
      </c>
      <c r="CM34" s="7" t="s">
        <v>62</v>
      </c>
    </row>
    <row r="35" spans="1:91" x14ac:dyDescent="0.3">
      <c r="A35" s="5">
        <v>46760</v>
      </c>
      <c r="B35">
        <v>0.98499999999999999</v>
      </c>
      <c r="C35" t="s">
        <v>24</v>
      </c>
      <c r="D35" t="s">
        <v>27</v>
      </c>
      <c r="E35">
        <v>0</v>
      </c>
      <c r="F35">
        <v>0</v>
      </c>
      <c r="G35">
        <v>2748.5919999999987</v>
      </c>
      <c r="BD35" s="7">
        <v>0</v>
      </c>
      <c r="BE35" s="7">
        <v>0</v>
      </c>
      <c r="BF35" s="7">
        <v>2748.5919999999987</v>
      </c>
      <c r="BZ35" s="7">
        <v>0</v>
      </c>
      <c r="CA35" s="7">
        <v>0</v>
      </c>
      <c r="CB35" s="7">
        <v>2748.5919999999987</v>
      </c>
      <c r="CC35" s="7">
        <f t="shared" si="1"/>
        <v>2748.5919999999987</v>
      </c>
      <c r="CJ35" s="13">
        <v>0.94</v>
      </c>
      <c r="CK35" s="21">
        <f>SUMIF($B$2:$B$173,CJ35,$CC$2:$CC$173)</f>
        <v>12609.142119808734</v>
      </c>
      <c r="CL35" s="7">
        <f>COUNTIF($B$2:$B$173,CJ35)</f>
        <v>39</v>
      </c>
      <c r="CM35" s="21">
        <f>CK35/CL35</f>
        <v>323.31133640535217</v>
      </c>
    </row>
    <row r="36" spans="1:91" x14ac:dyDescent="0.3">
      <c r="A36" s="5">
        <v>46761</v>
      </c>
      <c r="B36">
        <v>0.98499999999999999</v>
      </c>
      <c r="C36" t="s">
        <v>24</v>
      </c>
      <c r="D36" t="s">
        <v>27</v>
      </c>
      <c r="E36">
        <v>0</v>
      </c>
      <c r="F36">
        <v>0</v>
      </c>
      <c r="G36">
        <v>1598.6266682568735</v>
      </c>
      <c r="BD36" s="7">
        <v>0</v>
      </c>
      <c r="BE36" s="7">
        <v>0</v>
      </c>
      <c r="BF36" s="7">
        <v>1598.6266682568735</v>
      </c>
      <c r="BZ36" s="7">
        <v>0</v>
      </c>
      <c r="CA36" s="7">
        <v>0</v>
      </c>
      <c r="CB36" s="7">
        <v>1598.6266682568735</v>
      </c>
      <c r="CC36" s="7">
        <f t="shared" si="1"/>
        <v>1598.6266682568735</v>
      </c>
      <c r="CJ36" s="13">
        <v>0.97</v>
      </c>
      <c r="CK36" s="21">
        <f t="shared" ref="CK36:CK38" si="4">SUMIF($B$2:$B$173,CJ36,$CC$2:$CC$173)</f>
        <v>16658.038237710338</v>
      </c>
      <c r="CL36" s="7">
        <f t="shared" ref="CL36:CL38" si="5">COUNTIF($B$2:$B$173,CJ36)</f>
        <v>28</v>
      </c>
      <c r="CM36" s="21">
        <f t="shared" ref="CM36:CM38" si="6">CK36/CL36</f>
        <v>594.92993706108348</v>
      </c>
    </row>
    <row r="37" spans="1:91" x14ac:dyDescent="0.3">
      <c r="A37" s="5">
        <v>46778</v>
      </c>
      <c r="B37">
        <v>0.97</v>
      </c>
      <c r="C37" t="s">
        <v>24</v>
      </c>
      <c r="D37" t="s">
        <v>27</v>
      </c>
      <c r="E37">
        <v>0</v>
      </c>
      <c r="F37">
        <v>0</v>
      </c>
      <c r="G37">
        <v>328.14</v>
      </c>
      <c r="BD37" s="7">
        <v>0</v>
      </c>
      <c r="BE37" s="7">
        <v>0</v>
      </c>
      <c r="BF37" s="7">
        <v>328.14</v>
      </c>
      <c r="BZ37" s="7">
        <v>0</v>
      </c>
      <c r="CA37" s="7">
        <v>0</v>
      </c>
      <c r="CB37" s="7">
        <v>328.14</v>
      </c>
      <c r="CC37" s="7">
        <f t="shared" si="1"/>
        <v>328.14</v>
      </c>
      <c r="CJ37" s="13">
        <v>0.98499999999999999</v>
      </c>
      <c r="CK37" s="21">
        <f t="shared" si="4"/>
        <v>153229.1555904659</v>
      </c>
      <c r="CL37" s="7">
        <f t="shared" si="5"/>
        <v>95</v>
      </c>
      <c r="CM37" s="21">
        <f t="shared" si="6"/>
        <v>1612.9384798996412</v>
      </c>
    </row>
    <row r="38" spans="1:91" x14ac:dyDescent="0.3">
      <c r="A38" s="5">
        <v>46865</v>
      </c>
      <c r="B38">
        <v>0.98499999999999999</v>
      </c>
      <c r="C38" t="s">
        <v>25</v>
      </c>
      <c r="D38" t="s">
        <v>23</v>
      </c>
      <c r="E38">
        <v>1099.7839999999999</v>
      </c>
      <c r="F38">
        <v>482.15999999999997</v>
      </c>
      <c r="G38">
        <v>1719.048</v>
      </c>
      <c r="BD38" s="7">
        <v>1099.7839999999999</v>
      </c>
      <c r="BE38" s="7">
        <v>482.15999999999997</v>
      </c>
      <c r="BF38" s="7">
        <v>1719.048</v>
      </c>
      <c r="BZ38" s="7">
        <v>1099.7839999999999</v>
      </c>
      <c r="CA38" s="7">
        <v>482.15999999999997</v>
      </c>
      <c r="CB38" s="7">
        <v>1719.048</v>
      </c>
      <c r="CC38" s="7">
        <f t="shared" si="1"/>
        <v>3300.9920000000002</v>
      </c>
      <c r="CJ38" s="13">
        <v>0.995</v>
      </c>
      <c r="CK38" s="21">
        <f t="shared" si="4"/>
        <v>53354.820741674608</v>
      </c>
      <c r="CL38" s="7">
        <f t="shared" si="5"/>
        <v>8</v>
      </c>
      <c r="CM38" s="21">
        <f t="shared" si="6"/>
        <v>6669.352592709326</v>
      </c>
    </row>
    <row r="39" spans="1:91" x14ac:dyDescent="0.3">
      <c r="A39" s="5">
        <v>46866</v>
      </c>
      <c r="B39">
        <v>0.98499999999999999</v>
      </c>
      <c r="C39" t="s">
        <v>25</v>
      </c>
      <c r="D39" t="s">
        <v>23</v>
      </c>
      <c r="E39">
        <v>608.44000000000005</v>
      </c>
      <c r="F39">
        <v>162.44200000000001</v>
      </c>
      <c r="G39">
        <v>1356.9359999999999</v>
      </c>
      <c r="BD39" s="7">
        <v>608.44000000000005</v>
      </c>
      <c r="BE39" s="7">
        <v>162.44200000000001</v>
      </c>
      <c r="BF39" s="7">
        <v>1356.9359999999999</v>
      </c>
      <c r="BZ39" s="7">
        <v>608.44000000000005</v>
      </c>
      <c r="CA39" s="7">
        <v>162.44200000000001</v>
      </c>
      <c r="CB39" s="7">
        <v>1356.9359999999999</v>
      </c>
      <c r="CC39" s="7">
        <f t="shared" si="1"/>
        <v>2127.8180000000002</v>
      </c>
    </row>
    <row r="40" spans="1:91" x14ac:dyDescent="0.3">
      <c r="A40" s="5">
        <v>47408</v>
      </c>
      <c r="B40">
        <v>0.995</v>
      </c>
      <c r="C40" t="s">
        <v>24</v>
      </c>
      <c r="D40" t="s">
        <v>23</v>
      </c>
      <c r="E40">
        <v>3034.5600000000004</v>
      </c>
      <c r="F40">
        <v>5572.1759999999995</v>
      </c>
      <c r="G40">
        <v>2597.0080000000003</v>
      </c>
      <c r="BD40" s="7">
        <v>3034.5600000000004</v>
      </c>
      <c r="BE40" s="7">
        <v>5572.1759999999995</v>
      </c>
      <c r="BF40" s="7">
        <v>2597.0080000000003</v>
      </c>
      <c r="BZ40" s="7">
        <v>3034.5600000000004</v>
      </c>
      <c r="CA40" s="7">
        <v>5572.1759999999995</v>
      </c>
      <c r="CB40" s="7">
        <v>2597.0080000000003</v>
      </c>
      <c r="CC40" s="7">
        <f t="shared" si="1"/>
        <v>11203.744000000001</v>
      </c>
    </row>
    <row r="41" spans="1:91" x14ac:dyDescent="0.3">
      <c r="A41" s="5">
        <v>47409</v>
      </c>
      <c r="B41">
        <v>0.995</v>
      </c>
      <c r="C41" t="s">
        <v>25</v>
      </c>
      <c r="D41" t="s">
        <v>23</v>
      </c>
      <c r="E41">
        <v>1533.1027973772154</v>
      </c>
      <c r="F41">
        <v>3778.4879999999994</v>
      </c>
      <c r="G41">
        <v>2543.88</v>
      </c>
      <c r="BD41" s="7">
        <v>1533.1027973772154</v>
      </c>
      <c r="BE41" s="7">
        <v>3778.4879999999994</v>
      </c>
      <c r="BF41" s="7">
        <v>2543.88</v>
      </c>
      <c r="BZ41" s="7">
        <v>1533.1027973772154</v>
      </c>
      <c r="CA41" s="7">
        <v>3778.4879999999994</v>
      </c>
      <c r="CB41" s="7">
        <v>2543.88</v>
      </c>
      <c r="CC41" s="7">
        <f t="shared" si="1"/>
        <v>7855.4707973772147</v>
      </c>
    </row>
    <row r="42" spans="1:91" x14ac:dyDescent="0.3">
      <c r="A42" s="5">
        <v>47410</v>
      </c>
      <c r="B42">
        <v>0.995</v>
      </c>
      <c r="C42" t="s">
        <v>24</v>
      </c>
      <c r="D42" t="s">
        <v>23</v>
      </c>
      <c r="E42">
        <v>2781.2967824808516</v>
      </c>
      <c r="F42">
        <v>4355.6820204498554</v>
      </c>
      <c r="G42">
        <v>1798.8951952687028</v>
      </c>
      <c r="BD42" s="7">
        <v>2781.2967824808516</v>
      </c>
      <c r="BE42" s="7">
        <v>4355.6820204498554</v>
      </c>
      <c r="BF42" s="7">
        <v>1798.8951952687028</v>
      </c>
      <c r="BZ42" s="7">
        <v>2781.2967824808516</v>
      </c>
      <c r="CA42" s="7">
        <v>4355.6820204498554</v>
      </c>
      <c r="CB42" s="7">
        <v>1798.8951952687028</v>
      </c>
      <c r="CC42" s="7">
        <f t="shared" si="1"/>
        <v>8935.8739981994095</v>
      </c>
    </row>
    <row r="43" spans="1:91" x14ac:dyDescent="0.3">
      <c r="A43" s="5">
        <v>47412</v>
      </c>
      <c r="B43">
        <v>0.995</v>
      </c>
      <c r="C43" t="s">
        <v>25</v>
      </c>
      <c r="D43" t="s">
        <v>23</v>
      </c>
      <c r="E43">
        <v>3395.6819999999993</v>
      </c>
      <c r="F43">
        <v>5754.6899460979885</v>
      </c>
      <c r="G43">
        <v>2515.3199999999993</v>
      </c>
      <c r="BD43" s="7">
        <v>3395.6819999999993</v>
      </c>
      <c r="BE43" s="7">
        <v>5754.6899460979885</v>
      </c>
      <c r="BF43" s="7">
        <v>2515.3199999999993</v>
      </c>
      <c r="BZ43" s="7">
        <v>3395.6819999999993</v>
      </c>
      <c r="CA43" s="7">
        <v>5754.6899460979885</v>
      </c>
      <c r="CB43" s="7">
        <v>2515.3199999999993</v>
      </c>
      <c r="CC43" s="7">
        <f t="shared" si="1"/>
        <v>11665.691946097988</v>
      </c>
    </row>
    <row r="44" spans="1:91" x14ac:dyDescent="0.3">
      <c r="A44" s="5">
        <v>50787</v>
      </c>
      <c r="B44">
        <v>0.94</v>
      </c>
      <c r="C44" t="s">
        <v>22</v>
      </c>
      <c r="D44" t="s">
        <v>23</v>
      </c>
      <c r="E44">
        <v>353.28000000000003</v>
      </c>
      <c r="F44">
        <v>0</v>
      </c>
      <c r="G44">
        <v>0</v>
      </c>
      <c r="BD44" s="7">
        <v>353.28000000000003</v>
      </c>
      <c r="BE44" s="7">
        <v>0</v>
      </c>
      <c r="BF44" s="7">
        <v>0</v>
      </c>
      <c r="BZ44" s="7">
        <v>353.28000000000003</v>
      </c>
      <c r="CA44" s="7">
        <v>0</v>
      </c>
      <c r="CB44" s="7">
        <v>0</v>
      </c>
      <c r="CC44" s="7">
        <f t="shared" si="1"/>
        <v>353.28000000000003</v>
      </c>
    </row>
    <row r="45" spans="1:91" x14ac:dyDescent="0.3">
      <c r="A45" s="5">
        <v>50788</v>
      </c>
      <c r="B45">
        <v>0.94</v>
      </c>
      <c r="C45" t="s">
        <v>22</v>
      </c>
      <c r="D45" t="s">
        <v>23</v>
      </c>
      <c r="E45">
        <v>364.28800000000001</v>
      </c>
      <c r="F45">
        <v>0</v>
      </c>
      <c r="G45">
        <v>0</v>
      </c>
      <c r="BD45" s="7">
        <v>364.28800000000001</v>
      </c>
      <c r="BE45" s="7">
        <v>0</v>
      </c>
      <c r="BF45" s="7">
        <v>0</v>
      </c>
      <c r="BZ45" s="7">
        <v>364.28800000000001</v>
      </c>
      <c r="CA45" s="7">
        <v>0</v>
      </c>
      <c r="CB45" s="7">
        <v>0</v>
      </c>
      <c r="CC45" s="7">
        <f t="shared" si="1"/>
        <v>364.28800000000001</v>
      </c>
    </row>
    <row r="46" spans="1:91" x14ac:dyDescent="0.3">
      <c r="A46" s="5">
        <v>50850</v>
      </c>
      <c r="B46">
        <v>0.995</v>
      </c>
      <c r="C46" t="s">
        <v>22</v>
      </c>
      <c r="D46" t="s">
        <v>23</v>
      </c>
      <c r="E46">
        <v>1951.4879999999994</v>
      </c>
      <c r="F46">
        <v>3198.463999999999</v>
      </c>
      <c r="G46">
        <v>1480.32</v>
      </c>
      <c r="BD46" s="7">
        <v>1951.4879999999994</v>
      </c>
      <c r="BE46" s="7">
        <v>3198.463999999999</v>
      </c>
      <c r="BF46" s="7">
        <v>1480.32</v>
      </c>
      <c r="BZ46" s="7">
        <v>1951.4879999999994</v>
      </c>
      <c r="CA46" s="7">
        <v>3198.463999999999</v>
      </c>
      <c r="CB46" s="7">
        <v>1480.32</v>
      </c>
      <c r="CC46" s="7">
        <f t="shared" si="1"/>
        <v>6630.2719999999981</v>
      </c>
    </row>
    <row r="47" spans="1:91" x14ac:dyDescent="0.3">
      <c r="A47" s="5">
        <v>50856</v>
      </c>
      <c r="B47">
        <v>0.995</v>
      </c>
      <c r="C47" t="s">
        <v>22</v>
      </c>
      <c r="D47" t="s">
        <v>23</v>
      </c>
      <c r="E47">
        <v>1715.2</v>
      </c>
      <c r="F47">
        <v>2941.44</v>
      </c>
      <c r="G47">
        <v>1867.0080000000005</v>
      </c>
      <c r="BD47" s="7">
        <v>1715.2</v>
      </c>
      <c r="BE47" s="7">
        <v>2941.44</v>
      </c>
      <c r="BF47" s="7">
        <v>1867.0080000000005</v>
      </c>
      <c r="BZ47" s="7">
        <v>1715.2</v>
      </c>
      <c r="CA47" s="7">
        <v>2941.44</v>
      </c>
      <c r="CB47" s="7">
        <v>1867.0080000000005</v>
      </c>
      <c r="CC47" s="7">
        <f t="shared" si="1"/>
        <v>6523.648000000001</v>
      </c>
    </row>
    <row r="48" spans="1:91" x14ac:dyDescent="0.3">
      <c r="A48" s="5">
        <v>51334</v>
      </c>
      <c r="B48">
        <v>0.98499999999999999</v>
      </c>
      <c r="C48" t="s">
        <v>22</v>
      </c>
      <c r="D48" t="s">
        <v>23</v>
      </c>
      <c r="E48">
        <v>1384.4159999999997</v>
      </c>
      <c r="F48">
        <v>411.23999999999995</v>
      </c>
      <c r="G48">
        <v>1917.2800000000004</v>
      </c>
      <c r="BD48" s="7">
        <v>1384.4159999999997</v>
      </c>
      <c r="BE48" s="7">
        <v>411.23999999999995</v>
      </c>
      <c r="BF48" s="7">
        <v>1917.2800000000004</v>
      </c>
      <c r="BZ48" s="7">
        <v>1384.4159999999997</v>
      </c>
      <c r="CA48" s="7">
        <v>411.23999999999995</v>
      </c>
      <c r="CB48" s="7">
        <v>1917.2800000000004</v>
      </c>
      <c r="CC48" s="7">
        <f t="shared" si="1"/>
        <v>3712.9360000000001</v>
      </c>
    </row>
    <row r="49" spans="1:81" x14ac:dyDescent="0.3">
      <c r="A49" s="5">
        <v>51335</v>
      </c>
      <c r="B49">
        <v>0.98499999999999999</v>
      </c>
      <c r="C49" t="s">
        <v>22</v>
      </c>
      <c r="D49" t="s">
        <v>23</v>
      </c>
      <c r="E49">
        <v>1245.4960000000001</v>
      </c>
      <c r="F49">
        <v>385.572</v>
      </c>
      <c r="G49">
        <v>1696.1120000000001</v>
      </c>
      <c r="BD49" s="7">
        <v>1245.4960000000001</v>
      </c>
      <c r="BE49" s="7">
        <v>385.572</v>
      </c>
      <c r="BF49" s="7">
        <v>1696.1120000000001</v>
      </c>
      <c r="BZ49" s="7">
        <v>1245.4960000000001</v>
      </c>
      <c r="CA49" s="7">
        <v>385.572</v>
      </c>
      <c r="CB49" s="7">
        <v>1696.1120000000001</v>
      </c>
      <c r="CC49" s="7">
        <f t="shared" si="1"/>
        <v>3327.1800000000003</v>
      </c>
    </row>
    <row r="50" spans="1:81" x14ac:dyDescent="0.3">
      <c r="A50" s="5">
        <v>51343</v>
      </c>
      <c r="B50">
        <v>0.97</v>
      </c>
      <c r="C50" t="s">
        <v>24</v>
      </c>
      <c r="D50" t="s">
        <v>23</v>
      </c>
      <c r="E50">
        <v>310.75199999999995</v>
      </c>
      <c r="F50">
        <v>109.43999999999997</v>
      </c>
      <c r="G50">
        <v>425.52</v>
      </c>
      <c r="BD50" s="7">
        <v>310.75199999999995</v>
      </c>
      <c r="BE50" s="7">
        <v>109.43999999999997</v>
      </c>
      <c r="BF50" s="7">
        <v>425.52</v>
      </c>
      <c r="BZ50" s="7">
        <v>310.75199999999995</v>
      </c>
      <c r="CA50" s="7">
        <v>109.43999999999997</v>
      </c>
      <c r="CB50" s="7">
        <v>425.52</v>
      </c>
      <c r="CC50" s="7">
        <f t="shared" si="1"/>
        <v>845.71199999999988</v>
      </c>
    </row>
    <row r="51" spans="1:81" x14ac:dyDescent="0.3">
      <c r="A51" s="5">
        <v>51344</v>
      </c>
      <c r="B51">
        <v>0.97</v>
      </c>
      <c r="C51" t="s">
        <v>24</v>
      </c>
      <c r="D51" t="s">
        <v>23</v>
      </c>
      <c r="E51">
        <v>152.49599999999998</v>
      </c>
      <c r="F51">
        <v>0</v>
      </c>
      <c r="G51">
        <v>262.22399999999999</v>
      </c>
      <c r="BD51" s="7">
        <v>152.49599999999998</v>
      </c>
      <c r="BE51" s="7">
        <v>0</v>
      </c>
      <c r="BF51" s="7">
        <v>262.22399999999999</v>
      </c>
      <c r="BZ51" s="7">
        <v>152.49599999999998</v>
      </c>
      <c r="CA51" s="7">
        <v>0</v>
      </c>
      <c r="CB51" s="7">
        <v>262.22399999999999</v>
      </c>
      <c r="CC51" s="7">
        <f t="shared" si="1"/>
        <v>414.71999999999997</v>
      </c>
    </row>
    <row r="52" spans="1:81" x14ac:dyDescent="0.3">
      <c r="A52" s="5">
        <v>51353</v>
      </c>
      <c r="B52">
        <v>0.98499999999999999</v>
      </c>
      <c r="C52" t="s">
        <v>24</v>
      </c>
      <c r="D52" t="s">
        <v>23</v>
      </c>
      <c r="E52">
        <v>1796.9064677148776</v>
      </c>
      <c r="F52">
        <v>321.28000000000003</v>
      </c>
      <c r="G52">
        <v>2522.7999999999997</v>
      </c>
      <c r="BD52" s="7">
        <v>1796.9064677148776</v>
      </c>
      <c r="BE52" s="7">
        <v>321.28000000000003</v>
      </c>
      <c r="BF52" s="7">
        <v>2522.7999999999997</v>
      </c>
      <c r="BZ52" s="7">
        <v>1796.9064677148776</v>
      </c>
      <c r="CA52" s="7">
        <v>321.28000000000003</v>
      </c>
      <c r="CB52" s="7">
        <v>2522.7999999999997</v>
      </c>
      <c r="CC52" s="7">
        <f t="shared" si="1"/>
        <v>4640.986467714878</v>
      </c>
    </row>
    <row r="53" spans="1:81" x14ac:dyDescent="0.3">
      <c r="A53" s="5">
        <v>51355</v>
      </c>
      <c r="B53">
        <v>0.98499999999999999</v>
      </c>
      <c r="C53" t="s">
        <v>24</v>
      </c>
      <c r="D53" t="s">
        <v>23</v>
      </c>
      <c r="E53">
        <v>2481.9199999999992</v>
      </c>
      <c r="F53">
        <v>606.21683505576834</v>
      </c>
      <c r="G53">
        <v>2696.8</v>
      </c>
      <c r="BD53" s="7">
        <v>2481.9199999999992</v>
      </c>
      <c r="BE53" s="7">
        <v>606.21683505576834</v>
      </c>
      <c r="BF53" s="7">
        <v>2696.8</v>
      </c>
      <c r="BZ53" s="7">
        <v>2481.9199999999992</v>
      </c>
      <c r="CA53" s="7">
        <v>606.21683505576834</v>
      </c>
      <c r="CB53" s="7">
        <v>2696.8</v>
      </c>
      <c r="CC53" s="7">
        <f t="shared" si="1"/>
        <v>5784.9368350557679</v>
      </c>
    </row>
    <row r="54" spans="1:81" x14ac:dyDescent="0.3">
      <c r="A54" s="5">
        <v>51357</v>
      </c>
      <c r="B54">
        <v>0.98499999999999999</v>
      </c>
      <c r="C54" t="s">
        <v>25</v>
      </c>
      <c r="D54" t="s">
        <v>23</v>
      </c>
      <c r="E54">
        <v>1840.4880000000003</v>
      </c>
      <c r="F54">
        <v>573.37600000000009</v>
      </c>
      <c r="G54">
        <v>1926.7800000000004</v>
      </c>
      <c r="BD54" s="7">
        <v>1840.4880000000003</v>
      </c>
      <c r="BE54" s="7">
        <v>573.37600000000009</v>
      </c>
      <c r="BF54" s="7">
        <v>1926.7800000000004</v>
      </c>
      <c r="BZ54" s="7">
        <v>1840.4880000000003</v>
      </c>
      <c r="CA54" s="7">
        <v>573.37600000000009</v>
      </c>
      <c r="CB54" s="7">
        <v>1926.7800000000004</v>
      </c>
      <c r="CC54" s="7">
        <f t="shared" si="1"/>
        <v>4340.6440000000011</v>
      </c>
    </row>
    <row r="55" spans="1:81" x14ac:dyDescent="0.3">
      <c r="A55" s="5">
        <v>51358</v>
      </c>
      <c r="B55">
        <v>0.98499999999999999</v>
      </c>
      <c r="C55" t="s">
        <v>25</v>
      </c>
      <c r="D55" t="s">
        <v>23</v>
      </c>
      <c r="E55">
        <v>2118.5400000000009</v>
      </c>
      <c r="F55">
        <v>772.75200000000018</v>
      </c>
      <c r="G55">
        <v>2646.8320000000008</v>
      </c>
      <c r="BD55" s="7">
        <v>2118.5400000000009</v>
      </c>
      <c r="BE55" s="7">
        <v>772.75200000000018</v>
      </c>
      <c r="BF55" s="7">
        <v>2646.8320000000008</v>
      </c>
      <c r="BZ55" s="7">
        <v>2118.5400000000009</v>
      </c>
      <c r="CA55" s="7">
        <v>772.75200000000018</v>
      </c>
      <c r="CB55" s="7">
        <v>2646.8320000000008</v>
      </c>
      <c r="CC55" s="7">
        <f t="shared" si="1"/>
        <v>5538.1240000000016</v>
      </c>
    </row>
    <row r="56" spans="1:81" x14ac:dyDescent="0.3">
      <c r="A56" s="5">
        <v>51593</v>
      </c>
      <c r="B56">
        <v>0.98499999999999999</v>
      </c>
      <c r="C56" t="s">
        <v>22</v>
      </c>
      <c r="D56" t="s">
        <v>23</v>
      </c>
      <c r="E56">
        <v>0</v>
      </c>
      <c r="F56">
        <v>134.04400000000001</v>
      </c>
      <c r="G56">
        <v>695.7247798415533</v>
      </c>
      <c r="BD56" s="7">
        <v>0</v>
      </c>
      <c r="BE56" s="7">
        <v>134.04400000000001</v>
      </c>
      <c r="BF56" s="7">
        <v>695.7247798415533</v>
      </c>
      <c r="BZ56" s="7">
        <v>0</v>
      </c>
      <c r="CA56" s="7">
        <v>134.04400000000001</v>
      </c>
      <c r="CB56" s="7">
        <v>695.7247798415533</v>
      </c>
      <c r="CC56" s="7">
        <f t="shared" si="1"/>
        <v>829.76877984155328</v>
      </c>
    </row>
    <row r="57" spans="1:81" x14ac:dyDescent="0.3">
      <c r="A57" s="5">
        <v>51594</v>
      </c>
      <c r="B57">
        <v>0.98499999999999999</v>
      </c>
      <c r="C57" t="s">
        <v>22</v>
      </c>
      <c r="D57" t="s">
        <v>23</v>
      </c>
      <c r="E57">
        <v>178.93200000000002</v>
      </c>
      <c r="F57">
        <v>0</v>
      </c>
      <c r="G57">
        <v>159.96</v>
      </c>
      <c r="BD57" s="7">
        <v>178.93200000000002</v>
      </c>
      <c r="BE57" s="7">
        <v>0</v>
      </c>
      <c r="BF57" s="7">
        <v>159.96</v>
      </c>
      <c r="BZ57" s="7">
        <v>178.93200000000002</v>
      </c>
      <c r="CA57" s="7">
        <v>0</v>
      </c>
      <c r="CB57" s="7">
        <v>159.96</v>
      </c>
      <c r="CC57" s="7">
        <f t="shared" si="1"/>
        <v>338.89200000000005</v>
      </c>
    </row>
    <row r="58" spans="1:81" x14ac:dyDescent="0.3">
      <c r="A58" s="5">
        <v>51595</v>
      </c>
      <c r="B58">
        <v>0.98499999999999999</v>
      </c>
      <c r="C58" t="s">
        <v>24</v>
      </c>
      <c r="D58" t="s">
        <v>23</v>
      </c>
      <c r="E58">
        <v>476.11200000000002</v>
      </c>
      <c r="F58">
        <v>288.62400000000002</v>
      </c>
      <c r="G58">
        <v>259.84000000000003</v>
      </c>
      <c r="BD58" s="7">
        <v>476.11200000000002</v>
      </c>
      <c r="BE58" s="7">
        <v>288.62400000000002</v>
      </c>
      <c r="BF58" s="7">
        <v>259.84000000000003</v>
      </c>
      <c r="BZ58" s="7">
        <v>476.11200000000002</v>
      </c>
      <c r="CA58" s="7">
        <v>288.62400000000002</v>
      </c>
      <c r="CB58" s="7">
        <v>259.84000000000003</v>
      </c>
      <c r="CC58" s="7">
        <f t="shared" si="1"/>
        <v>1024.576</v>
      </c>
    </row>
    <row r="59" spans="1:81" x14ac:dyDescent="0.3">
      <c r="A59" s="5">
        <v>51596</v>
      </c>
      <c r="B59">
        <v>0.98499999999999999</v>
      </c>
      <c r="C59" t="s">
        <v>25</v>
      </c>
      <c r="D59" t="s">
        <v>23</v>
      </c>
      <c r="E59">
        <v>300.36600000000004</v>
      </c>
      <c r="F59">
        <v>148.005</v>
      </c>
      <c r="G59">
        <v>269.97300000000001</v>
      </c>
      <c r="BD59" s="7">
        <v>300.36600000000004</v>
      </c>
      <c r="BE59" s="7">
        <v>148.005</v>
      </c>
      <c r="BF59" s="7">
        <v>269.97300000000001</v>
      </c>
      <c r="BZ59" s="7">
        <v>300.36600000000004</v>
      </c>
      <c r="CA59" s="7">
        <v>148.005</v>
      </c>
      <c r="CB59" s="7">
        <v>269.97300000000001</v>
      </c>
      <c r="CC59" s="7">
        <f t="shared" si="1"/>
        <v>718.34400000000005</v>
      </c>
    </row>
    <row r="60" spans="1:81" x14ac:dyDescent="0.3">
      <c r="A60" s="5">
        <v>51597</v>
      </c>
      <c r="B60">
        <v>0.98499999999999999</v>
      </c>
      <c r="C60" t="s">
        <v>24</v>
      </c>
      <c r="D60" t="s">
        <v>23</v>
      </c>
      <c r="E60">
        <v>769.44</v>
      </c>
      <c r="F60">
        <v>124.88000000000001</v>
      </c>
      <c r="G60">
        <v>329.10952086958338</v>
      </c>
      <c r="BD60" s="7">
        <v>769.44</v>
      </c>
      <c r="BE60" s="7">
        <v>124.88000000000001</v>
      </c>
      <c r="BF60" s="7">
        <v>329.10952086958338</v>
      </c>
      <c r="BZ60" s="7">
        <v>769.44</v>
      </c>
      <c r="CA60" s="7">
        <v>124.88000000000001</v>
      </c>
      <c r="CB60" s="7">
        <v>329.10952086958338</v>
      </c>
      <c r="CC60" s="7">
        <f t="shared" si="1"/>
        <v>1223.4295208695835</v>
      </c>
    </row>
    <row r="61" spans="1:81" x14ac:dyDescent="0.3">
      <c r="A61" s="5">
        <v>51598</v>
      </c>
      <c r="B61">
        <v>0.98499999999999999</v>
      </c>
      <c r="C61" t="s">
        <v>25</v>
      </c>
      <c r="D61" t="s">
        <v>23</v>
      </c>
      <c r="E61">
        <v>640.72800000000007</v>
      </c>
      <c r="F61">
        <v>295.02</v>
      </c>
      <c r="G61">
        <v>396.09899999999993</v>
      </c>
      <c r="BD61" s="7">
        <v>640.72800000000007</v>
      </c>
      <c r="BE61" s="7">
        <v>295.02</v>
      </c>
      <c r="BF61" s="7">
        <v>396.09899999999993</v>
      </c>
      <c r="BZ61" s="7">
        <v>640.72800000000007</v>
      </c>
      <c r="CA61" s="7">
        <v>295.02</v>
      </c>
      <c r="CB61" s="7">
        <v>396.09899999999993</v>
      </c>
      <c r="CC61" s="7">
        <f t="shared" si="1"/>
        <v>1331.847</v>
      </c>
    </row>
    <row r="62" spans="1:81" x14ac:dyDescent="0.3">
      <c r="A62" s="5">
        <v>51729</v>
      </c>
      <c r="B62">
        <v>0.98499999999999999</v>
      </c>
      <c r="C62" t="s">
        <v>26</v>
      </c>
      <c r="D62" t="s">
        <v>27</v>
      </c>
      <c r="E62">
        <v>126.027</v>
      </c>
      <c r="F62">
        <v>0</v>
      </c>
      <c r="G62">
        <v>469.45800000000003</v>
      </c>
      <c r="BD62" s="7">
        <v>126.027</v>
      </c>
      <c r="BE62" s="7">
        <v>0</v>
      </c>
      <c r="BF62" s="7">
        <v>469.45800000000003</v>
      </c>
      <c r="BZ62" s="7">
        <v>126.027</v>
      </c>
      <c r="CA62" s="7">
        <v>0</v>
      </c>
      <c r="CB62" s="7">
        <v>469.45800000000003</v>
      </c>
      <c r="CC62" s="7">
        <f t="shared" si="1"/>
        <v>595.48500000000001</v>
      </c>
    </row>
    <row r="63" spans="1:81" x14ac:dyDescent="0.3">
      <c r="A63" s="5">
        <v>51730</v>
      </c>
      <c r="B63">
        <v>0.98499999999999999</v>
      </c>
      <c r="C63" t="s">
        <v>26</v>
      </c>
      <c r="D63" t="s">
        <v>27</v>
      </c>
      <c r="E63">
        <v>501.33600000000001</v>
      </c>
      <c r="F63">
        <v>0</v>
      </c>
      <c r="G63">
        <v>810.61200000000008</v>
      </c>
      <c r="BD63" s="7">
        <v>501.33600000000001</v>
      </c>
      <c r="BE63" s="7">
        <v>0</v>
      </c>
      <c r="BF63" s="7">
        <v>810.61200000000008</v>
      </c>
      <c r="BZ63" s="7">
        <v>501.33600000000001</v>
      </c>
      <c r="CA63" s="7">
        <v>0</v>
      </c>
      <c r="CB63" s="7">
        <v>810.61200000000008</v>
      </c>
      <c r="CC63" s="7">
        <f t="shared" si="1"/>
        <v>1311.9480000000001</v>
      </c>
    </row>
    <row r="64" spans="1:81" x14ac:dyDescent="0.3">
      <c r="A64" s="5">
        <v>53359</v>
      </c>
      <c r="B64">
        <v>0.98499999999999999</v>
      </c>
      <c r="C64" t="s">
        <v>29</v>
      </c>
      <c r="D64" t="s">
        <v>27</v>
      </c>
      <c r="E64">
        <v>0</v>
      </c>
      <c r="F64">
        <v>0</v>
      </c>
      <c r="G64">
        <v>3541.6268477397657</v>
      </c>
      <c r="BD64" s="7">
        <v>0</v>
      </c>
      <c r="BE64" s="7">
        <v>0</v>
      </c>
      <c r="BF64" s="7">
        <v>3541.6268477397657</v>
      </c>
      <c r="BZ64" s="7">
        <v>0</v>
      </c>
      <c r="CA64" s="7">
        <v>0</v>
      </c>
      <c r="CB64" s="7">
        <v>3541.6268477397657</v>
      </c>
      <c r="CC64" s="7">
        <f t="shared" si="1"/>
        <v>3541.6268477397657</v>
      </c>
    </row>
    <row r="65" spans="1:81" x14ac:dyDescent="0.3">
      <c r="A65" s="5">
        <v>53361</v>
      </c>
      <c r="B65">
        <v>0.98499999999999999</v>
      </c>
      <c r="C65" t="s">
        <v>29</v>
      </c>
      <c r="D65" t="s">
        <v>27</v>
      </c>
      <c r="E65">
        <v>0</v>
      </c>
      <c r="F65">
        <v>0</v>
      </c>
      <c r="G65">
        <v>1935.2459999999999</v>
      </c>
      <c r="BD65" s="7">
        <v>0</v>
      </c>
      <c r="BE65" s="7">
        <v>0</v>
      </c>
      <c r="BF65" s="7">
        <v>1935.2459999999999</v>
      </c>
      <c r="BZ65" s="7">
        <v>0</v>
      </c>
      <c r="CA65" s="7">
        <v>0</v>
      </c>
      <c r="CB65" s="7">
        <v>1935.2459999999999</v>
      </c>
      <c r="CC65" s="7">
        <f t="shared" si="1"/>
        <v>1935.2459999999999</v>
      </c>
    </row>
    <row r="66" spans="1:81" x14ac:dyDescent="0.3">
      <c r="A66" s="5">
        <v>53362</v>
      </c>
      <c r="B66">
        <v>0.98499999999999999</v>
      </c>
      <c r="C66" t="s">
        <v>29</v>
      </c>
      <c r="D66" t="s">
        <v>27</v>
      </c>
      <c r="E66">
        <v>0</v>
      </c>
      <c r="F66">
        <v>0</v>
      </c>
      <c r="G66">
        <v>2362.3599999999997</v>
      </c>
      <c r="BD66" s="7">
        <v>0</v>
      </c>
      <c r="BE66" s="7">
        <v>0</v>
      </c>
      <c r="BF66" s="7">
        <v>2362.3599999999997</v>
      </c>
      <c r="BZ66" s="7">
        <v>0</v>
      </c>
      <c r="CA66" s="7">
        <v>0</v>
      </c>
      <c r="CB66" s="7">
        <v>2362.3599999999997</v>
      </c>
      <c r="CC66" s="7">
        <f t="shared" si="1"/>
        <v>2362.3599999999997</v>
      </c>
    </row>
    <row r="67" spans="1:81" x14ac:dyDescent="0.3">
      <c r="A67" s="5">
        <v>53363</v>
      </c>
      <c r="B67">
        <v>0.97</v>
      </c>
      <c r="C67" t="s">
        <v>29</v>
      </c>
      <c r="D67" t="s">
        <v>27</v>
      </c>
      <c r="E67">
        <v>0</v>
      </c>
      <c r="F67">
        <v>0</v>
      </c>
      <c r="G67">
        <v>1475.9359999999999</v>
      </c>
      <c r="BD67" s="7">
        <v>0</v>
      </c>
      <c r="BE67" s="7">
        <v>0</v>
      </c>
      <c r="BF67" s="7">
        <v>1475.9359999999999</v>
      </c>
      <c r="BZ67" s="7">
        <v>0</v>
      </c>
      <c r="CA67" s="7">
        <v>0</v>
      </c>
      <c r="CB67" s="7">
        <v>1475.9359999999999</v>
      </c>
      <c r="CC67" s="7">
        <f t="shared" ref="CC67:CC130" si="7">SUM(BZ67:CB67)</f>
        <v>1475.9359999999999</v>
      </c>
    </row>
    <row r="68" spans="1:81" x14ac:dyDescent="0.3">
      <c r="A68" s="5">
        <v>53364</v>
      </c>
      <c r="B68">
        <v>0.98499999999999999</v>
      </c>
      <c r="C68" t="s">
        <v>29</v>
      </c>
      <c r="D68" t="s">
        <v>27</v>
      </c>
      <c r="E68">
        <v>0</v>
      </c>
      <c r="F68">
        <v>0</v>
      </c>
      <c r="G68">
        <v>109.61600000000003</v>
      </c>
      <c r="BD68" s="7">
        <v>0</v>
      </c>
      <c r="BE68" s="7">
        <v>0</v>
      </c>
      <c r="BF68" s="7">
        <v>109.61600000000003</v>
      </c>
      <c r="BZ68" s="7">
        <v>0</v>
      </c>
      <c r="CA68" s="7">
        <v>0</v>
      </c>
      <c r="CB68" s="7">
        <v>109.61600000000003</v>
      </c>
      <c r="CC68" s="7">
        <f t="shared" si="7"/>
        <v>109.61600000000003</v>
      </c>
    </row>
    <row r="69" spans="1:81" x14ac:dyDescent="0.3">
      <c r="A69" s="5">
        <v>53366</v>
      </c>
      <c r="B69">
        <v>0.98499999999999999</v>
      </c>
      <c r="C69" t="s">
        <v>29</v>
      </c>
      <c r="D69" t="s">
        <v>27</v>
      </c>
      <c r="E69">
        <v>0</v>
      </c>
      <c r="F69">
        <v>0</v>
      </c>
      <c r="G69">
        <v>302.22600000000006</v>
      </c>
      <c r="BD69" s="7">
        <v>0</v>
      </c>
      <c r="BE69" s="7">
        <v>0</v>
      </c>
      <c r="BF69" s="7">
        <v>302.22600000000006</v>
      </c>
      <c r="BZ69" s="7">
        <v>0</v>
      </c>
      <c r="CA69" s="7">
        <v>0</v>
      </c>
      <c r="CB69" s="7">
        <v>302.22600000000006</v>
      </c>
      <c r="CC69" s="7">
        <f t="shared" si="7"/>
        <v>302.22600000000006</v>
      </c>
    </row>
    <row r="70" spans="1:81" x14ac:dyDescent="0.3">
      <c r="A70" s="5">
        <v>53367</v>
      </c>
      <c r="B70">
        <v>0.97</v>
      </c>
      <c r="C70" t="s">
        <v>29</v>
      </c>
      <c r="D70" t="s">
        <v>27</v>
      </c>
      <c r="E70">
        <v>0</v>
      </c>
      <c r="F70">
        <v>0</v>
      </c>
      <c r="G70">
        <v>550.42000000000007</v>
      </c>
      <c r="BD70" s="7">
        <v>0</v>
      </c>
      <c r="BE70" s="7">
        <v>0</v>
      </c>
      <c r="BF70" s="7">
        <v>550.42000000000007</v>
      </c>
      <c r="BZ70" s="7">
        <v>0</v>
      </c>
      <c r="CA70" s="7">
        <v>0</v>
      </c>
      <c r="CB70" s="7">
        <v>550.42000000000007</v>
      </c>
      <c r="CC70" s="7">
        <f t="shared" si="7"/>
        <v>550.42000000000007</v>
      </c>
    </row>
    <row r="71" spans="1:81" x14ac:dyDescent="0.3">
      <c r="A71" s="5">
        <v>53368</v>
      </c>
      <c r="B71">
        <v>0.98499999999999999</v>
      </c>
      <c r="C71" t="s">
        <v>29</v>
      </c>
      <c r="D71" t="s">
        <v>27</v>
      </c>
      <c r="E71">
        <v>0</v>
      </c>
      <c r="F71">
        <v>0</v>
      </c>
      <c r="G71">
        <v>962.04600000000005</v>
      </c>
      <c r="BD71" s="7">
        <v>0</v>
      </c>
      <c r="BE71" s="7">
        <v>0</v>
      </c>
      <c r="BF71" s="7">
        <v>962.04600000000005</v>
      </c>
      <c r="BZ71" s="7">
        <v>0</v>
      </c>
      <c r="CA71" s="7">
        <v>0</v>
      </c>
      <c r="CB71" s="7">
        <v>962.04600000000005</v>
      </c>
      <c r="CC71" s="7">
        <f t="shared" si="7"/>
        <v>962.04600000000005</v>
      </c>
    </row>
    <row r="72" spans="1:81" x14ac:dyDescent="0.3">
      <c r="A72" s="5">
        <v>53372</v>
      </c>
      <c r="B72">
        <v>0.98499999999999999</v>
      </c>
      <c r="C72" t="s">
        <v>29</v>
      </c>
      <c r="D72" t="s">
        <v>27</v>
      </c>
      <c r="E72">
        <v>0</v>
      </c>
      <c r="F72">
        <v>0</v>
      </c>
      <c r="G72">
        <v>529.87499999999989</v>
      </c>
      <c r="BD72" s="7">
        <v>0</v>
      </c>
      <c r="BE72" s="7">
        <v>0</v>
      </c>
      <c r="BF72" s="7">
        <v>529.87499999999989</v>
      </c>
      <c r="BZ72" s="7">
        <v>0</v>
      </c>
      <c r="CA72" s="7">
        <v>0</v>
      </c>
      <c r="CB72" s="7">
        <v>529.87499999999989</v>
      </c>
      <c r="CC72" s="7">
        <f t="shared" si="7"/>
        <v>529.87499999999989</v>
      </c>
    </row>
    <row r="73" spans="1:81" x14ac:dyDescent="0.3">
      <c r="A73" s="5">
        <v>53373</v>
      </c>
      <c r="B73">
        <v>0.98499999999999999</v>
      </c>
      <c r="C73" t="s">
        <v>29</v>
      </c>
      <c r="D73" t="s">
        <v>27</v>
      </c>
      <c r="E73">
        <v>0</v>
      </c>
      <c r="F73">
        <v>0</v>
      </c>
      <c r="G73">
        <v>938.65650844299705</v>
      </c>
      <c r="BD73" s="7">
        <v>0</v>
      </c>
      <c r="BE73" s="7">
        <v>0</v>
      </c>
      <c r="BF73" s="7">
        <v>938.65650844299705</v>
      </c>
      <c r="BZ73" s="7">
        <v>0</v>
      </c>
      <c r="CA73" s="7">
        <v>0</v>
      </c>
      <c r="CB73" s="7">
        <v>938.65650844299705</v>
      </c>
      <c r="CC73" s="7">
        <f t="shared" si="7"/>
        <v>938.65650844299705</v>
      </c>
    </row>
    <row r="74" spans="1:81" x14ac:dyDescent="0.3">
      <c r="A74" s="5">
        <v>53386</v>
      </c>
      <c r="B74">
        <v>0.98499999999999999</v>
      </c>
      <c r="C74" t="s">
        <v>30</v>
      </c>
      <c r="D74" t="s">
        <v>27</v>
      </c>
      <c r="E74">
        <v>0</v>
      </c>
      <c r="F74">
        <v>0</v>
      </c>
      <c r="G74">
        <v>411.51600000000002</v>
      </c>
      <c r="BD74" s="7">
        <v>0</v>
      </c>
      <c r="BE74" s="7">
        <v>0</v>
      </c>
      <c r="BF74" s="7">
        <v>411.51600000000002</v>
      </c>
      <c r="BZ74" s="7">
        <v>0</v>
      </c>
      <c r="CA74" s="7">
        <v>0</v>
      </c>
      <c r="CB74" s="7">
        <v>411.51600000000002</v>
      </c>
      <c r="CC74" s="7">
        <f t="shared" si="7"/>
        <v>411.51600000000002</v>
      </c>
    </row>
    <row r="75" spans="1:81" x14ac:dyDescent="0.3">
      <c r="A75" s="5">
        <v>53387</v>
      </c>
      <c r="B75">
        <v>0.98499999999999999</v>
      </c>
      <c r="C75" t="s">
        <v>30</v>
      </c>
      <c r="D75" t="s">
        <v>27</v>
      </c>
      <c r="E75">
        <v>0</v>
      </c>
      <c r="F75">
        <v>0</v>
      </c>
      <c r="G75">
        <v>919.80000000000007</v>
      </c>
      <c r="BD75" s="7">
        <v>0</v>
      </c>
      <c r="BE75" s="7">
        <v>0</v>
      </c>
      <c r="BF75" s="7">
        <v>919.80000000000007</v>
      </c>
      <c r="BZ75" s="7">
        <v>0</v>
      </c>
      <c r="CA75" s="7">
        <v>0</v>
      </c>
      <c r="CB75" s="7">
        <v>919.80000000000007</v>
      </c>
      <c r="CC75" s="7">
        <f t="shared" si="7"/>
        <v>919.80000000000007</v>
      </c>
    </row>
    <row r="76" spans="1:81" x14ac:dyDescent="0.3">
      <c r="A76" s="5">
        <v>53636</v>
      </c>
      <c r="B76">
        <v>0.98499999999999999</v>
      </c>
      <c r="C76" t="s">
        <v>25</v>
      </c>
      <c r="D76" t="s">
        <v>23</v>
      </c>
      <c r="E76">
        <v>1479.52</v>
      </c>
      <c r="F76">
        <v>418.32</v>
      </c>
      <c r="G76">
        <v>869.84800000000007</v>
      </c>
      <c r="BD76" s="7">
        <v>1479.52</v>
      </c>
      <c r="BE76" s="7">
        <v>418.32</v>
      </c>
      <c r="BF76" s="7">
        <v>869.84800000000007</v>
      </c>
      <c r="BZ76" s="7">
        <v>1479.52</v>
      </c>
      <c r="CA76" s="7">
        <v>418.32</v>
      </c>
      <c r="CB76" s="7">
        <v>869.84800000000007</v>
      </c>
      <c r="CC76" s="7">
        <f t="shared" si="7"/>
        <v>2767.6880000000001</v>
      </c>
    </row>
    <row r="77" spans="1:81" x14ac:dyDescent="0.3">
      <c r="A77" s="5">
        <v>53637</v>
      </c>
      <c r="B77">
        <v>0.98499999999999999</v>
      </c>
      <c r="C77" t="s">
        <v>25</v>
      </c>
      <c r="D77" t="s">
        <v>23</v>
      </c>
      <c r="E77">
        <v>2234.3999999999996</v>
      </c>
      <c r="F77">
        <v>739.76</v>
      </c>
      <c r="G77">
        <v>1259.1039999999996</v>
      </c>
      <c r="BD77" s="7">
        <v>2234.3999999999996</v>
      </c>
      <c r="BE77" s="7">
        <v>739.76</v>
      </c>
      <c r="BF77" s="7">
        <v>1259.1039999999996</v>
      </c>
      <c r="BZ77" s="7">
        <v>2234.3999999999996</v>
      </c>
      <c r="CA77" s="7">
        <v>739.76</v>
      </c>
      <c r="CB77" s="7">
        <v>1259.1039999999996</v>
      </c>
      <c r="CC77" s="7">
        <f t="shared" si="7"/>
        <v>4233.2639999999992</v>
      </c>
    </row>
    <row r="78" spans="1:81" x14ac:dyDescent="0.3">
      <c r="A78" s="5">
        <v>53823</v>
      </c>
      <c r="B78">
        <v>0.98499999999999999</v>
      </c>
      <c r="C78" t="s">
        <v>22</v>
      </c>
      <c r="D78" t="s">
        <v>23</v>
      </c>
      <c r="E78">
        <v>607.61185464291736</v>
      </c>
      <c r="F78">
        <v>128.54400000000001</v>
      </c>
      <c r="G78">
        <v>618.072</v>
      </c>
      <c r="BD78" s="7">
        <v>607.61185464291736</v>
      </c>
      <c r="BE78" s="7">
        <v>128.54400000000001</v>
      </c>
      <c r="BF78" s="7">
        <v>618.072</v>
      </c>
      <c r="BZ78" s="7">
        <v>607.61185464291736</v>
      </c>
      <c r="CA78" s="7">
        <v>128.54400000000001</v>
      </c>
      <c r="CB78" s="7">
        <v>618.072</v>
      </c>
      <c r="CC78" s="7">
        <f t="shared" si="7"/>
        <v>1354.2278546429175</v>
      </c>
    </row>
    <row r="79" spans="1:81" x14ac:dyDescent="0.3">
      <c r="A79" s="5">
        <v>53824</v>
      </c>
      <c r="B79">
        <v>0.98499999999999999</v>
      </c>
      <c r="C79" t="s">
        <v>22</v>
      </c>
      <c r="D79" t="s">
        <v>23</v>
      </c>
      <c r="E79">
        <v>690.14400000000001</v>
      </c>
      <c r="F79">
        <v>273.93599999999998</v>
      </c>
      <c r="G79">
        <v>681.096</v>
      </c>
      <c r="BD79" s="7">
        <v>690.14400000000001</v>
      </c>
      <c r="BE79" s="7">
        <v>273.93599999999998</v>
      </c>
      <c r="BF79" s="7">
        <v>681.096</v>
      </c>
      <c r="BZ79" s="7">
        <v>690.14400000000001</v>
      </c>
      <c r="CA79" s="7">
        <v>273.93599999999998</v>
      </c>
      <c r="CB79" s="7">
        <v>681.096</v>
      </c>
      <c r="CC79" s="7">
        <f t="shared" si="7"/>
        <v>1645.1759999999999</v>
      </c>
    </row>
    <row r="80" spans="1:81" x14ac:dyDescent="0.3">
      <c r="A80" s="5">
        <v>53825</v>
      </c>
      <c r="B80">
        <v>0.98499999999999999</v>
      </c>
      <c r="C80" t="s">
        <v>24</v>
      </c>
      <c r="D80" t="s">
        <v>23</v>
      </c>
      <c r="E80">
        <v>875.35000000000014</v>
      </c>
      <c r="F80">
        <v>292.11</v>
      </c>
      <c r="G80">
        <v>820.05000000000007</v>
      </c>
      <c r="BD80" s="7">
        <v>875.35000000000014</v>
      </c>
      <c r="BE80" s="7">
        <v>292.11</v>
      </c>
      <c r="BF80" s="7">
        <v>820.05000000000007</v>
      </c>
      <c r="BZ80" s="7">
        <v>875.35000000000014</v>
      </c>
      <c r="CA80" s="7">
        <v>292.11</v>
      </c>
      <c r="CB80" s="7">
        <v>820.05000000000007</v>
      </c>
      <c r="CC80" s="7">
        <f t="shared" si="7"/>
        <v>1987.5100000000002</v>
      </c>
    </row>
    <row r="81" spans="1:81" x14ac:dyDescent="0.3">
      <c r="A81" s="5">
        <v>53826</v>
      </c>
      <c r="B81">
        <v>0.98499999999999999</v>
      </c>
      <c r="C81" t="s">
        <v>24</v>
      </c>
      <c r="D81" t="s">
        <v>23</v>
      </c>
      <c r="E81">
        <v>996.5200000000001</v>
      </c>
      <c r="F81">
        <v>282.52000000000004</v>
      </c>
      <c r="G81">
        <v>982.38000000000011</v>
      </c>
      <c r="BD81" s="7">
        <v>996.5200000000001</v>
      </c>
      <c r="BE81" s="7">
        <v>282.52000000000004</v>
      </c>
      <c r="BF81" s="7">
        <v>982.38000000000011</v>
      </c>
      <c r="BZ81" s="7">
        <v>996.5200000000001</v>
      </c>
      <c r="CA81" s="7">
        <v>282.52000000000004</v>
      </c>
      <c r="CB81" s="7">
        <v>982.38000000000011</v>
      </c>
      <c r="CC81" s="7">
        <f t="shared" si="7"/>
        <v>2261.42</v>
      </c>
    </row>
    <row r="82" spans="1:81" x14ac:dyDescent="0.3">
      <c r="A82" s="5">
        <v>53827</v>
      </c>
      <c r="B82">
        <v>0.98499999999999999</v>
      </c>
      <c r="C82" t="s">
        <v>25</v>
      </c>
      <c r="D82" t="s">
        <v>23</v>
      </c>
      <c r="E82">
        <v>750.48</v>
      </c>
      <c r="F82">
        <v>145.91999999999999</v>
      </c>
      <c r="G82">
        <v>621</v>
      </c>
      <c r="BD82" s="7">
        <v>750.48</v>
      </c>
      <c r="BE82" s="7">
        <v>145.91999999999999</v>
      </c>
      <c r="BF82" s="7">
        <v>621</v>
      </c>
      <c r="BZ82" s="7">
        <v>750.48</v>
      </c>
      <c r="CA82" s="7">
        <v>145.91999999999999</v>
      </c>
      <c r="CB82" s="7">
        <v>621</v>
      </c>
      <c r="CC82" s="7">
        <f t="shared" si="7"/>
        <v>1517.4</v>
      </c>
    </row>
    <row r="83" spans="1:81" x14ac:dyDescent="0.3">
      <c r="A83" s="5">
        <v>53828</v>
      </c>
      <c r="B83">
        <v>0.98499999999999999</v>
      </c>
      <c r="C83" t="s">
        <v>25</v>
      </c>
      <c r="D83" t="s">
        <v>23</v>
      </c>
      <c r="E83">
        <v>800.09999999999991</v>
      </c>
      <c r="F83">
        <v>311.27999999999997</v>
      </c>
      <c r="G83">
        <v>847.44</v>
      </c>
      <c r="BD83" s="7">
        <v>800.09999999999991</v>
      </c>
      <c r="BE83" s="7">
        <v>311.27999999999997</v>
      </c>
      <c r="BF83" s="7">
        <v>847.44</v>
      </c>
      <c r="BZ83" s="7">
        <v>800.09999999999991</v>
      </c>
      <c r="CA83" s="7">
        <v>311.27999999999997</v>
      </c>
      <c r="CB83" s="7">
        <v>847.44</v>
      </c>
      <c r="CC83" s="7">
        <f t="shared" si="7"/>
        <v>1958.82</v>
      </c>
    </row>
    <row r="84" spans="1:81" x14ac:dyDescent="0.3">
      <c r="A84" s="5">
        <v>53993</v>
      </c>
      <c r="B84">
        <v>0.98499999999999999</v>
      </c>
      <c r="C84" t="s">
        <v>30</v>
      </c>
      <c r="D84" t="s">
        <v>27</v>
      </c>
      <c r="E84">
        <v>0</v>
      </c>
      <c r="F84">
        <v>0</v>
      </c>
      <c r="G84">
        <v>187.54399999999998</v>
      </c>
      <c r="BD84" s="7">
        <v>0</v>
      </c>
      <c r="BE84" s="7">
        <v>0</v>
      </c>
      <c r="BF84" s="7">
        <v>187.54399999999998</v>
      </c>
      <c r="BZ84" s="7">
        <v>0</v>
      </c>
      <c r="CA84" s="7">
        <v>0</v>
      </c>
      <c r="CB84" s="7">
        <v>187.54399999999998</v>
      </c>
      <c r="CC84" s="7">
        <f t="shared" si="7"/>
        <v>187.54399999999998</v>
      </c>
    </row>
    <row r="85" spans="1:81" x14ac:dyDescent="0.3">
      <c r="A85" s="5">
        <v>53994</v>
      </c>
      <c r="B85">
        <v>0.98499999999999999</v>
      </c>
      <c r="C85" t="s">
        <v>30</v>
      </c>
      <c r="D85" t="s">
        <v>27</v>
      </c>
      <c r="E85">
        <v>0</v>
      </c>
      <c r="F85">
        <v>0</v>
      </c>
      <c r="G85">
        <v>99.512</v>
      </c>
      <c r="BD85" s="7">
        <v>0</v>
      </c>
      <c r="BE85" s="7">
        <v>0</v>
      </c>
      <c r="BF85" s="7">
        <v>99.512</v>
      </c>
      <c r="BZ85" s="7">
        <v>0</v>
      </c>
      <c r="CA85" s="7">
        <v>0</v>
      </c>
      <c r="CB85" s="7">
        <v>99.512</v>
      </c>
      <c r="CC85" s="7">
        <f t="shared" si="7"/>
        <v>99.512</v>
      </c>
    </row>
    <row r="86" spans="1:81" x14ac:dyDescent="0.3">
      <c r="A86" s="5">
        <v>54089</v>
      </c>
      <c r="B86">
        <v>0.98499999999999999</v>
      </c>
      <c r="C86" t="s">
        <v>22</v>
      </c>
      <c r="D86" t="s">
        <v>23</v>
      </c>
      <c r="E86">
        <v>0</v>
      </c>
      <c r="F86">
        <v>128.54399999999998</v>
      </c>
      <c r="G86">
        <v>158.392</v>
      </c>
      <c r="BD86" s="7">
        <v>0</v>
      </c>
      <c r="BE86" s="7">
        <v>128.54399999999998</v>
      </c>
      <c r="BF86" s="7">
        <v>158.392</v>
      </c>
      <c r="BZ86" s="7">
        <v>0</v>
      </c>
      <c r="CA86" s="7">
        <v>128.54399999999998</v>
      </c>
      <c r="CB86" s="7">
        <v>158.392</v>
      </c>
      <c r="CC86" s="7">
        <f t="shared" si="7"/>
        <v>286.93599999999998</v>
      </c>
    </row>
    <row r="87" spans="1:81" x14ac:dyDescent="0.3">
      <c r="A87" s="5">
        <v>54090</v>
      </c>
      <c r="B87">
        <v>0.98499999999999999</v>
      </c>
      <c r="C87" t="s">
        <v>22</v>
      </c>
      <c r="D87" t="s">
        <v>23</v>
      </c>
      <c r="E87">
        <v>0</v>
      </c>
      <c r="F87">
        <v>136.96799999999999</v>
      </c>
      <c r="G87">
        <v>321.15199999999999</v>
      </c>
      <c r="BD87" s="7">
        <v>0</v>
      </c>
      <c r="BE87" s="7">
        <v>136.96799999999999</v>
      </c>
      <c r="BF87" s="7">
        <v>321.15199999999999</v>
      </c>
      <c r="BZ87" s="7">
        <v>0</v>
      </c>
      <c r="CA87" s="7">
        <v>136.96799999999999</v>
      </c>
      <c r="CB87" s="7">
        <v>321.15199999999999</v>
      </c>
      <c r="CC87" s="7">
        <f t="shared" si="7"/>
        <v>458.12</v>
      </c>
    </row>
    <row r="88" spans="1:81" x14ac:dyDescent="0.3">
      <c r="A88" s="5">
        <v>54400</v>
      </c>
      <c r="B88">
        <v>0.98499999999999999</v>
      </c>
      <c r="C88" t="s">
        <v>24</v>
      </c>
      <c r="D88" t="s">
        <v>27</v>
      </c>
      <c r="E88">
        <v>0</v>
      </c>
      <c r="F88">
        <v>0</v>
      </c>
      <c r="G88">
        <v>263.93400000000003</v>
      </c>
      <c r="BD88" s="7">
        <v>0</v>
      </c>
      <c r="BE88" s="7">
        <v>0</v>
      </c>
      <c r="BF88" s="7">
        <v>263.93400000000003</v>
      </c>
      <c r="BZ88" s="7">
        <v>0</v>
      </c>
      <c r="CA88" s="7">
        <v>0</v>
      </c>
      <c r="CB88" s="7">
        <v>263.93400000000003</v>
      </c>
      <c r="CC88" s="7">
        <f t="shared" si="7"/>
        <v>263.93400000000003</v>
      </c>
    </row>
    <row r="89" spans="1:81" x14ac:dyDescent="0.3">
      <c r="A89" s="5">
        <v>54401</v>
      </c>
      <c r="B89">
        <v>0.98499999999999999</v>
      </c>
      <c r="C89" t="s">
        <v>24</v>
      </c>
      <c r="D89" t="s">
        <v>27</v>
      </c>
      <c r="E89">
        <v>0</v>
      </c>
      <c r="F89">
        <v>0</v>
      </c>
      <c r="G89">
        <v>267.69600000000003</v>
      </c>
      <c r="BD89" s="7">
        <v>0</v>
      </c>
      <c r="BE89" s="7">
        <v>0</v>
      </c>
      <c r="BF89" s="7">
        <v>267.69600000000003</v>
      </c>
      <c r="BZ89" s="7">
        <v>0</v>
      </c>
      <c r="CA89" s="7">
        <v>0</v>
      </c>
      <c r="CB89" s="7">
        <v>267.69600000000003</v>
      </c>
      <c r="CC89" s="7">
        <f t="shared" si="7"/>
        <v>267.69600000000003</v>
      </c>
    </row>
    <row r="90" spans="1:81" x14ac:dyDescent="0.3">
      <c r="A90" s="5">
        <v>54499</v>
      </c>
      <c r="B90">
        <v>0.97</v>
      </c>
      <c r="C90" t="s">
        <v>24</v>
      </c>
      <c r="D90" t="s">
        <v>23</v>
      </c>
      <c r="E90">
        <v>152.56799999999998</v>
      </c>
      <c r="F90">
        <v>114.47999999999999</v>
      </c>
      <c r="G90">
        <v>304.70399999999995</v>
      </c>
      <c r="BD90" s="7">
        <v>152.56799999999998</v>
      </c>
      <c r="BE90" s="7">
        <v>114.47999999999999</v>
      </c>
      <c r="BF90" s="7">
        <v>304.70399999999995</v>
      </c>
      <c r="BZ90" s="7">
        <v>152.56799999999998</v>
      </c>
      <c r="CA90" s="7">
        <v>114.47999999999999</v>
      </c>
      <c r="CB90" s="7">
        <v>304.70399999999995</v>
      </c>
      <c r="CC90" s="7">
        <f t="shared" si="7"/>
        <v>571.75199999999995</v>
      </c>
    </row>
    <row r="91" spans="1:81" x14ac:dyDescent="0.3">
      <c r="A91" s="5">
        <v>54501</v>
      </c>
      <c r="B91">
        <v>0.98499999999999999</v>
      </c>
      <c r="C91" t="s">
        <v>24</v>
      </c>
      <c r="D91" t="s">
        <v>23</v>
      </c>
      <c r="E91">
        <v>155.232</v>
      </c>
      <c r="F91">
        <v>126.21599999999999</v>
      </c>
      <c r="G91">
        <v>152.28</v>
      </c>
      <c r="BD91" s="7">
        <v>155.232</v>
      </c>
      <c r="BE91" s="7">
        <v>126.21599999999999</v>
      </c>
      <c r="BF91" s="7">
        <v>152.28</v>
      </c>
      <c r="BZ91" s="7">
        <v>155.232</v>
      </c>
      <c r="CA91" s="7">
        <v>126.21599999999999</v>
      </c>
      <c r="CB91" s="7">
        <v>152.28</v>
      </c>
      <c r="CC91" s="7">
        <f t="shared" si="7"/>
        <v>433.72799999999995</v>
      </c>
    </row>
    <row r="92" spans="1:81" x14ac:dyDescent="0.3">
      <c r="A92" s="5">
        <v>54766</v>
      </c>
      <c r="B92">
        <v>0.98499999999999999</v>
      </c>
      <c r="C92" t="s">
        <v>24</v>
      </c>
      <c r="D92" t="s">
        <v>23</v>
      </c>
      <c r="E92">
        <v>155.328</v>
      </c>
      <c r="F92">
        <v>0</v>
      </c>
      <c r="G92">
        <v>0</v>
      </c>
      <c r="BD92" s="7">
        <v>155.328</v>
      </c>
      <c r="BE92" s="7">
        <v>0</v>
      </c>
      <c r="BF92" s="7">
        <v>0</v>
      </c>
      <c r="BZ92" s="7">
        <v>155.328</v>
      </c>
      <c r="CA92" s="7">
        <v>0</v>
      </c>
      <c r="CB92" s="7">
        <v>0</v>
      </c>
      <c r="CC92" s="7">
        <f t="shared" si="7"/>
        <v>155.328</v>
      </c>
    </row>
    <row r="93" spans="1:81" x14ac:dyDescent="0.3">
      <c r="A93" s="5">
        <v>54850</v>
      </c>
      <c r="B93">
        <v>0.94</v>
      </c>
      <c r="C93" t="s">
        <v>26</v>
      </c>
      <c r="D93" t="s">
        <v>23</v>
      </c>
      <c r="E93">
        <v>0</v>
      </c>
      <c r="F93">
        <v>0</v>
      </c>
      <c r="G93">
        <v>1763.6079999999997</v>
      </c>
      <c r="BD93" s="7">
        <v>0</v>
      </c>
      <c r="BE93" s="7">
        <v>0</v>
      </c>
      <c r="BF93" s="7">
        <v>1763.6079999999997</v>
      </c>
      <c r="BZ93" s="7">
        <v>0</v>
      </c>
      <c r="CA93" s="7">
        <v>0</v>
      </c>
      <c r="CB93" s="7">
        <v>1763.6079999999997</v>
      </c>
      <c r="CC93" s="7">
        <f t="shared" si="7"/>
        <v>1763.6079999999997</v>
      </c>
    </row>
    <row r="94" spans="1:81" x14ac:dyDescent="0.3">
      <c r="A94" s="5">
        <v>54851</v>
      </c>
      <c r="B94">
        <v>0.97</v>
      </c>
      <c r="C94" t="s">
        <v>26</v>
      </c>
      <c r="D94" t="s">
        <v>23</v>
      </c>
      <c r="E94">
        <v>0</v>
      </c>
      <c r="F94">
        <v>0</v>
      </c>
      <c r="G94">
        <v>2125.2518335357727</v>
      </c>
      <c r="BD94" s="7">
        <v>0</v>
      </c>
      <c r="BE94" s="7">
        <v>0</v>
      </c>
      <c r="BF94" s="7">
        <v>2125.2518335357727</v>
      </c>
      <c r="BZ94" s="7">
        <v>0</v>
      </c>
      <c r="CA94" s="7">
        <v>0</v>
      </c>
      <c r="CB94" s="7">
        <v>2125.2518335357727</v>
      </c>
      <c r="CC94" s="7">
        <f t="shared" si="7"/>
        <v>2125.2518335357727</v>
      </c>
    </row>
    <row r="95" spans="1:81" x14ac:dyDescent="0.3">
      <c r="A95" s="5">
        <v>54854</v>
      </c>
      <c r="B95">
        <v>0.94</v>
      </c>
      <c r="C95" t="s">
        <v>26</v>
      </c>
      <c r="D95" t="s">
        <v>23</v>
      </c>
      <c r="E95">
        <v>0</v>
      </c>
      <c r="F95">
        <v>0</v>
      </c>
      <c r="G95">
        <v>130.07999999999998</v>
      </c>
      <c r="BD95" s="7">
        <v>0</v>
      </c>
      <c r="BE95" s="7">
        <v>0</v>
      </c>
      <c r="BF95" s="7">
        <v>130.07999999999998</v>
      </c>
      <c r="BZ95" s="7">
        <v>0</v>
      </c>
      <c r="CA95" s="7">
        <v>0</v>
      </c>
      <c r="CB95" s="7">
        <v>130.07999999999998</v>
      </c>
      <c r="CC95" s="7">
        <f t="shared" si="7"/>
        <v>130.07999999999998</v>
      </c>
    </row>
    <row r="96" spans="1:81" x14ac:dyDescent="0.3">
      <c r="A96" s="5">
        <v>54856</v>
      </c>
      <c r="B96">
        <v>0.94</v>
      </c>
      <c r="C96" t="s">
        <v>26</v>
      </c>
      <c r="D96" t="s">
        <v>23</v>
      </c>
      <c r="E96">
        <v>0</v>
      </c>
      <c r="F96">
        <v>0</v>
      </c>
      <c r="G96">
        <v>384.05399999999997</v>
      </c>
      <c r="BD96" s="7">
        <v>0</v>
      </c>
      <c r="BE96" s="7">
        <v>0</v>
      </c>
      <c r="BF96" s="7">
        <v>384.05399999999997</v>
      </c>
      <c r="BZ96" s="7">
        <v>0</v>
      </c>
      <c r="CA96" s="7">
        <v>0</v>
      </c>
      <c r="CB96" s="7">
        <v>384.05399999999997</v>
      </c>
      <c r="CC96" s="7">
        <f t="shared" si="7"/>
        <v>384.05399999999997</v>
      </c>
    </row>
    <row r="97" spans="1:81" x14ac:dyDescent="0.3">
      <c r="A97" s="5">
        <v>54857</v>
      </c>
      <c r="B97">
        <v>0.97</v>
      </c>
      <c r="C97" t="s">
        <v>26</v>
      </c>
      <c r="D97" t="s">
        <v>23</v>
      </c>
      <c r="E97">
        <v>0</v>
      </c>
      <c r="F97">
        <v>0</v>
      </c>
      <c r="G97">
        <v>902.28600000000006</v>
      </c>
      <c r="BD97" s="7">
        <v>0</v>
      </c>
      <c r="BE97" s="7">
        <v>0</v>
      </c>
      <c r="BF97" s="7">
        <v>902.28600000000006</v>
      </c>
      <c r="BZ97" s="7">
        <v>0</v>
      </c>
      <c r="CA97" s="7">
        <v>0</v>
      </c>
      <c r="CB97" s="7">
        <v>902.28600000000006</v>
      </c>
      <c r="CC97" s="7">
        <f t="shared" si="7"/>
        <v>902.28600000000006</v>
      </c>
    </row>
    <row r="98" spans="1:81" x14ac:dyDescent="0.3">
      <c r="A98" s="5">
        <v>54858</v>
      </c>
      <c r="B98">
        <v>0.98499999999999999</v>
      </c>
      <c r="C98" t="s">
        <v>26</v>
      </c>
      <c r="D98" t="s">
        <v>23</v>
      </c>
      <c r="E98">
        <v>0</v>
      </c>
      <c r="F98">
        <v>0</v>
      </c>
      <c r="G98">
        <v>247.68</v>
      </c>
      <c r="BD98" s="7">
        <v>0</v>
      </c>
      <c r="BE98" s="7">
        <v>0</v>
      </c>
      <c r="BF98" s="7">
        <v>247.68</v>
      </c>
      <c r="BZ98" s="7">
        <v>0</v>
      </c>
      <c r="CA98" s="7">
        <v>0</v>
      </c>
      <c r="CB98" s="7">
        <v>247.68</v>
      </c>
      <c r="CC98" s="7">
        <f t="shared" si="7"/>
        <v>247.68</v>
      </c>
    </row>
    <row r="99" spans="1:81" x14ac:dyDescent="0.3">
      <c r="A99" s="5">
        <v>54859</v>
      </c>
      <c r="B99">
        <v>0.98499999999999999</v>
      </c>
      <c r="C99" t="s">
        <v>26</v>
      </c>
      <c r="D99" t="s">
        <v>23</v>
      </c>
      <c r="E99">
        <v>0</v>
      </c>
      <c r="F99">
        <v>0</v>
      </c>
      <c r="G99">
        <v>360</v>
      </c>
      <c r="BD99" s="7">
        <v>0</v>
      </c>
      <c r="BE99" s="7">
        <v>0</v>
      </c>
      <c r="BF99" s="7">
        <v>360</v>
      </c>
      <c r="BZ99" s="7">
        <v>0</v>
      </c>
      <c r="CA99" s="7">
        <v>0</v>
      </c>
      <c r="CB99" s="7">
        <v>360</v>
      </c>
      <c r="CC99" s="7">
        <f t="shared" si="7"/>
        <v>360</v>
      </c>
    </row>
    <row r="100" spans="1:81" x14ac:dyDescent="0.3">
      <c r="A100" s="5">
        <v>54860</v>
      </c>
      <c r="B100">
        <v>0.995</v>
      </c>
      <c r="C100" t="s">
        <v>26</v>
      </c>
      <c r="D100" t="s">
        <v>23</v>
      </c>
      <c r="E100">
        <v>0</v>
      </c>
      <c r="F100">
        <v>0</v>
      </c>
      <c r="G100">
        <v>134.904</v>
      </c>
      <c r="BD100" s="7">
        <v>0</v>
      </c>
      <c r="BE100" s="7">
        <v>0</v>
      </c>
      <c r="BF100" s="7">
        <v>134.904</v>
      </c>
      <c r="BZ100" s="7">
        <v>0</v>
      </c>
      <c r="CA100" s="7">
        <v>0</v>
      </c>
      <c r="CB100" s="7">
        <v>134.904</v>
      </c>
      <c r="CC100" s="7">
        <f t="shared" si="7"/>
        <v>134.904</v>
      </c>
    </row>
    <row r="101" spans="1:81" x14ac:dyDescent="0.3">
      <c r="A101" s="5">
        <v>54861</v>
      </c>
      <c r="B101">
        <v>0.995</v>
      </c>
      <c r="C101" t="s">
        <v>26</v>
      </c>
      <c r="D101" t="s">
        <v>23</v>
      </c>
      <c r="E101">
        <v>0</v>
      </c>
      <c r="F101">
        <v>0</v>
      </c>
      <c r="G101">
        <v>405.21600000000001</v>
      </c>
      <c r="BD101" s="7">
        <v>0</v>
      </c>
      <c r="BE101" s="7">
        <v>0</v>
      </c>
      <c r="BF101" s="7">
        <v>405.21600000000001</v>
      </c>
      <c r="BZ101" s="7">
        <v>0</v>
      </c>
      <c r="CA101" s="7">
        <v>0</v>
      </c>
      <c r="CB101" s="7">
        <v>405.21600000000001</v>
      </c>
      <c r="CC101" s="7">
        <f t="shared" si="7"/>
        <v>405.21600000000001</v>
      </c>
    </row>
    <row r="102" spans="1:81" x14ac:dyDescent="0.3">
      <c r="A102" s="5">
        <v>54862</v>
      </c>
      <c r="B102">
        <v>0.98499999999999999</v>
      </c>
      <c r="C102" t="s">
        <v>22</v>
      </c>
      <c r="D102" t="s">
        <v>23</v>
      </c>
      <c r="E102">
        <v>1800.1919999999998</v>
      </c>
      <c r="F102">
        <v>385.536</v>
      </c>
      <c r="G102">
        <v>0</v>
      </c>
      <c r="BD102" s="7">
        <v>1800.1919999999998</v>
      </c>
      <c r="BE102" s="7">
        <v>385.536</v>
      </c>
      <c r="BF102" s="7">
        <v>0</v>
      </c>
      <c r="BZ102" s="7">
        <v>1800.1919999999998</v>
      </c>
      <c r="CA102" s="7">
        <v>385.536</v>
      </c>
      <c r="CB102" s="7">
        <v>0</v>
      </c>
      <c r="CC102" s="7">
        <f t="shared" si="7"/>
        <v>2185.7279999999996</v>
      </c>
    </row>
    <row r="103" spans="1:81" x14ac:dyDescent="0.3">
      <c r="A103" s="5">
        <v>54863</v>
      </c>
      <c r="B103">
        <v>0.98499999999999999</v>
      </c>
      <c r="C103" t="s">
        <v>22</v>
      </c>
      <c r="D103" t="s">
        <v>23</v>
      </c>
      <c r="E103">
        <v>1821.44</v>
      </c>
      <c r="F103">
        <v>273.92</v>
      </c>
      <c r="G103">
        <v>0</v>
      </c>
      <c r="BD103" s="7">
        <v>1821.44</v>
      </c>
      <c r="BE103" s="7">
        <v>273.92</v>
      </c>
      <c r="BF103" s="7">
        <v>0</v>
      </c>
      <c r="BZ103" s="7">
        <v>1821.44</v>
      </c>
      <c r="CA103" s="7">
        <v>273.92</v>
      </c>
      <c r="CB103" s="7">
        <v>0</v>
      </c>
      <c r="CC103" s="7">
        <f t="shared" si="7"/>
        <v>2095.36</v>
      </c>
    </row>
    <row r="104" spans="1:81" x14ac:dyDescent="0.3">
      <c r="A104" s="5">
        <v>54864</v>
      </c>
      <c r="B104">
        <v>0.98499999999999999</v>
      </c>
      <c r="C104" t="s">
        <v>24</v>
      </c>
      <c r="D104" t="s">
        <v>23</v>
      </c>
      <c r="E104">
        <v>878.93200000000002</v>
      </c>
      <c r="F104">
        <v>402.2879999999999</v>
      </c>
      <c r="G104">
        <v>1480.1600000000005</v>
      </c>
      <c r="BD104" s="7">
        <v>878.93200000000002</v>
      </c>
      <c r="BE104" s="7">
        <v>402.2879999999999</v>
      </c>
      <c r="BF104" s="7">
        <v>1480.1600000000005</v>
      </c>
      <c r="BZ104" s="7">
        <v>878.93200000000002</v>
      </c>
      <c r="CA104" s="7">
        <v>402.2879999999999</v>
      </c>
      <c r="CB104" s="7">
        <v>1480.1600000000005</v>
      </c>
      <c r="CC104" s="7">
        <f t="shared" si="7"/>
        <v>2761.38</v>
      </c>
    </row>
    <row r="105" spans="1:81" x14ac:dyDescent="0.3">
      <c r="A105" s="5">
        <v>54865</v>
      </c>
      <c r="B105">
        <v>0.98499999999999999</v>
      </c>
      <c r="C105" t="s">
        <v>24</v>
      </c>
      <c r="D105" t="s">
        <v>23</v>
      </c>
      <c r="E105">
        <v>1582.9359999999999</v>
      </c>
      <c r="F105">
        <v>499.72799999999989</v>
      </c>
      <c r="G105">
        <v>2010.2799999999993</v>
      </c>
      <c r="BD105" s="7">
        <v>1582.9359999999999</v>
      </c>
      <c r="BE105" s="7">
        <v>499.72799999999989</v>
      </c>
      <c r="BF105" s="7">
        <v>2010.2799999999993</v>
      </c>
      <c r="BZ105" s="7">
        <v>1582.9359999999999</v>
      </c>
      <c r="CA105" s="7">
        <v>499.72799999999989</v>
      </c>
      <c r="CB105" s="7">
        <v>2010.2799999999993</v>
      </c>
      <c r="CC105" s="7">
        <f t="shared" si="7"/>
        <v>4092.9439999999991</v>
      </c>
    </row>
    <row r="106" spans="1:81" x14ac:dyDescent="0.3">
      <c r="A106" s="5">
        <v>54866</v>
      </c>
      <c r="B106">
        <v>0.98499999999999999</v>
      </c>
      <c r="C106" t="s">
        <v>25</v>
      </c>
      <c r="D106" t="s">
        <v>23</v>
      </c>
      <c r="E106">
        <v>790.5</v>
      </c>
      <c r="F106">
        <v>454.71600000000001</v>
      </c>
      <c r="G106">
        <v>1667.4959999999996</v>
      </c>
      <c r="BD106" s="7">
        <v>790.5</v>
      </c>
      <c r="BE106" s="7">
        <v>454.71600000000001</v>
      </c>
      <c r="BF106" s="7">
        <v>1667.4959999999996</v>
      </c>
      <c r="BZ106" s="7">
        <v>790.5</v>
      </c>
      <c r="CA106" s="7">
        <v>454.71600000000001</v>
      </c>
      <c r="CB106" s="7">
        <v>1667.4959999999996</v>
      </c>
      <c r="CC106" s="7">
        <f t="shared" si="7"/>
        <v>2912.7119999999995</v>
      </c>
    </row>
    <row r="107" spans="1:81" x14ac:dyDescent="0.3">
      <c r="A107" s="5">
        <v>54867</v>
      </c>
      <c r="B107">
        <v>0.98499999999999999</v>
      </c>
      <c r="C107" t="s">
        <v>25</v>
      </c>
      <c r="D107" t="s">
        <v>23</v>
      </c>
      <c r="E107">
        <v>1516.74</v>
      </c>
      <c r="F107">
        <v>617.30399999999986</v>
      </c>
      <c r="G107">
        <v>2456.3639999999996</v>
      </c>
      <c r="BD107" s="7">
        <v>1516.74</v>
      </c>
      <c r="BE107" s="7">
        <v>617.30399999999986</v>
      </c>
      <c r="BF107" s="7">
        <v>2456.3639999999996</v>
      </c>
      <c r="BZ107" s="7">
        <v>1516.74</v>
      </c>
      <c r="CA107" s="7">
        <v>617.30399999999986</v>
      </c>
      <c r="CB107" s="7">
        <v>2456.3639999999996</v>
      </c>
      <c r="CC107" s="7">
        <f t="shared" si="7"/>
        <v>4590.4079999999994</v>
      </c>
    </row>
    <row r="108" spans="1:81" x14ac:dyDescent="0.3">
      <c r="A108" s="5">
        <v>55140</v>
      </c>
      <c r="B108">
        <v>0.97</v>
      </c>
      <c r="C108" t="s">
        <v>30</v>
      </c>
      <c r="D108" t="s">
        <v>27</v>
      </c>
      <c r="E108">
        <v>0</v>
      </c>
      <c r="F108">
        <v>0</v>
      </c>
      <c r="G108">
        <v>89.945999999999998</v>
      </c>
      <c r="BD108" s="7">
        <v>0</v>
      </c>
      <c r="BE108" s="7">
        <v>0</v>
      </c>
      <c r="BF108" s="7">
        <v>89.945999999999998</v>
      </c>
      <c r="BZ108" s="7">
        <v>0</v>
      </c>
      <c r="CA108" s="7">
        <v>0</v>
      </c>
      <c r="CB108" s="7">
        <v>89.945999999999998</v>
      </c>
      <c r="CC108" s="7">
        <f t="shared" si="7"/>
        <v>89.945999999999998</v>
      </c>
    </row>
    <row r="109" spans="1:81" x14ac:dyDescent="0.3">
      <c r="A109" s="5">
        <v>55141</v>
      </c>
      <c r="B109">
        <v>0.94</v>
      </c>
      <c r="C109" t="s">
        <v>29</v>
      </c>
      <c r="D109" t="s">
        <v>27</v>
      </c>
      <c r="E109">
        <v>0</v>
      </c>
      <c r="F109">
        <v>0</v>
      </c>
      <c r="G109">
        <v>100.464</v>
      </c>
      <c r="BD109" s="7">
        <v>0</v>
      </c>
      <c r="BE109" s="7">
        <v>0</v>
      </c>
      <c r="BF109" s="7">
        <v>100.464</v>
      </c>
      <c r="BZ109" s="7">
        <v>0</v>
      </c>
      <c r="CA109" s="7">
        <v>0</v>
      </c>
      <c r="CB109" s="7">
        <v>100.464</v>
      </c>
      <c r="CC109" s="7">
        <f t="shared" si="7"/>
        <v>100.464</v>
      </c>
    </row>
    <row r="110" spans="1:81" x14ac:dyDescent="0.3">
      <c r="A110" s="5">
        <v>55142</v>
      </c>
      <c r="B110">
        <v>0.94</v>
      </c>
      <c r="C110" t="s">
        <v>26</v>
      </c>
      <c r="D110" t="s">
        <v>27</v>
      </c>
      <c r="E110">
        <v>126</v>
      </c>
      <c r="F110">
        <v>0</v>
      </c>
      <c r="G110">
        <v>242.82</v>
      </c>
      <c r="BD110" s="7">
        <v>126</v>
      </c>
      <c r="BE110" s="7">
        <v>0</v>
      </c>
      <c r="BF110" s="7">
        <v>242.82</v>
      </c>
      <c r="BZ110" s="7">
        <v>126</v>
      </c>
      <c r="CA110" s="7">
        <v>0</v>
      </c>
      <c r="CB110" s="7">
        <v>242.82</v>
      </c>
      <c r="CC110" s="7">
        <f t="shared" si="7"/>
        <v>368.82</v>
      </c>
    </row>
    <row r="111" spans="1:81" x14ac:dyDescent="0.3">
      <c r="A111" s="5">
        <v>55143</v>
      </c>
      <c r="B111">
        <v>0.97</v>
      </c>
      <c r="C111" t="s">
        <v>26</v>
      </c>
      <c r="D111" t="s">
        <v>27</v>
      </c>
      <c r="E111">
        <v>125.33999999999999</v>
      </c>
      <c r="F111">
        <v>0</v>
      </c>
      <c r="G111">
        <v>357.36</v>
      </c>
      <c r="BD111" s="7">
        <v>125.33999999999999</v>
      </c>
      <c r="BE111" s="7">
        <v>0</v>
      </c>
      <c r="BF111" s="7">
        <v>357.36</v>
      </c>
      <c r="BZ111" s="7">
        <v>125.33999999999999</v>
      </c>
      <c r="CA111" s="7">
        <v>0</v>
      </c>
      <c r="CB111" s="7">
        <v>357.36</v>
      </c>
      <c r="CC111" s="7">
        <f t="shared" si="7"/>
        <v>482.7</v>
      </c>
    </row>
    <row r="112" spans="1:81" x14ac:dyDescent="0.3">
      <c r="A112" s="5">
        <v>55214</v>
      </c>
      <c r="B112">
        <v>0.97</v>
      </c>
      <c r="C112" t="s">
        <v>28</v>
      </c>
      <c r="D112" t="s">
        <v>27</v>
      </c>
      <c r="E112">
        <v>0</v>
      </c>
      <c r="F112">
        <v>0</v>
      </c>
      <c r="G112">
        <v>447.93600000000004</v>
      </c>
      <c r="BD112" s="7">
        <v>0</v>
      </c>
      <c r="BE112" s="7">
        <v>0</v>
      </c>
      <c r="BF112" s="7">
        <v>447.93600000000004</v>
      </c>
      <c r="BZ112" s="7">
        <v>0</v>
      </c>
      <c r="CA112" s="7">
        <v>0</v>
      </c>
      <c r="CB112" s="7">
        <v>447.93600000000004</v>
      </c>
      <c r="CC112" s="7">
        <f t="shared" si="7"/>
        <v>447.93600000000004</v>
      </c>
    </row>
    <row r="113" spans="1:81" x14ac:dyDescent="0.3">
      <c r="A113" s="5">
        <v>55215</v>
      </c>
      <c r="B113">
        <v>0.97</v>
      </c>
      <c r="C113" t="s">
        <v>22</v>
      </c>
      <c r="D113" t="s">
        <v>23</v>
      </c>
      <c r="E113">
        <v>0</v>
      </c>
      <c r="F113">
        <v>0</v>
      </c>
      <c r="G113">
        <v>328.64</v>
      </c>
      <c r="BD113" s="7">
        <v>0</v>
      </c>
      <c r="BE113" s="7">
        <v>0</v>
      </c>
      <c r="BF113" s="7">
        <v>328.64</v>
      </c>
      <c r="BZ113" s="7">
        <v>0</v>
      </c>
      <c r="CA113" s="7">
        <v>0</v>
      </c>
      <c r="CB113" s="7">
        <v>328.64</v>
      </c>
      <c r="CC113" s="7">
        <f t="shared" si="7"/>
        <v>328.64</v>
      </c>
    </row>
    <row r="114" spans="1:81" x14ac:dyDescent="0.3">
      <c r="A114" s="5">
        <v>55218</v>
      </c>
      <c r="B114">
        <v>0.94</v>
      </c>
      <c r="C114" t="s">
        <v>22</v>
      </c>
      <c r="D114" t="s">
        <v>23</v>
      </c>
      <c r="E114">
        <v>0</v>
      </c>
      <c r="F114">
        <v>0</v>
      </c>
      <c r="G114">
        <v>306.38399999999996</v>
      </c>
      <c r="BD114" s="7">
        <v>0</v>
      </c>
      <c r="BE114" s="7">
        <v>0</v>
      </c>
      <c r="BF114" s="7">
        <v>306.38399999999996</v>
      </c>
      <c r="BZ114" s="7">
        <v>0</v>
      </c>
      <c r="CA114" s="7">
        <v>0</v>
      </c>
      <c r="CB114" s="7">
        <v>306.38399999999996</v>
      </c>
      <c r="CC114" s="7">
        <f t="shared" si="7"/>
        <v>306.38399999999996</v>
      </c>
    </row>
    <row r="115" spans="1:81" x14ac:dyDescent="0.3">
      <c r="A115" s="5">
        <v>55219</v>
      </c>
      <c r="B115">
        <v>0.97</v>
      </c>
      <c r="C115" t="s">
        <v>25</v>
      </c>
      <c r="D115" t="s">
        <v>23</v>
      </c>
      <c r="E115">
        <v>0</v>
      </c>
      <c r="F115">
        <v>0</v>
      </c>
      <c r="G115">
        <v>568.25199999999995</v>
      </c>
      <c r="BD115" s="7">
        <v>0</v>
      </c>
      <c r="BE115" s="7">
        <v>0</v>
      </c>
      <c r="BF115" s="7">
        <v>568.25199999999995</v>
      </c>
      <c r="BZ115" s="7">
        <v>0</v>
      </c>
      <c r="CA115" s="7">
        <v>0</v>
      </c>
      <c r="CB115" s="7">
        <v>568.25199999999995</v>
      </c>
      <c r="CC115" s="7">
        <f t="shared" si="7"/>
        <v>568.25199999999995</v>
      </c>
    </row>
    <row r="116" spans="1:81" x14ac:dyDescent="0.3">
      <c r="A116" s="5">
        <v>55220</v>
      </c>
      <c r="B116">
        <v>0.97</v>
      </c>
      <c r="C116" t="s">
        <v>25</v>
      </c>
      <c r="D116" t="s">
        <v>23</v>
      </c>
      <c r="E116">
        <v>0</v>
      </c>
      <c r="F116">
        <v>0</v>
      </c>
      <c r="G116">
        <v>594.31999999999994</v>
      </c>
      <c r="BD116" s="7">
        <v>0</v>
      </c>
      <c r="BE116" s="7">
        <v>0</v>
      </c>
      <c r="BF116" s="7">
        <v>594.31999999999994</v>
      </c>
      <c r="BZ116" s="7">
        <v>0</v>
      </c>
      <c r="CA116" s="7">
        <v>0</v>
      </c>
      <c r="CB116" s="7">
        <v>594.31999999999994</v>
      </c>
      <c r="CC116" s="7">
        <f t="shared" si="7"/>
        <v>594.31999999999994</v>
      </c>
    </row>
    <row r="117" spans="1:81" x14ac:dyDescent="0.3">
      <c r="A117" s="5">
        <v>55227</v>
      </c>
      <c r="B117">
        <v>0.98499999999999999</v>
      </c>
      <c r="C117" t="s">
        <v>26</v>
      </c>
      <c r="D117" t="s">
        <v>23</v>
      </c>
      <c r="E117">
        <v>0</v>
      </c>
      <c r="F117">
        <v>0</v>
      </c>
      <c r="G117">
        <v>1300.32</v>
      </c>
      <c r="BD117" s="7">
        <v>0</v>
      </c>
      <c r="BE117" s="7">
        <v>0</v>
      </c>
      <c r="BF117" s="7">
        <v>1300.32</v>
      </c>
      <c r="BZ117" s="7">
        <v>0</v>
      </c>
      <c r="CA117" s="7">
        <v>0</v>
      </c>
      <c r="CB117" s="7">
        <v>1300.32</v>
      </c>
      <c r="CC117" s="7">
        <f t="shared" si="7"/>
        <v>1300.32</v>
      </c>
    </row>
    <row r="118" spans="1:81" x14ac:dyDescent="0.3">
      <c r="A118" s="5">
        <v>55228</v>
      </c>
      <c r="B118">
        <v>0.98499999999999999</v>
      </c>
      <c r="C118" t="s">
        <v>26</v>
      </c>
      <c r="D118" t="s">
        <v>23</v>
      </c>
      <c r="E118">
        <v>0</v>
      </c>
      <c r="F118">
        <v>0</v>
      </c>
      <c r="G118">
        <v>1820.4479999999996</v>
      </c>
      <c r="BD118" s="7">
        <v>0</v>
      </c>
      <c r="BE118" s="7">
        <v>0</v>
      </c>
      <c r="BF118" s="7">
        <v>1820.4479999999996</v>
      </c>
      <c r="BZ118" s="7">
        <v>0</v>
      </c>
      <c r="CA118" s="7">
        <v>0</v>
      </c>
      <c r="CB118" s="7">
        <v>1820.4479999999996</v>
      </c>
      <c r="CC118" s="7">
        <f t="shared" si="7"/>
        <v>1820.4479999999996</v>
      </c>
    </row>
    <row r="119" spans="1:81" x14ac:dyDescent="0.3">
      <c r="A119" s="5">
        <v>55251</v>
      </c>
      <c r="B119">
        <v>0.98499999999999999</v>
      </c>
      <c r="C119" t="s">
        <v>26</v>
      </c>
      <c r="D119" t="s">
        <v>23</v>
      </c>
      <c r="E119">
        <v>0</v>
      </c>
      <c r="F119">
        <v>0</v>
      </c>
      <c r="G119">
        <v>404.964</v>
      </c>
      <c r="BD119" s="7">
        <v>0</v>
      </c>
      <c r="BE119" s="7">
        <v>0</v>
      </c>
      <c r="BF119" s="7">
        <v>404.964</v>
      </c>
      <c r="BZ119" s="7">
        <v>0</v>
      </c>
      <c r="CA119" s="7">
        <v>0</v>
      </c>
      <c r="CB119" s="7">
        <v>404.964</v>
      </c>
      <c r="CC119" s="7">
        <f t="shared" si="7"/>
        <v>404.964</v>
      </c>
    </row>
    <row r="120" spans="1:81" x14ac:dyDescent="0.3">
      <c r="A120" s="5">
        <v>55252</v>
      </c>
      <c r="B120">
        <v>0.98499999999999999</v>
      </c>
      <c r="C120" t="s">
        <v>26</v>
      </c>
      <c r="D120" t="s">
        <v>23</v>
      </c>
      <c r="E120">
        <v>0</v>
      </c>
      <c r="F120">
        <v>0</v>
      </c>
      <c r="G120">
        <v>674.94</v>
      </c>
      <c r="BD120" s="7">
        <v>0</v>
      </c>
      <c r="BE120" s="7">
        <v>0</v>
      </c>
      <c r="BF120" s="7">
        <v>674.94</v>
      </c>
      <c r="BZ120" s="7">
        <v>0</v>
      </c>
      <c r="CA120" s="7">
        <v>0</v>
      </c>
      <c r="CB120" s="7">
        <v>674.94</v>
      </c>
      <c r="CC120" s="7">
        <f t="shared" si="7"/>
        <v>674.94</v>
      </c>
    </row>
    <row r="121" spans="1:81" x14ac:dyDescent="0.3">
      <c r="A121" s="5">
        <v>55265</v>
      </c>
      <c r="B121">
        <v>0.94</v>
      </c>
      <c r="C121" t="s">
        <v>26</v>
      </c>
      <c r="D121" t="s">
        <v>23</v>
      </c>
      <c r="E121">
        <v>0</v>
      </c>
      <c r="F121">
        <v>0</v>
      </c>
      <c r="G121">
        <v>944.91600000000017</v>
      </c>
      <c r="BD121" s="7">
        <v>0</v>
      </c>
      <c r="BE121" s="7">
        <v>0</v>
      </c>
      <c r="BF121" s="7">
        <v>944.91600000000017</v>
      </c>
      <c r="BZ121" s="7">
        <v>0</v>
      </c>
      <c r="CA121" s="7">
        <v>0</v>
      </c>
      <c r="CB121" s="7">
        <v>944.91600000000017</v>
      </c>
      <c r="CC121" s="7">
        <f t="shared" si="7"/>
        <v>944.91600000000017</v>
      </c>
    </row>
    <row r="122" spans="1:81" x14ac:dyDescent="0.3">
      <c r="A122" s="5">
        <v>55335</v>
      </c>
      <c r="B122">
        <v>0.98499999999999999</v>
      </c>
      <c r="C122" t="s">
        <v>30</v>
      </c>
      <c r="D122" t="s">
        <v>27</v>
      </c>
      <c r="E122">
        <v>0</v>
      </c>
      <c r="F122">
        <v>0</v>
      </c>
      <c r="G122">
        <v>2423.4</v>
      </c>
      <c r="BD122" s="7">
        <v>0</v>
      </c>
      <c r="BE122" s="7">
        <v>0</v>
      </c>
      <c r="BF122" s="7">
        <v>2423.4</v>
      </c>
      <c r="BZ122" s="7">
        <v>0</v>
      </c>
      <c r="CA122" s="7">
        <v>0</v>
      </c>
      <c r="CB122" s="7">
        <v>2423.4</v>
      </c>
      <c r="CC122" s="7">
        <f t="shared" si="7"/>
        <v>2423.4</v>
      </c>
    </row>
    <row r="123" spans="1:81" x14ac:dyDescent="0.3">
      <c r="A123" s="5">
        <v>55565</v>
      </c>
      <c r="B123">
        <v>0.98499999999999999</v>
      </c>
      <c r="C123" t="s">
        <v>25</v>
      </c>
      <c r="D123" t="s">
        <v>23</v>
      </c>
      <c r="E123">
        <v>0</v>
      </c>
      <c r="F123">
        <v>0</v>
      </c>
      <c r="G123">
        <v>510.48000000000013</v>
      </c>
      <c r="BD123" s="7">
        <v>0</v>
      </c>
      <c r="BE123" s="7">
        <v>0</v>
      </c>
      <c r="BF123" s="7">
        <v>510.48000000000013</v>
      </c>
      <c r="BZ123" s="7">
        <v>0</v>
      </c>
      <c r="CA123" s="7">
        <v>0</v>
      </c>
      <c r="CB123" s="7">
        <v>510.48000000000013</v>
      </c>
      <c r="CC123" s="7">
        <f t="shared" si="7"/>
        <v>510.48000000000013</v>
      </c>
    </row>
    <row r="124" spans="1:81" x14ac:dyDescent="0.3">
      <c r="A124" s="5">
        <v>55566</v>
      </c>
      <c r="B124">
        <v>0.98499999999999999</v>
      </c>
      <c r="C124" t="s">
        <v>25</v>
      </c>
      <c r="D124" t="s">
        <v>23</v>
      </c>
      <c r="E124">
        <v>0</v>
      </c>
      <c r="F124">
        <v>0</v>
      </c>
      <c r="G124">
        <v>131.904</v>
      </c>
      <c r="BD124" s="7">
        <v>0</v>
      </c>
      <c r="BE124" s="7">
        <v>0</v>
      </c>
      <c r="BF124" s="7">
        <v>131.904</v>
      </c>
      <c r="BZ124" s="7">
        <v>0</v>
      </c>
      <c r="CA124" s="7">
        <v>0</v>
      </c>
      <c r="CB124" s="7">
        <v>131.904</v>
      </c>
      <c r="CC124" s="7">
        <f t="shared" si="7"/>
        <v>131.904</v>
      </c>
    </row>
    <row r="125" spans="1:81" x14ac:dyDescent="0.3">
      <c r="A125" s="5">
        <v>55567</v>
      </c>
      <c r="B125">
        <v>0.98499999999999999</v>
      </c>
      <c r="C125" t="s">
        <v>24</v>
      </c>
      <c r="D125" t="s">
        <v>23</v>
      </c>
      <c r="E125">
        <v>0</v>
      </c>
      <c r="F125">
        <v>0</v>
      </c>
      <c r="G125">
        <v>426.44000000000005</v>
      </c>
      <c r="BD125" s="7">
        <v>0</v>
      </c>
      <c r="BE125" s="7">
        <v>0</v>
      </c>
      <c r="BF125" s="7">
        <v>426.44000000000005</v>
      </c>
      <c r="BZ125" s="7">
        <v>0</v>
      </c>
      <c r="CA125" s="7">
        <v>0</v>
      </c>
      <c r="CB125" s="7">
        <v>426.44000000000005</v>
      </c>
      <c r="CC125" s="7">
        <f t="shared" si="7"/>
        <v>426.44000000000005</v>
      </c>
    </row>
    <row r="126" spans="1:81" x14ac:dyDescent="0.3">
      <c r="A126" s="5">
        <v>55568</v>
      </c>
      <c r="B126">
        <v>0.98499999999999999</v>
      </c>
      <c r="C126" t="s">
        <v>24</v>
      </c>
      <c r="D126" t="s">
        <v>23</v>
      </c>
      <c r="E126">
        <v>0</v>
      </c>
      <c r="F126">
        <v>0</v>
      </c>
      <c r="G126">
        <v>144.928</v>
      </c>
      <c r="BD126" s="7">
        <v>0</v>
      </c>
      <c r="BE126" s="7">
        <v>0</v>
      </c>
      <c r="BF126" s="7">
        <v>144.928</v>
      </c>
      <c r="BZ126" s="7">
        <v>0</v>
      </c>
      <c r="CA126" s="7">
        <v>0</v>
      </c>
      <c r="CB126" s="7">
        <v>144.928</v>
      </c>
      <c r="CC126" s="7">
        <f t="shared" si="7"/>
        <v>144.928</v>
      </c>
    </row>
    <row r="127" spans="1:81" x14ac:dyDescent="0.3">
      <c r="A127" s="5">
        <v>55592</v>
      </c>
      <c r="B127">
        <v>0.98499999999999999</v>
      </c>
      <c r="C127" t="s">
        <v>30</v>
      </c>
      <c r="D127" t="s">
        <v>27</v>
      </c>
      <c r="E127">
        <v>0</v>
      </c>
      <c r="F127">
        <v>0</v>
      </c>
      <c r="G127">
        <v>1060.7598121514973</v>
      </c>
      <c r="BD127" s="7">
        <v>0</v>
      </c>
      <c r="BE127" s="7">
        <v>0</v>
      </c>
      <c r="BF127" s="7">
        <v>1060.7598121514973</v>
      </c>
      <c r="BZ127" s="7">
        <v>0</v>
      </c>
      <c r="CA127" s="7">
        <v>0</v>
      </c>
      <c r="CB127" s="7">
        <v>1060.7598121514973</v>
      </c>
      <c r="CC127" s="7">
        <f t="shared" si="7"/>
        <v>1060.7598121514973</v>
      </c>
    </row>
    <row r="128" spans="1:81" x14ac:dyDescent="0.3">
      <c r="A128" s="5">
        <v>55593</v>
      </c>
      <c r="B128">
        <v>0.97</v>
      </c>
      <c r="C128" t="s">
        <v>30</v>
      </c>
      <c r="D128" t="s">
        <v>27</v>
      </c>
      <c r="E128">
        <v>0</v>
      </c>
      <c r="F128">
        <v>0</v>
      </c>
      <c r="G128">
        <v>520.55999999999995</v>
      </c>
      <c r="BD128" s="7">
        <v>0</v>
      </c>
      <c r="BE128" s="7">
        <v>0</v>
      </c>
      <c r="BF128" s="7">
        <v>520.55999999999995</v>
      </c>
      <c r="BZ128" s="7">
        <v>0</v>
      </c>
      <c r="CA128" s="7">
        <v>0</v>
      </c>
      <c r="CB128" s="7">
        <v>520.55999999999995</v>
      </c>
      <c r="CC128" s="7">
        <f t="shared" si="7"/>
        <v>520.55999999999995</v>
      </c>
    </row>
    <row r="129" spans="1:81" x14ac:dyDescent="0.3">
      <c r="A129" s="5">
        <v>55594</v>
      </c>
      <c r="B129">
        <v>0.97</v>
      </c>
      <c r="C129" t="s">
        <v>30</v>
      </c>
      <c r="D129" t="s">
        <v>27</v>
      </c>
      <c r="E129">
        <v>0</v>
      </c>
      <c r="F129">
        <v>0</v>
      </c>
      <c r="G129">
        <v>164.68</v>
      </c>
      <c r="BD129" s="7">
        <v>0</v>
      </c>
      <c r="BE129" s="7">
        <v>0</v>
      </c>
      <c r="BF129" s="7">
        <v>164.68</v>
      </c>
      <c r="BZ129" s="7">
        <v>0</v>
      </c>
      <c r="CA129" s="7">
        <v>0</v>
      </c>
      <c r="CB129" s="7">
        <v>164.68</v>
      </c>
      <c r="CC129" s="7">
        <f t="shared" si="7"/>
        <v>164.68</v>
      </c>
    </row>
    <row r="130" spans="1:81" x14ac:dyDescent="0.3">
      <c r="A130" s="5">
        <v>55595</v>
      </c>
      <c r="B130">
        <v>0.97</v>
      </c>
      <c r="C130" t="s">
        <v>30</v>
      </c>
      <c r="D130" t="s">
        <v>27</v>
      </c>
      <c r="E130">
        <v>0</v>
      </c>
      <c r="F130">
        <v>0</v>
      </c>
      <c r="G130">
        <v>486.22</v>
      </c>
      <c r="BD130" s="7">
        <v>0</v>
      </c>
      <c r="BE130" s="7">
        <v>0</v>
      </c>
      <c r="BF130" s="7">
        <v>486.22</v>
      </c>
      <c r="BZ130" s="7">
        <v>0</v>
      </c>
      <c r="CA130" s="7">
        <v>0</v>
      </c>
      <c r="CB130" s="7">
        <v>486.22</v>
      </c>
      <c r="CC130" s="7">
        <f t="shared" si="7"/>
        <v>486.22</v>
      </c>
    </row>
    <row r="131" spans="1:81" x14ac:dyDescent="0.3">
      <c r="A131" s="5">
        <v>55741</v>
      </c>
      <c r="B131">
        <v>0.94</v>
      </c>
      <c r="C131" t="s">
        <v>29</v>
      </c>
      <c r="D131" t="s">
        <v>32</v>
      </c>
      <c r="E131">
        <v>0</v>
      </c>
      <c r="F131">
        <v>0</v>
      </c>
      <c r="G131">
        <v>16.517847053075915</v>
      </c>
      <c r="BD131" s="7">
        <v>0</v>
      </c>
      <c r="BE131" s="7">
        <v>0</v>
      </c>
      <c r="BF131" s="7">
        <v>16.517847053075915</v>
      </c>
      <c r="BZ131" s="7">
        <v>0</v>
      </c>
      <c r="CA131" s="7">
        <v>0</v>
      </c>
      <c r="CB131" s="7">
        <v>16.517847053075915</v>
      </c>
      <c r="CC131" s="7">
        <f t="shared" ref="CC131:CC173" si="8">SUM(BZ131:CB131)</f>
        <v>16.517847053075915</v>
      </c>
    </row>
    <row r="132" spans="1:81" x14ac:dyDescent="0.3">
      <c r="A132" s="5">
        <v>55762</v>
      </c>
      <c r="B132">
        <v>0.98</v>
      </c>
      <c r="C132" t="s">
        <v>29</v>
      </c>
      <c r="D132" t="s">
        <v>31</v>
      </c>
      <c r="E132">
        <v>0</v>
      </c>
      <c r="F132">
        <v>0</v>
      </c>
      <c r="G132">
        <v>348</v>
      </c>
      <c r="BD132" s="7">
        <v>0</v>
      </c>
      <c r="BE132" s="7">
        <v>0</v>
      </c>
      <c r="BF132" s="7">
        <v>348</v>
      </c>
      <c r="BZ132" s="7">
        <v>0</v>
      </c>
      <c r="CA132" s="7">
        <v>0</v>
      </c>
      <c r="CB132" s="7">
        <v>348</v>
      </c>
      <c r="CC132" s="7">
        <f t="shared" si="8"/>
        <v>348</v>
      </c>
    </row>
    <row r="133" spans="1:81" x14ac:dyDescent="0.3">
      <c r="A133" s="5">
        <v>55763</v>
      </c>
      <c r="B133">
        <v>0.98</v>
      </c>
      <c r="C133" t="s">
        <v>30</v>
      </c>
      <c r="D133" t="s">
        <v>31</v>
      </c>
      <c r="E133">
        <v>0</v>
      </c>
      <c r="F133">
        <v>0</v>
      </c>
      <c r="G133">
        <v>329.04</v>
      </c>
      <c r="BD133" s="7">
        <v>0</v>
      </c>
      <c r="BE133" s="7">
        <v>0</v>
      </c>
      <c r="BF133" s="7">
        <v>329.04</v>
      </c>
      <c r="BZ133" s="7">
        <v>0</v>
      </c>
      <c r="CA133" s="7">
        <v>0</v>
      </c>
      <c r="CB133" s="7">
        <v>329.04</v>
      </c>
      <c r="CC133" s="7">
        <f t="shared" si="8"/>
        <v>329.04</v>
      </c>
    </row>
    <row r="134" spans="1:81" x14ac:dyDescent="0.3">
      <c r="A134" s="5">
        <v>55773</v>
      </c>
      <c r="B134">
        <v>0.98499999999999999</v>
      </c>
      <c r="C134" t="s">
        <v>30</v>
      </c>
      <c r="D134" t="s">
        <v>27</v>
      </c>
      <c r="E134">
        <v>0</v>
      </c>
      <c r="F134">
        <v>0</v>
      </c>
      <c r="G134">
        <v>1321.6840000000002</v>
      </c>
      <c r="BD134" s="7">
        <v>0</v>
      </c>
      <c r="BE134" s="7">
        <v>0</v>
      </c>
      <c r="BF134" s="7">
        <v>1321.6840000000002</v>
      </c>
      <c r="BZ134" s="7">
        <v>0</v>
      </c>
      <c r="CA134" s="7">
        <v>0</v>
      </c>
      <c r="CB134" s="7">
        <v>1321.6840000000002</v>
      </c>
      <c r="CC134" s="7">
        <f t="shared" si="8"/>
        <v>1321.6840000000002</v>
      </c>
    </row>
    <row r="135" spans="1:81" x14ac:dyDescent="0.3">
      <c r="A135" s="5">
        <v>55795</v>
      </c>
      <c r="B135">
        <v>0.94</v>
      </c>
      <c r="C135" t="s">
        <v>24</v>
      </c>
      <c r="D135" t="s">
        <v>23</v>
      </c>
      <c r="E135">
        <v>0</v>
      </c>
      <c r="F135">
        <v>224.89600000000002</v>
      </c>
      <c r="G135">
        <v>0</v>
      </c>
      <c r="BD135" s="7">
        <v>0</v>
      </c>
      <c r="BE135" s="7">
        <v>224.89600000000002</v>
      </c>
      <c r="BF135" s="7">
        <v>0</v>
      </c>
      <c r="BZ135" s="7">
        <v>0</v>
      </c>
      <c r="CA135" s="7">
        <v>224.89600000000002</v>
      </c>
      <c r="CB135" s="7">
        <v>0</v>
      </c>
      <c r="CC135" s="7">
        <f t="shared" si="8"/>
        <v>224.89600000000002</v>
      </c>
    </row>
    <row r="136" spans="1:81" x14ac:dyDescent="0.3">
      <c r="A136" s="5">
        <v>55796</v>
      </c>
      <c r="B136">
        <v>0.94</v>
      </c>
      <c r="C136" t="s">
        <v>24</v>
      </c>
      <c r="D136" t="s">
        <v>23</v>
      </c>
      <c r="E136">
        <v>0</v>
      </c>
      <c r="F136">
        <v>57.713923555719965</v>
      </c>
      <c r="G136">
        <v>0</v>
      </c>
      <c r="BD136" s="7">
        <v>0</v>
      </c>
      <c r="BE136" s="7">
        <v>57.713923555719965</v>
      </c>
      <c r="BF136" s="7">
        <v>0</v>
      </c>
      <c r="BZ136" s="7">
        <v>0</v>
      </c>
      <c r="CA136" s="7">
        <v>57.713923555719965</v>
      </c>
      <c r="CB136" s="7">
        <v>0</v>
      </c>
      <c r="CC136" s="7">
        <f t="shared" si="8"/>
        <v>57.713923555719965</v>
      </c>
    </row>
    <row r="137" spans="1:81" x14ac:dyDescent="0.3">
      <c r="A137" s="5">
        <v>55797</v>
      </c>
      <c r="B137">
        <v>0.94</v>
      </c>
      <c r="C137" t="s">
        <v>25</v>
      </c>
      <c r="D137" t="s">
        <v>23</v>
      </c>
      <c r="E137">
        <v>0</v>
      </c>
      <c r="F137">
        <v>138.40199999999999</v>
      </c>
      <c r="G137">
        <v>0</v>
      </c>
      <c r="BD137" s="7">
        <v>0</v>
      </c>
      <c r="BE137" s="7">
        <v>138.40199999999999</v>
      </c>
      <c r="BF137" s="7">
        <v>0</v>
      </c>
      <c r="BZ137" s="7">
        <v>0</v>
      </c>
      <c r="CA137" s="7">
        <v>138.40199999999999</v>
      </c>
      <c r="CB137" s="7">
        <v>0</v>
      </c>
      <c r="CC137" s="7">
        <f t="shared" si="8"/>
        <v>138.40199999999999</v>
      </c>
    </row>
    <row r="138" spans="1:81" x14ac:dyDescent="0.3">
      <c r="A138" s="5">
        <v>55798</v>
      </c>
      <c r="B138">
        <v>0.94</v>
      </c>
      <c r="C138" t="s">
        <v>25</v>
      </c>
      <c r="D138" t="s">
        <v>23</v>
      </c>
      <c r="E138">
        <v>0</v>
      </c>
      <c r="F138">
        <v>133.35300000000001</v>
      </c>
      <c r="G138">
        <v>0</v>
      </c>
      <c r="BD138" s="7">
        <v>0</v>
      </c>
      <c r="BE138" s="7">
        <v>133.35300000000001</v>
      </c>
      <c r="BF138" s="7">
        <v>0</v>
      </c>
      <c r="BZ138" s="7">
        <v>0</v>
      </c>
      <c r="CA138" s="7">
        <v>133.35300000000001</v>
      </c>
      <c r="CB138" s="7">
        <v>0</v>
      </c>
      <c r="CC138" s="7">
        <f t="shared" si="8"/>
        <v>133.35300000000001</v>
      </c>
    </row>
    <row r="139" spans="1:81" x14ac:dyDescent="0.3">
      <c r="A139" s="5">
        <v>55801</v>
      </c>
      <c r="B139">
        <v>0.94</v>
      </c>
      <c r="C139" t="s">
        <v>25</v>
      </c>
      <c r="D139" t="s">
        <v>23</v>
      </c>
      <c r="E139">
        <v>0</v>
      </c>
      <c r="F139">
        <v>116.004</v>
      </c>
      <c r="G139">
        <v>0</v>
      </c>
      <c r="BD139" s="7">
        <v>0</v>
      </c>
      <c r="BE139" s="7">
        <v>116.004</v>
      </c>
      <c r="BF139" s="7">
        <v>0</v>
      </c>
      <c r="BZ139" s="7">
        <v>0</v>
      </c>
      <c r="CA139" s="7">
        <v>116.004</v>
      </c>
      <c r="CB139" s="7">
        <v>0</v>
      </c>
      <c r="CC139" s="7">
        <f t="shared" si="8"/>
        <v>116.004</v>
      </c>
    </row>
    <row r="140" spans="1:81" x14ac:dyDescent="0.3">
      <c r="A140" s="5">
        <v>55802</v>
      </c>
      <c r="B140">
        <v>0.94</v>
      </c>
      <c r="C140" t="s">
        <v>25</v>
      </c>
      <c r="D140" t="s">
        <v>23</v>
      </c>
      <c r="E140">
        <v>0</v>
      </c>
      <c r="F140">
        <v>124.06800000000001</v>
      </c>
      <c r="G140">
        <v>0</v>
      </c>
      <c r="BD140" s="7">
        <v>0</v>
      </c>
      <c r="BE140" s="7">
        <v>124.06800000000001</v>
      </c>
      <c r="BF140" s="7">
        <v>0</v>
      </c>
      <c r="BZ140" s="7">
        <v>0</v>
      </c>
      <c r="CA140" s="7">
        <v>124.06800000000001</v>
      </c>
      <c r="CB140" s="7">
        <v>0</v>
      </c>
      <c r="CC140" s="7">
        <f t="shared" si="8"/>
        <v>124.06800000000001</v>
      </c>
    </row>
    <row r="141" spans="1:81" x14ac:dyDescent="0.3">
      <c r="A141" s="5">
        <v>55803</v>
      </c>
      <c r="B141">
        <v>0.94</v>
      </c>
      <c r="C141" t="s">
        <v>24</v>
      </c>
      <c r="D141" t="s">
        <v>23</v>
      </c>
      <c r="E141">
        <v>0</v>
      </c>
      <c r="F141">
        <v>112.416</v>
      </c>
      <c r="G141">
        <v>0</v>
      </c>
      <c r="BD141" s="7">
        <v>0</v>
      </c>
      <c r="BE141" s="7">
        <v>112.416</v>
      </c>
      <c r="BF141" s="7">
        <v>0</v>
      </c>
      <c r="BZ141" s="7">
        <v>0</v>
      </c>
      <c r="CA141" s="7">
        <v>112.416</v>
      </c>
      <c r="CB141" s="7">
        <v>0</v>
      </c>
      <c r="CC141" s="7">
        <f t="shared" si="8"/>
        <v>112.416</v>
      </c>
    </row>
    <row r="142" spans="1:81" x14ac:dyDescent="0.3">
      <c r="A142" s="5">
        <v>55804</v>
      </c>
      <c r="B142">
        <v>0.94</v>
      </c>
      <c r="C142" t="s">
        <v>24</v>
      </c>
      <c r="D142" t="s">
        <v>23</v>
      </c>
      <c r="E142">
        <v>0</v>
      </c>
      <c r="F142">
        <v>139.00800000000001</v>
      </c>
      <c r="G142">
        <v>0</v>
      </c>
      <c r="BD142" s="7">
        <v>0</v>
      </c>
      <c r="BE142" s="7">
        <v>139.00800000000001</v>
      </c>
      <c r="BF142" s="7">
        <v>0</v>
      </c>
      <c r="BZ142" s="7">
        <v>0</v>
      </c>
      <c r="CA142" s="7">
        <v>139.00800000000001</v>
      </c>
      <c r="CB142" s="7">
        <v>0</v>
      </c>
      <c r="CC142" s="7">
        <f t="shared" si="8"/>
        <v>139.00800000000001</v>
      </c>
    </row>
    <row r="143" spans="1:81" x14ac:dyDescent="0.3">
      <c r="A143" s="5">
        <v>55805</v>
      </c>
      <c r="B143">
        <v>0.94</v>
      </c>
      <c r="C143" t="s">
        <v>22</v>
      </c>
      <c r="D143" t="s">
        <v>23</v>
      </c>
      <c r="E143">
        <v>0</v>
      </c>
      <c r="F143">
        <v>132.16399999999999</v>
      </c>
      <c r="G143">
        <v>0</v>
      </c>
      <c r="BD143" s="7">
        <v>0</v>
      </c>
      <c r="BE143" s="7">
        <v>132.16399999999999</v>
      </c>
      <c r="BF143" s="7">
        <v>0</v>
      </c>
      <c r="BZ143" s="7">
        <v>0</v>
      </c>
      <c r="CA143" s="7">
        <v>132.16399999999999</v>
      </c>
      <c r="CB143" s="7">
        <v>0</v>
      </c>
      <c r="CC143" s="7">
        <f t="shared" si="8"/>
        <v>132.16399999999999</v>
      </c>
    </row>
    <row r="144" spans="1:81" x14ac:dyDescent="0.3">
      <c r="A144" s="5">
        <v>55806</v>
      </c>
      <c r="B144">
        <v>0.94</v>
      </c>
      <c r="C144" t="s">
        <v>22</v>
      </c>
      <c r="D144" t="s">
        <v>23</v>
      </c>
      <c r="E144">
        <v>0</v>
      </c>
      <c r="F144">
        <v>125.85599999999999</v>
      </c>
      <c r="G144">
        <v>0</v>
      </c>
      <c r="BD144" s="7">
        <v>0</v>
      </c>
      <c r="BE144" s="7">
        <v>125.85599999999999</v>
      </c>
      <c r="BF144" s="7">
        <v>0</v>
      </c>
      <c r="BZ144" s="7">
        <v>0</v>
      </c>
      <c r="CA144" s="7">
        <v>125.85599999999999</v>
      </c>
      <c r="CB144" s="7">
        <v>0</v>
      </c>
      <c r="CC144" s="7">
        <f t="shared" si="8"/>
        <v>125.85599999999999</v>
      </c>
    </row>
    <row r="145" spans="1:81" x14ac:dyDescent="0.3">
      <c r="A145" s="5">
        <v>55807</v>
      </c>
      <c r="B145">
        <v>0.94</v>
      </c>
      <c r="C145" t="s">
        <v>24</v>
      </c>
      <c r="D145" t="s">
        <v>23</v>
      </c>
      <c r="E145">
        <v>0</v>
      </c>
      <c r="F145">
        <v>229.9660576638795</v>
      </c>
      <c r="G145">
        <v>0</v>
      </c>
      <c r="BD145" s="7">
        <v>0</v>
      </c>
      <c r="BE145" s="7">
        <v>229.9660576638795</v>
      </c>
      <c r="BF145" s="7">
        <v>0</v>
      </c>
      <c r="BZ145" s="7">
        <v>0</v>
      </c>
      <c r="CA145" s="7">
        <v>229.9660576638795</v>
      </c>
      <c r="CB145" s="7">
        <v>0</v>
      </c>
      <c r="CC145" s="7">
        <f t="shared" si="8"/>
        <v>229.9660576638795</v>
      </c>
    </row>
    <row r="146" spans="1:81" x14ac:dyDescent="0.3">
      <c r="A146" s="5">
        <v>55808</v>
      </c>
      <c r="B146">
        <v>0.94</v>
      </c>
      <c r="C146" t="s">
        <v>24</v>
      </c>
      <c r="D146" t="s">
        <v>23</v>
      </c>
      <c r="E146">
        <v>0</v>
      </c>
      <c r="F146">
        <v>127.636</v>
      </c>
      <c r="G146">
        <v>0</v>
      </c>
      <c r="BD146" s="7">
        <v>0</v>
      </c>
      <c r="BE146" s="7">
        <v>127.636</v>
      </c>
      <c r="BF146" s="7">
        <v>0</v>
      </c>
      <c r="BZ146" s="7">
        <v>0</v>
      </c>
      <c r="CA146" s="7">
        <v>127.636</v>
      </c>
      <c r="CB146" s="7">
        <v>0</v>
      </c>
      <c r="CC146" s="7">
        <f t="shared" si="8"/>
        <v>127.636</v>
      </c>
    </row>
    <row r="147" spans="1:81" x14ac:dyDescent="0.3">
      <c r="A147" s="5">
        <v>55809</v>
      </c>
      <c r="B147">
        <v>0.94</v>
      </c>
      <c r="C147" t="s">
        <v>25</v>
      </c>
      <c r="D147" t="s">
        <v>23</v>
      </c>
      <c r="E147">
        <v>0</v>
      </c>
      <c r="F147">
        <v>340.2</v>
      </c>
      <c r="G147">
        <v>0</v>
      </c>
      <c r="BD147" s="7">
        <v>0</v>
      </c>
      <c r="BE147" s="7">
        <v>340.2</v>
      </c>
      <c r="BF147" s="7">
        <v>0</v>
      </c>
      <c r="BZ147" s="7">
        <v>0</v>
      </c>
      <c r="CA147" s="7">
        <v>340.2</v>
      </c>
      <c r="CB147" s="7">
        <v>0</v>
      </c>
      <c r="CC147" s="7">
        <f t="shared" si="8"/>
        <v>340.2</v>
      </c>
    </row>
    <row r="148" spans="1:81" x14ac:dyDescent="0.3">
      <c r="A148" s="5">
        <v>55810</v>
      </c>
      <c r="B148">
        <v>0.94</v>
      </c>
      <c r="C148" t="s">
        <v>25</v>
      </c>
      <c r="D148" t="s">
        <v>23</v>
      </c>
      <c r="E148">
        <v>0</v>
      </c>
      <c r="F148">
        <v>127.97999999999999</v>
      </c>
      <c r="G148">
        <v>0</v>
      </c>
      <c r="BD148" s="7">
        <v>0</v>
      </c>
      <c r="BE148" s="7">
        <v>127.97999999999999</v>
      </c>
      <c r="BF148" s="7">
        <v>0</v>
      </c>
      <c r="BZ148" s="7">
        <v>0</v>
      </c>
      <c r="CA148" s="7">
        <v>127.97999999999999</v>
      </c>
      <c r="CB148" s="7">
        <v>0</v>
      </c>
      <c r="CC148" s="7">
        <f t="shared" si="8"/>
        <v>127.97999999999999</v>
      </c>
    </row>
    <row r="149" spans="1:81" x14ac:dyDescent="0.3">
      <c r="A149" s="5">
        <v>55813</v>
      </c>
      <c r="B149">
        <v>0.94</v>
      </c>
      <c r="C149" t="s">
        <v>24</v>
      </c>
      <c r="D149" t="s">
        <v>23</v>
      </c>
      <c r="E149">
        <v>0</v>
      </c>
      <c r="F149">
        <v>112.44800000000001</v>
      </c>
      <c r="G149">
        <v>0</v>
      </c>
      <c r="BD149" s="7">
        <v>0</v>
      </c>
      <c r="BE149" s="7">
        <v>112.44800000000001</v>
      </c>
      <c r="BF149" s="7">
        <v>0</v>
      </c>
      <c r="BZ149" s="7">
        <v>0</v>
      </c>
      <c r="CA149" s="7">
        <v>112.44800000000001</v>
      </c>
      <c r="CB149" s="7">
        <v>0</v>
      </c>
      <c r="CC149" s="7">
        <f t="shared" si="8"/>
        <v>112.44800000000001</v>
      </c>
    </row>
    <row r="150" spans="1:81" x14ac:dyDescent="0.3">
      <c r="A150" s="5">
        <v>55815</v>
      </c>
      <c r="B150">
        <v>0.94</v>
      </c>
      <c r="C150" t="s">
        <v>25</v>
      </c>
      <c r="D150" t="s">
        <v>23</v>
      </c>
      <c r="E150">
        <v>0</v>
      </c>
      <c r="F150">
        <v>222.70529153605605</v>
      </c>
      <c r="G150">
        <v>0</v>
      </c>
      <c r="BD150" s="7">
        <v>0</v>
      </c>
      <c r="BE150" s="7">
        <v>222.70529153605605</v>
      </c>
      <c r="BF150" s="7">
        <v>0</v>
      </c>
      <c r="BZ150" s="7">
        <v>0</v>
      </c>
      <c r="CA150" s="7">
        <v>222.70529153605605</v>
      </c>
      <c r="CB150" s="7">
        <v>0</v>
      </c>
      <c r="CC150" s="7">
        <f t="shared" si="8"/>
        <v>222.70529153605605</v>
      </c>
    </row>
    <row r="151" spans="1:81" x14ac:dyDescent="0.3">
      <c r="A151" s="5">
        <v>55816</v>
      </c>
      <c r="B151">
        <v>0.94</v>
      </c>
      <c r="C151" t="s">
        <v>25</v>
      </c>
      <c r="D151" t="s">
        <v>23</v>
      </c>
      <c r="E151">
        <v>0</v>
      </c>
      <c r="F151">
        <v>127.96000000000001</v>
      </c>
      <c r="G151">
        <v>0</v>
      </c>
      <c r="BD151" s="7">
        <v>0</v>
      </c>
      <c r="BE151" s="7">
        <v>127.96000000000001</v>
      </c>
      <c r="BF151" s="7">
        <v>0</v>
      </c>
      <c r="BZ151" s="7">
        <v>0</v>
      </c>
      <c r="CA151" s="7">
        <v>127.96000000000001</v>
      </c>
      <c r="CB151" s="7">
        <v>0</v>
      </c>
      <c r="CC151" s="7">
        <f t="shared" si="8"/>
        <v>127.96000000000001</v>
      </c>
    </row>
    <row r="152" spans="1:81" x14ac:dyDescent="0.3">
      <c r="A152" s="5">
        <v>55817</v>
      </c>
      <c r="B152">
        <v>0.97</v>
      </c>
      <c r="C152" t="s">
        <v>22</v>
      </c>
      <c r="D152" t="s">
        <v>23</v>
      </c>
      <c r="E152">
        <v>0</v>
      </c>
      <c r="F152">
        <v>341.28</v>
      </c>
      <c r="G152">
        <v>0</v>
      </c>
      <c r="BD152" s="7">
        <v>0</v>
      </c>
      <c r="BE152" s="7">
        <v>341.28</v>
      </c>
      <c r="BF152" s="7">
        <v>0</v>
      </c>
      <c r="BZ152" s="7">
        <v>0</v>
      </c>
      <c r="CA152" s="7">
        <v>341.28</v>
      </c>
      <c r="CB152" s="7">
        <v>0</v>
      </c>
      <c r="CC152" s="7">
        <f t="shared" si="8"/>
        <v>341.28</v>
      </c>
    </row>
    <row r="153" spans="1:81" x14ac:dyDescent="0.3">
      <c r="A153" s="5">
        <v>55818</v>
      </c>
      <c r="B153">
        <v>0.94</v>
      </c>
      <c r="C153" t="s">
        <v>22</v>
      </c>
      <c r="D153" t="s">
        <v>23</v>
      </c>
      <c r="E153">
        <v>0</v>
      </c>
      <c r="F153">
        <v>125.94</v>
      </c>
      <c r="G153">
        <v>0</v>
      </c>
      <c r="BD153" s="7">
        <v>0</v>
      </c>
      <c r="BE153" s="7">
        <v>125.94</v>
      </c>
      <c r="BF153" s="7">
        <v>0</v>
      </c>
      <c r="BZ153" s="7">
        <v>0</v>
      </c>
      <c r="CA153" s="7">
        <v>125.94</v>
      </c>
      <c r="CB153" s="7">
        <v>0</v>
      </c>
      <c r="CC153" s="7">
        <f t="shared" si="8"/>
        <v>125.94</v>
      </c>
    </row>
    <row r="154" spans="1:81" x14ac:dyDescent="0.3">
      <c r="A154" s="5">
        <v>55819</v>
      </c>
      <c r="B154">
        <v>0.97</v>
      </c>
      <c r="C154" t="s">
        <v>24</v>
      </c>
      <c r="D154" t="s">
        <v>23</v>
      </c>
      <c r="E154">
        <v>0</v>
      </c>
      <c r="F154">
        <v>747.5814691488664</v>
      </c>
      <c r="G154">
        <v>0</v>
      </c>
      <c r="BD154" s="7">
        <v>0</v>
      </c>
      <c r="BE154" s="7">
        <v>747.5814691488664</v>
      </c>
      <c r="BF154" s="7">
        <v>0</v>
      </c>
      <c r="BZ154" s="7">
        <v>0</v>
      </c>
      <c r="CA154" s="7">
        <v>747.5814691488664</v>
      </c>
      <c r="CB154" s="7">
        <v>0</v>
      </c>
      <c r="CC154" s="7">
        <f t="shared" si="8"/>
        <v>747.5814691488664</v>
      </c>
    </row>
    <row r="155" spans="1:81" x14ac:dyDescent="0.3">
      <c r="A155" s="5">
        <v>55820</v>
      </c>
      <c r="B155">
        <v>0.94</v>
      </c>
      <c r="C155" t="s">
        <v>24</v>
      </c>
      <c r="D155" t="s">
        <v>23</v>
      </c>
      <c r="E155">
        <v>0</v>
      </c>
      <c r="F155">
        <v>468.072</v>
      </c>
      <c r="G155">
        <v>0</v>
      </c>
      <c r="BD155" s="7">
        <v>0</v>
      </c>
      <c r="BE155" s="7">
        <v>468.072</v>
      </c>
      <c r="BF155" s="7">
        <v>0</v>
      </c>
      <c r="BZ155" s="7">
        <v>0</v>
      </c>
      <c r="CA155" s="7">
        <v>468.072</v>
      </c>
      <c r="CB155" s="7">
        <v>0</v>
      </c>
      <c r="CC155" s="7">
        <f t="shared" si="8"/>
        <v>468.072</v>
      </c>
    </row>
    <row r="156" spans="1:81" x14ac:dyDescent="0.3">
      <c r="A156" s="5">
        <v>55821</v>
      </c>
      <c r="B156">
        <v>0.97</v>
      </c>
      <c r="C156" t="s">
        <v>25</v>
      </c>
      <c r="D156" t="s">
        <v>23</v>
      </c>
      <c r="E156">
        <v>0</v>
      </c>
      <c r="F156">
        <v>644.46</v>
      </c>
      <c r="G156">
        <v>0</v>
      </c>
      <c r="BD156" s="7">
        <v>0</v>
      </c>
      <c r="BE156" s="7">
        <v>644.46</v>
      </c>
      <c r="BF156" s="7">
        <v>0</v>
      </c>
      <c r="BZ156" s="7">
        <v>0</v>
      </c>
      <c r="CA156" s="7">
        <v>644.46</v>
      </c>
      <c r="CB156" s="7">
        <v>0</v>
      </c>
      <c r="CC156" s="7">
        <f t="shared" si="8"/>
        <v>644.46</v>
      </c>
    </row>
    <row r="157" spans="1:81" x14ac:dyDescent="0.3">
      <c r="A157" s="5">
        <v>55822</v>
      </c>
      <c r="B157">
        <v>0.97</v>
      </c>
      <c r="C157" t="s">
        <v>25</v>
      </c>
      <c r="D157" t="s">
        <v>23</v>
      </c>
      <c r="E157">
        <v>0</v>
      </c>
      <c r="F157">
        <v>500.04293502569811</v>
      </c>
      <c r="G157">
        <v>0</v>
      </c>
      <c r="BD157" s="7">
        <v>0</v>
      </c>
      <c r="BE157" s="7">
        <v>500.04293502569811</v>
      </c>
      <c r="BF157" s="7">
        <v>0</v>
      </c>
      <c r="BZ157" s="7">
        <v>0</v>
      </c>
      <c r="CA157" s="7">
        <v>500.04293502569811</v>
      </c>
      <c r="CB157" s="7">
        <v>0</v>
      </c>
      <c r="CC157" s="7">
        <f t="shared" si="8"/>
        <v>500.04293502569811</v>
      </c>
    </row>
    <row r="158" spans="1:81" x14ac:dyDescent="0.3">
      <c r="A158" s="5">
        <v>55835</v>
      </c>
      <c r="B158">
        <v>0.98499999999999999</v>
      </c>
      <c r="C158" t="s">
        <v>24</v>
      </c>
      <c r="D158" t="s">
        <v>23</v>
      </c>
      <c r="E158">
        <v>1035</v>
      </c>
      <c r="F158">
        <v>256.31200000000001</v>
      </c>
      <c r="G158">
        <v>760.38</v>
      </c>
      <c r="BD158" s="7">
        <v>1035</v>
      </c>
      <c r="BE158" s="7">
        <v>256.31200000000001</v>
      </c>
      <c r="BF158" s="7">
        <v>760.38</v>
      </c>
      <c r="BZ158" s="7">
        <v>1035</v>
      </c>
      <c r="CA158" s="7">
        <v>256.31200000000001</v>
      </c>
      <c r="CB158" s="7">
        <v>760.38</v>
      </c>
      <c r="CC158" s="7">
        <f t="shared" si="8"/>
        <v>2051.692</v>
      </c>
    </row>
    <row r="159" spans="1:81" x14ac:dyDescent="0.3">
      <c r="A159" s="5">
        <v>55836</v>
      </c>
      <c r="B159">
        <v>0.98499999999999999</v>
      </c>
      <c r="C159" t="s">
        <v>24</v>
      </c>
      <c r="D159" t="s">
        <v>23</v>
      </c>
      <c r="E159">
        <v>1244.2080000000001</v>
      </c>
      <c r="F159">
        <v>308.3876456899759</v>
      </c>
      <c r="G159">
        <v>984.67600000000004</v>
      </c>
      <c r="BD159" s="7">
        <v>1244.2080000000001</v>
      </c>
      <c r="BE159" s="7">
        <v>308.3876456899759</v>
      </c>
      <c r="BF159" s="7">
        <v>984.67600000000004</v>
      </c>
      <c r="BZ159" s="7">
        <v>1244.2080000000001</v>
      </c>
      <c r="CA159" s="7">
        <v>308.3876456899759</v>
      </c>
      <c r="CB159" s="7">
        <v>984.67600000000004</v>
      </c>
      <c r="CC159" s="7">
        <f t="shared" si="8"/>
        <v>2537.2716456899761</v>
      </c>
    </row>
    <row r="160" spans="1:81" x14ac:dyDescent="0.3">
      <c r="A160" s="5">
        <v>55845</v>
      </c>
      <c r="B160">
        <v>0.98499999999999999</v>
      </c>
      <c r="C160" t="s">
        <v>26</v>
      </c>
      <c r="D160" t="s">
        <v>23</v>
      </c>
      <c r="E160">
        <v>0</v>
      </c>
      <c r="F160">
        <v>0</v>
      </c>
      <c r="G160">
        <v>1341.5003372845733</v>
      </c>
      <c r="BD160" s="7">
        <v>0</v>
      </c>
      <c r="BE160" s="7">
        <v>0</v>
      </c>
      <c r="BF160" s="7">
        <v>1341.5003372845733</v>
      </c>
      <c r="BZ160" s="7">
        <v>0</v>
      </c>
      <c r="CA160" s="7">
        <v>0</v>
      </c>
      <c r="CB160" s="7">
        <v>1341.5003372845733</v>
      </c>
      <c r="CC160" s="7">
        <f t="shared" si="8"/>
        <v>1341.5003372845733</v>
      </c>
    </row>
    <row r="161" spans="1:81" x14ac:dyDescent="0.3">
      <c r="A161" s="5">
        <v>55846</v>
      </c>
      <c r="B161">
        <v>0.98499999999999999</v>
      </c>
      <c r="C161" t="s">
        <v>26</v>
      </c>
      <c r="D161" t="s">
        <v>23</v>
      </c>
      <c r="E161">
        <v>0</v>
      </c>
      <c r="F161">
        <v>0</v>
      </c>
      <c r="G161">
        <v>1170.4499999999998</v>
      </c>
      <c r="BD161" s="7">
        <v>0</v>
      </c>
      <c r="BE161" s="7">
        <v>0</v>
      </c>
      <c r="BF161" s="7">
        <v>1170.4499999999998</v>
      </c>
      <c r="BZ161" s="7">
        <v>0</v>
      </c>
      <c r="CA161" s="7">
        <v>0</v>
      </c>
      <c r="CB161" s="7">
        <v>1170.4499999999998</v>
      </c>
      <c r="CC161" s="7">
        <f t="shared" si="8"/>
        <v>1170.4499999999998</v>
      </c>
    </row>
    <row r="162" spans="1:81" x14ac:dyDescent="0.3">
      <c r="A162" s="5">
        <v>55893</v>
      </c>
      <c r="B162">
        <v>0.98499999999999999</v>
      </c>
      <c r="C162" t="s">
        <v>26</v>
      </c>
      <c r="D162" t="s">
        <v>27</v>
      </c>
      <c r="E162">
        <v>365.41199999999998</v>
      </c>
      <c r="F162">
        <v>0</v>
      </c>
      <c r="G162">
        <v>1337.4019999999996</v>
      </c>
      <c r="BD162" s="7">
        <v>365.41199999999998</v>
      </c>
      <c r="BE162" s="7">
        <v>0</v>
      </c>
      <c r="BF162" s="7">
        <v>1337.4019999999996</v>
      </c>
      <c r="BZ162" s="7">
        <v>365.41199999999998</v>
      </c>
      <c r="CA162" s="7">
        <v>0</v>
      </c>
      <c r="CB162" s="7">
        <v>1337.4019999999996</v>
      </c>
      <c r="CC162" s="7">
        <f t="shared" si="8"/>
        <v>1702.8139999999996</v>
      </c>
    </row>
    <row r="163" spans="1:81" x14ac:dyDescent="0.3">
      <c r="A163" s="5">
        <v>55894</v>
      </c>
      <c r="B163">
        <v>0.97</v>
      </c>
      <c r="C163" t="s">
        <v>26</v>
      </c>
      <c r="D163" t="s">
        <v>27</v>
      </c>
      <c r="E163">
        <v>264.62400000000002</v>
      </c>
      <c r="F163">
        <v>0</v>
      </c>
      <c r="G163">
        <v>829.83600000000001</v>
      </c>
      <c r="BD163" s="7">
        <v>264.62400000000002</v>
      </c>
      <c r="BE163" s="7">
        <v>0</v>
      </c>
      <c r="BF163" s="7">
        <v>829.83600000000001</v>
      </c>
      <c r="BZ163" s="7">
        <v>264.62400000000002</v>
      </c>
      <c r="CA163" s="7">
        <v>0</v>
      </c>
      <c r="CB163" s="7">
        <v>829.83600000000001</v>
      </c>
      <c r="CC163" s="7">
        <f t="shared" si="8"/>
        <v>1094.46</v>
      </c>
    </row>
    <row r="164" spans="1:81" x14ac:dyDescent="0.3">
      <c r="A164" s="5">
        <v>55903</v>
      </c>
      <c r="B164">
        <v>0.94</v>
      </c>
      <c r="C164" t="s">
        <v>25</v>
      </c>
      <c r="D164" t="s">
        <v>23</v>
      </c>
      <c r="E164">
        <v>0</v>
      </c>
      <c r="F164">
        <v>0</v>
      </c>
      <c r="G164">
        <v>251.44</v>
      </c>
      <c r="BD164" s="7">
        <v>0</v>
      </c>
      <c r="BE164" s="7">
        <v>0</v>
      </c>
      <c r="BF164" s="7">
        <v>251.44</v>
      </c>
      <c r="BZ164" s="7">
        <v>0</v>
      </c>
      <c r="CA164" s="7">
        <v>0</v>
      </c>
      <c r="CB164" s="7">
        <v>251.44</v>
      </c>
      <c r="CC164" s="7">
        <f t="shared" si="8"/>
        <v>251.44</v>
      </c>
    </row>
    <row r="165" spans="1:81" x14ac:dyDescent="0.3">
      <c r="A165" s="5">
        <v>55904</v>
      </c>
      <c r="B165">
        <v>0.98499999999999999</v>
      </c>
      <c r="C165" t="s">
        <v>24</v>
      </c>
      <c r="D165" t="s">
        <v>23</v>
      </c>
      <c r="E165">
        <v>0</v>
      </c>
      <c r="F165">
        <v>0</v>
      </c>
      <c r="G165">
        <v>156.42000000000002</v>
      </c>
      <c r="BD165" s="7">
        <v>0</v>
      </c>
      <c r="BE165" s="7">
        <v>0</v>
      </c>
      <c r="BF165" s="7">
        <v>156.42000000000002</v>
      </c>
      <c r="BZ165" s="7">
        <v>0</v>
      </c>
      <c r="CA165" s="7">
        <v>0</v>
      </c>
      <c r="CB165" s="7">
        <v>156.42000000000002</v>
      </c>
      <c r="CC165" s="7">
        <f t="shared" si="8"/>
        <v>156.42000000000002</v>
      </c>
    </row>
    <row r="166" spans="1:81" x14ac:dyDescent="0.3">
      <c r="A166" s="5">
        <v>55905</v>
      </c>
      <c r="B166">
        <v>0.98499999999999999</v>
      </c>
      <c r="C166" t="s">
        <v>24</v>
      </c>
      <c r="D166" t="s">
        <v>23</v>
      </c>
      <c r="E166">
        <v>0</v>
      </c>
      <c r="F166">
        <v>0</v>
      </c>
      <c r="G166">
        <v>309.14400000000001</v>
      </c>
      <c r="BD166" s="7">
        <v>0</v>
      </c>
      <c r="BE166" s="7">
        <v>0</v>
      </c>
      <c r="BF166" s="7">
        <v>309.14400000000001</v>
      </c>
      <c r="BZ166" s="7">
        <v>0</v>
      </c>
      <c r="CA166" s="7">
        <v>0</v>
      </c>
      <c r="CB166" s="7">
        <v>309.14400000000001</v>
      </c>
      <c r="CC166" s="7">
        <f t="shared" si="8"/>
        <v>309.14400000000001</v>
      </c>
    </row>
    <row r="167" spans="1:81" x14ac:dyDescent="0.3">
      <c r="A167" s="5">
        <v>55906</v>
      </c>
      <c r="B167">
        <v>0.94</v>
      </c>
      <c r="C167" t="s">
        <v>25</v>
      </c>
      <c r="D167" t="s">
        <v>23</v>
      </c>
      <c r="E167">
        <v>0</v>
      </c>
      <c r="F167">
        <v>0</v>
      </c>
      <c r="G167">
        <v>356.49600000000004</v>
      </c>
      <c r="BD167" s="7">
        <v>0</v>
      </c>
      <c r="BE167" s="7">
        <v>0</v>
      </c>
      <c r="BF167" s="7">
        <v>356.49600000000004</v>
      </c>
      <c r="BZ167" s="7">
        <v>0</v>
      </c>
      <c r="CA167" s="7">
        <v>0</v>
      </c>
      <c r="CB167" s="7">
        <v>356.49600000000004</v>
      </c>
      <c r="CC167" s="7">
        <f t="shared" si="8"/>
        <v>356.49600000000004</v>
      </c>
    </row>
    <row r="168" spans="1:81" x14ac:dyDescent="0.3">
      <c r="A168" s="5">
        <v>55907</v>
      </c>
      <c r="B168">
        <v>0.98499999999999999</v>
      </c>
      <c r="C168" t="s">
        <v>26</v>
      </c>
      <c r="D168" t="s">
        <v>27</v>
      </c>
      <c r="E168">
        <v>0</v>
      </c>
      <c r="F168">
        <v>0</v>
      </c>
      <c r="G168">
        <v>124.02</v>
      </c>
      <c r="BD168" s="7">
        <v>0</v>
      </c>
      <c r="BE168" s="7">
        <v>0</v>
      </c>
      <c r="BF168" s="7">
        <v>124.02</v>
      </c>
      <c r="BZ168" s="7">
        <v>0</v>
      </c>
      <c r="CA168" s="7">
        <v>0</v>
      </c>
      <c r="CB168" s="7">
        <v>124.02</v>
      </c>
      <c r="CC168" s="7">
        <f t="shared" si="8"/>
        <v>124.02</v>
      </c>
    </row>
    <row r="169" spans="1:81" x14ac:dyDescent="0.3">
      <c r="A169" s="5">
        <v>55908</v>
      </c>
      <c r="B169">
        <v>0.98499999999999999</v>
      </c>
      <c r="C169" t="s">
        <v>24</v>
      </c>
      <c r="D169" t="s">
        <v>23</v>
      </c>
      <c r="E169">
        <v>0</v>
      </c>
      <c r="F169">
        <v>0</v>
      </c>
      <c r="G169">
        <v>350.6497513895938</v>
      </c>
      <c r="BD169" s="7">
        <v>0</v>
      </c>
      <c r="BE169" s="7">
        <v>0</v>
      </c>
      <c r="BF169" s="7">
        <v>350.6497513895938</v>
      </c>
      <c r="BZ169" s="7">
        <v>0</v>
      </c>
      <c r="CA169" s="7">
        <v>0</v>
      </c>
      <c r="CB169" s="7">
        <v>350.6497513895938</v>
      </c>
      <c r="CC169" s="7">
        <f t="shared" si="8"/>
        <v>350.6497513895938</v>
      </c>
    </row>
    <row r="170" spans="1:81" x14ac:dyDescent="0.3">
      <c r="A170" s="5">
        <v>55909</v>
      </c>
      <c r="B170">
        <v>0.98499999999999999</v>
      </c>
      <c r="C170" t="s">
        <v>24</v>
      </c>
      <c r="D170" t="s">
        <v>23</v>
      </c>
      <c r="E170">
        <v>0</v>
      </c>
      <c r="F170">
        <v>0</v>
      </c>
      <c r="G170">
        <v>550.80399999999997</v>
      </c>
      <c r="BD170" s="7">
        <v>0</v>
      </c>
      <c r="BE170" s="7">
        <v>0</v>
      </c>
      <c r="BF170" s="7">
        <v>550.80399999999997</v>
      </c>
      <c r="BZ170" s="7">
        <v>0</v>
      </c>
      <c r="CA170" s="7">
        <v>0</v>
      </c>
      <c r="CB170" s="7">
        <v>550.80399999999997</v>
      </c>
      <c r="CC170" s="7">
        <f t="shared" si="8"/>
        <v>550.80399999999997</v>
      </c>
    </row>
    <row r="171" spans="1:81" x14ac:dyDescent="0.3">
      <c r="A171" s="5">
        <v>55981</v>
      </c>
      <c r="B171">
        <v>0.97</v>
      </c>
      <c r="C171" t="s">
        <v>25</v>
      </c>
      <c r="D171" t="s">
        <v>23</v>
      </c>
      <c r="E171">
        <v>0</v>
      </c>
      <c r="F171">
        <v>0</v>
      </c>
      <c r="G171">
        <v>620.41200000000003</v>
      </c>
      <c r="BD171" s="7">
        <v>0</v>
      </c>
      <c r="BE171" s="7">
        <v>0</v>
      </c>
      <c r="BF171" s="7">
        <v>620.41200000000003</v>
      </c>
      <c r="BZ171" s="7">
        <v>0</v>
      </c>
      <c r="CA171" s="7">
        <v>0</v>
      </c>
      <c r="CB171" s="7">
        <v>620.41200000000003</v>
      </c>
      <c r="CC171" s="7">
        <f t="shared" si="8"/>
        <v>620.41200000000003</v>
      </c>
    </row>
    <row r="172" spans="1:81" x14ac:dyDescent="0.3">
      <c r="A172" s="5">
        <v>55982</v>
      </c>
      <c r="B172">
        <v>0.97</v>
      </c>
      <c r="C172" t="s">
        <v>25</v>
      </c>
      <c r="D172" t="s">
        <v>23</v>
      </c>
      <c r="E172">
        <v>0</v>
      </c>
      <c r="F172">
        <v>0</v>
      </c>
      <c r="G172">
        <v>864.60400000000004</v>
      </c>
      <c r="BD172" s="7">
        <v>0</v>
      </c>
      <c r="BE172" s="7">
        <v>0</v>
      </c>
      <c r="BF172" s="7">
        <v>864.60400000000004</v>
      </c>
      <c r="BZ172" s="7">
        <v>0</v>
      </c>
      <c r="CA172" s="7">
        <v>0</v>
      </c>
      <c r="CB172" s="7">
        <v>864.60400000000004</v>
      </c>
      <c r="CC172" s="7">
        <f t="shared" si="8"/>
        <v>864.60400000000004</v>
      </c>
    </row>
    <row r="173" spans="1:81" x14ac:dyDescent="0.3">
      <c r="A173" s="5">
        <v>55984</v>
      </c>
      <c r="B173">
        <v>0.97</v>
      </c>
      <c r="C173" t="s">
        <v>26</v>
      </c>
      <c r="D173" t="s">
        <v>23</v>
      </c>
      <c r="E173">
        <v>0</v>
      </c>
      <c r="F173">
        <v>0</v>
      </c>
      <c r="G173">
        <v>232.232</v>
      </c>
      <c r="BD173" s="7">
        <v>0</v>
      </c>
      <c r="BE173" s="7">
        <v>0</v>
      </c>
      <c r="BF173" s="7">
        <v>232.232</v>
      </c>
      <c r="BZ173" s="7">
        <v>0</v>
      </c>
      <c r="CA173" s="7">
        <v>0</v>
      </c>
      <c r="CB173" s="7">
        <v>232.232</v>
      </c>
      <c r="CC173" s="7">
        <f t="shared" si="8"/>
        <v>232.232</v>
      </c>
    </row>
  </sheetData>
  <sortState xmlns:xlrd2="http://schemas.microsoft.com/office/spreadsheetml/2017/richdata2" ref="CJ2:CJ25">
    <sortCondition ref="CJ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EBD4-4FFB-4028-A07B-3DE72C4AD7D8}">
  <dimension ref="A1:AF47"/>
  <sheetViews>
    <sheetView showGridLines="0" topLeftCell="W7" zoomScale="130" zoomScaleNormal="130" workbookViewId="0">
      <selection activeCell="Y1" sqref="Y1:Z2"/>
    </sheetView>
  </sheetViews>
  <sheetFormatPr defaultRowHeight="14.4" x14ac:dyDescent="0.3"/>
  <cols>
    <col min="9" max="10" width="16.33203125" customWidth="1"/>
    <col min="11" max="11" width="9.109375" customWidth="1"/>
    <col min="16" max="17" width="16.33203125" customWidth="1"/>
    <col min="18" max="18" width="9.109375" customWidth="1"/>
    <col min="23" max="24" width="16.33203125" customWidth="1"/>
    <col min="25" max="25" width="9.109375" customWidth="1"/>
    <col min="29" max="29" width="24.109375" bestFit="1" customWidth="1"/>
  </cols>
  <sheetData>
    <row r="1" spans="1:32" x14ac:dyDescent="0.3">
      <c r="A1" t="s">
        <v>68</v>
      </c>
      <c r="G1" t="s">
        <v>68</v>
      </c>
      <c r="K1" t="s">
        <v>76</v>
      </c>
      <c r="L1" t="s">
        <v>78</v>
      </c>
      <c r="N1" t="s">
        <v>84</v>
      </c>
      <c r="R1" t="s">
        <v>76</v>
      </c>
      <c r="S1" t="s">
        <v>78</v>
      </c>
      <c r="U1" t="s">
        <v>85</v>
      </c>
      <c r="Y1" t="s">
        <v>76</v>
      </c>
      <c r="Z1" t="s">
        <v>78</v>
      </c>
      <c r="AB1" t="s">
        <v>86</v>
      </c>
    </row>
    <row r="2" spans="1:32" x14ac:dyDescent="0.3">
      <c r="K2" t="s">
        <v>77</v>
      </c>
      <c r="L2" t="s">
        <v>79</v>
      </c>
      <c r="R2" t="s">
        <v>77</v>
      </c>
      <c r="S2" t="s">
        <v>79</v>
      </c>
      <c r="Y2" t="s">
        <v>77</v>
      </c>
      <c r="Z2" t="s">
        <v>79</v>
      </c>
      <c r="AB2" t="s">
        <v>87</v>
      </c>
    </row>
    <row r="4" spans="1:32" ht="24" customHeight="1" x14ac:dyDescent="0.3">
      <c r="A4" s="23" t="s">
        <v>63</v>
      </c>
      <c r="B4" s="23" t="s">
        <v>64</v>
      </c>
      <c r="C4" s="23" t="s">
        <v>65</v>
      </c>
      <c r="D4" s="23" t="s">
        <v>66</v>
      </c>
      <c r="E4" s="23" t="s">
        <v>67</v>
      </c>
      <c r="G4" s="24" t="s">
        <v>63</v>
      </c>
      <c r="H4" s="24" t="s">
        <v>64</v>
      </c>
      <c r="I4" s="24" t="s">
        <v>65</v>
      </c>
      <c r="J4" s="24" t="s">
        <v>66</v>
      </c>
      <c r="K4" s="24" t="s">
        <v>67</v>
      </c>
      <c r="N4" s="24" t="s">
        <v>63</v>
      </c>
      <c r="O4" s="24" t="s">
        <v>64</v>
      </c>
      <c r="P4" s="24" t="s">
        <v>65</v>
      </c>
      <c r="Q4" s="24" t="s">
        <v>66</v>
      </c>
      <c r="R4" s="24" t="s">
        <v>67</v>
      </c>
      <c r="U4" s="24" t="s">
        <v>63</v>
      </c>
      <c r="V4" s="24" t="s">
        <v>64</v>
      </c>
      <c r="W4" s="24" t="s">
        <v>65</v>
      </c>
      <c r="X4" s="24" t="s">
        <v>66</v>
      </c>
      <c r="Y4" s="24" t="s">
        <v>67</v>
      </c>
    </row>
    <row r="5" spans="1:32" ht="24" customHeight="1" x14ac:dyDescent="0.3">
      <c r="A5" t="s">
        <v>40</v>
      </c>
      <c r="B5" t="s">
        <v>1</v>
      </c>
      <c r="C5" s="6">
        <v>642</v>
      </c>
      <c r="D5" s="6">
        <v>657.60473468647967</v>
      </c>
      <c r="E5" s="6">
        <v>-15.604734686479674</v>
      </c>
      <c r="G5" s="37" t="s">
        <v>40</v>
      </c>
      <c r="H5" s="25" t="s">
        <v>70</v>
      </c>
      <c r="I5" s="28">
        <v>642</v>
      </c>
      <c r="J5" s="28">
        <v>657.60473468647967</v>
      </c>
      <c r="K5" s="29">
        <v>-15.604734686479674</v>
      </c>
      <c r="N5" s="37" t="s">
        <v>40</v>
      </c>
      <c r="O5" s="25" t="s">
        <v>70</v>
      </c>
      <c r="P5" s="28">
        <v>642</v>
      </c>
      <c r="Q5" s="28">
        <v>642</v>
      </c>
      <c r="R5" s="29">
        <v>0</v>
      </c>
      <c r="U5" s="37" t="s">
        <v>40</v>
      </c>
      <c r="V5" s="25" t="s">
        <v>70</v>
      </c>
      <c r="W5" s="28">
        <v>642</v>
      </c>
      <c r="X5" s="28">
        <v>642</v>
      </c>
      <c r="Y5" s="29">
        <v>0</v>
      </c>
      <c r="AC5" t="s">
        <v>68</v>
      </c>
      <c r="AD5" s="34">
        <f>AF6</f>
        <v>7227.0969850027741</v>
      </c>
      <c r="AE5">
        <v>0</v>
      </c>
    </row>
    <row r="6" spans="1:32" ht="24" customHeight="1" x14ac:dyDescent="0.3">
      <c r="A6" t="s">
        <v>40</v>
      </c>
      <c r="B6" t="s">
        <v>2</v>
      </c>
      <c r="C6" s="6">
        <v>641</v>
      </c>
      <c r="D6" s="6">
        <v>613.00684191524022</v>
      </c>
      <c r="E6" s="6">
        <v>27.993158084759784</v>
      </c>
      <c r="G6" s="38"/>
      <c r="H6" s="26" t="s">
        <v>69</v>
      </c>
      <c r="I6" s="30">
        <v>641</v>
      </c>
      <c r="J6" s="30">
        <v>613.00684191524022</v>
      </c>
      <c r="K6" s="31">
        <v>27.993158084759784</v>
      </c>
      <c r="N6" s="38"/>
      <c r="O6" s="26" t="s">
        <v>69</v>
      </c>
      <c r="P6" s="30">
        <v>641</v>
      </c>
      <c r="Q6" s="30">
        <v>641</v>
      </c>
      <c r="R6" s="31">
        <v>0</v>
      </c>
      <c r="U6" s="38"/>
      <c r="V6" s="26" t="s">
        <v>69</v>
      </c>
      <c r="W6" s="30">
        <v>641</v>
      </c>
      <c r="X6" s="30">
        <v>641</v>
      </c>
      <c r="Y6" s="31">
        <v>0</v>
      </c>
      <c r="AC6" t="s">
        <v>84</v>
      </c>
      <c r="AD6" s="34">
        <f>Q17</f>
        <v>7060</v>
      </c>
      <c r="AE6" s="34">
        <f>AF6-AD6</f>
        <v>167.09698500277409</v>
      </c>
      <c r="AF6" s="34">
        <f>J17</f>
        <v>7227.0969850027741</v>
      </c>
    </row>
    <row r="7" spans="1:32" ht="24" customHeight="1" x14ac:dyDescent="0.3">
      <c r="A7" t="s">
        <v>40</v>
      </c>
      <c r="B7" t="s">
        <v>3</v>
      </c>
      <c r="C7" s="6">
        <v>650</v>
      </c>
      <c r="D7" s="6">
        <v>643.29580661991542</v>
      </c>
      <c r="E7" s="6">
        <v>6.7041933800845754</v>
      </c>
      <c r="G7" s="39"/>
      <c r="H7" s="27" t="s">
        <v>71</v>
      </c>
      <c r="I7" s="32">
        <v>650</v>
      </c>
      <c r="J7" s="32">
        <v>643.29580661991542</v>
      </c>
      <c r="K7" s="33">
        <v>6.7041933800845754</v>
      </c>
      <c r="N7" s="39"/>
      <c r="O7" s="27" t="s">
        <v>71</v>
      </c>
      <c r="P7" s="32">
        <v>650</v>
      </c>
      <c r="Q7" s="32">
        <v>601</v>
      </c>
      <c r="R7" s="33">
        <v>49</v>
      </c>
      <c r="U7" s="39"/>
      <c r="V7" s="27" t="s">
        <v>71</v>
      </c>
      <c r="W7" s="32">
        <v>650</v>
      </c>
      <c r="X7" s="32">
        <v>650</v>
      </c>
      <c r="Y7" s="33">
        <v>0</v>
      </c>
      <c r="AC7" t="s">
        <v>85</v>
      </c>
      <c r="AD7" s="34">
        <f>X17</f>
        <v>6999</v>
      </c>
      <c r="AE7" s="34">
        <f>AF7-AD7</f>
        <v>228.09698500277409</v>
      </c>
      <c r="AF7" s="34">
        <f>J17</f>
        <v>7227.0969850027741</v>
      </c>
    </row>
    <row r="8" spans="1:32" ht="24" customHeight="1" x14ac:dyDescent="0.3">
      <c r="A8" t="s">
        <v>41</v>
      </c>
      <c r="B8" t="s">
        <v>11</v>
      </c>
      <c r="C8" s="6">
        <v>640</v>
      </c>
      <c r="D8" s="6">
        <v>759.46659614764519</v>
      </c>
      <c r="E8" s="6">
        <v>-119.46659614764519</v>
      </c>
      <c r="G8" s="37" t="s">
        <v>41</v>
      </c>
      <c r="H8" s="25" t="s">
        <v>70</v>
      </c>
      <c r="I8" s="28">
        <v>640</v>
      </c>
      <c r="J8" s="28">
        <v>759.46659614764519</v>
      </c>
      <c r="K8" s="29">
        <v>-119.46659614764519</v>
      </c>
      <c r="N8" s="37" t="s">
        <v>41</v>
      </c>
      <c r="O8" s="25" t="s">
        <v>70</v>
      </c>
      <c r="P8" s="28">
        <v>640</v>
      </c>
      <c r="Q8" s="28">
        <v>640</v>
      </c>
      <c r="R8" s="29">
        <v>0</v>
      </c>
      <c r="U8" s="37" t="s">
        <v>41</v>
      </c>
      <c r="V8" s="25" t="s">
        <v>70</v>
      </c>
      <c r="W8" s="28">
        <v>645</v>
      </c>
      <c r="X8" s="28">
        <v>645</v>
      </c>
      <c r="Y8" s="29">
        <v>0</v>
      </c>
    </row>
    <row r="9" spans="1:32" ht="24" customHeight="1" x14ac:dyDescent="0.3">
      <c r="A9" t="s">
        <v>41</v>
      </c>
      <c r="B9" t="s">
        <v>10</v>
      </c>
      <c r="C9" s="6">
        <v>639</v>
      </c>
      <c r="D9" s="6">
        <v>649.44104690180836</v>
      </c>
      <c r="E9" s="6">
        <v>-10.441046901808363</v>
      </c>
      <c r="G9" s="39"/>
      <c r="H9" s="27" t="s">
        <v>69</v>
      </c>
      <c r="I9" s="32">
        <v>639</v>
      </c>
      <c r="J9" s="32">
        <v>649.44104690180836</v>
      </c>
      <c r="K9" s="33">
        <v>-10.441046901808363</v>
      </c>
      <c r="N9" s="39"/>
      <c r="O9" s="27" t="s">
        <v>69</v>
      </c>
      <c r="P9" s="32">
        <v>639</v>
      </c>
      <c r="Q9" s="32">
        <v>639</v>
      </c>
      <c r="R9" s="33">
        <v>0</v>
      </c>
      <c r="U9" s="39"/>
      <c r="V9" s="27" t="s">
        <v>69</v>
      </c>
      <c r="W9" s="32">
        <v>649</v>
      </c>
      <c r="X9" s="32">
        <v>649</v>
      </c>
      <c r="Y9" s="33">
        <v>0</v>
      </c>
    </row>
    <row r="10" spans="1:32" ht="24" customHeight="1" x14ac:dyDescent="0.3">
      <c r="A10" t="s">
        <v>42</v>
      </c>
      <c r="B10" t="s">
        <v>4</v>
      </c>
      <c r="C10" s="6">
        <v>645</v>
      </c>
      <c r="D10" s="6">
        <v>622.30733689841543</v>
      </c>
      <c r="E10" s="6">
        <v>22.692663101584571</v>
      </c>
      <c r="G10" s="37" t="s">
        <v>42</v>
      </c>
      <c r="H10" s="25" t="s">
        <v>70</v>
      </c>
      <c r="I10" s="28">
        <v>645</v>
      </c>
      <c r="J10" s="28">
        <v>622.30733689841543</v>
      </c>
      <c r="K10" s="29">
        <v>22.692663101584571</v>
      </c>
      <c r="N10" s="37" t="s">
        <v>42</v>
      </c>
      <c r="O10" s="25" t="s">
        <v>70</v>
      </c>
      <c r="P10" s="28">
        <v>645</v>
      </c>
      <c r="Q10" s="28">
        <v>645</v>
      </c>
      <c r="R10" s="29">
        <v>0</v>
      </c>
      <c r="U10" s="37" t="s">
        <v>42</v>
      </c>
      <c r="V10" s="25" t="s">
        <v>70</v>
      </c>
      <c r="W10" s="28">
        <v>538</v>
      </c>
      <c r="X10" s="28">
        <v>377</v>
      </c>
      <c r="Y10" s="29">
        <v>161</v>
      </c>
    </row>
    <row r="11" spans="1:32" ht="24" customHeight="1" x14ac:dyDescent="0.3">
      <c r="A11" t="s">
        <v>42</v>
      </c>
      <c r="B11" t="s">
        <v>5</v>
      </c>
      <c r="C11" s="6">
        <v>649</v>
      </c>
      <c r="D11" s="6">
        <v>544.65188873986756</v>
      </c>
      <c r="E11" s="6">
        <v>104.34811126013244</v>
      </c>
      <c r="G11" s="38"/>
      <c r="H11" s="26" t="s">
        <v>69</v>
      </c>
      <c r="I11" s="30">
        <v>649</v>
      </c>
      <c r="J11" s="30">
        <v>544.65188873986756</v>
      </c>
      <c r="K11" s="31">
        <v>104.34811126013244</v>
      </c>
      <c r="N11" s="38"/>
      <c r="O11" s="26" t="s">
        <v>69</v>
      </c>
      <c r="P11" s="30">
        <v>649</v>
      </c>
      <c r="Q11" s="30">
        <v>649</v>
      </c>
      <c r="R11" s="31">
        <v>0</v>
      </c>
      <c r="U11" s="38"/>
      <c r="V11" s="26" t="s">
        <v>69</v>
      </c>
      <c r="W11" s="30">
        <v>648</v>
      </c>
      <c r="X11" s="30">
        <v>511</v>
      </c>
      <c r="Y11" s="31">
        <v>137</v>
      </c>
    </row>
    <row r="12" spans="1:32" ht="24" customHeight="1" x14ac:dyDescent="0.3">
      <c r="A12" t="s">
        <v>42</v>
      </c>
      <c r="B12" t="s">
        <v>6</v>
      </c>
      <c r="C12" s="6">
        <v>538</v>
      </c>
      <c r="D12" s="6">
        <v>536.47594302064135</v>
      </c>
      <c r="E12" s="6">
        <v>1.5240569793586474</v>
      </c>
      <c r="G12" s="38"/>
      <c r="H12" s="26" t="s">
        <v>71</v>
      </c>
      <c r="I12" s="30">
        <v>538</v>
      </c>
      <c r="J12" s="30">
        <v>536.47594302064135</v>
      </c>
      <c r="K12" s="31">
        <v>1.5240569793586474</v>
      </c>
      <c r="N12" s="38"/>
      <c r="O12" s="26" t="s">
        <v>71</v>
      </c>
      <c r="P12" s="30">
        <v>538</v>
      </c>
      <c r="Q12" s="30">
        <v>538</v>
      </c>
      <c r="R12" s="31">
        <v>0</v>
      </c>
      <c r="U12" s="38"/>
      <c r="V12" s="26" t="s">
        <v>71</v>
      </c>
      <c r="W12" s="30">
        <v>555</v>
      </c>
      <c r="X12" s="30">
        <v>555</v>
      </c>
      <c r="Y12" s="31">
        <v>0</v>
      </c>
    </row>
    <row r="13" spans="1:32" ht="24" customHeight="1" x14ac:dyDescent="0.3">
      <c r="A13" t="s">
        <v>42</v>
      </c>
      <c r="B13" t="s">
        <v>7</v>
      </c>
      <c r="C13" s="6">
        <v>648</v>
      </c>
      <c r="D13" s="6">
        <v>664.35773512626793</v>
      </c>
      <c r="E13" s="6">
        <v>-16.357735126267926</v>
      </c>
      <c r="G13" s="38"/>
      <c r="H13" s="26" t="s">
        <v>72</v>
      </c>
      <c r="I13" s="30">
        <v>648</v>
      </c>
      <c r="J13" s="30">
        <v>664.35773512626793</v>
      </c>
      <c r="K13" s="31">
        <v>-16.357735126267926</v>
      </c>
      <c r="N13" s="38"/>
      <c r="O13" s="26" t="s">
        <v>72</v>
      </c>
      <c r="P13" s="30">
        <v>648</v>
      </c>
      <c r="Q13" s="30">
        <v>647</v>
      </c>
      <c r="R13" s="31">
        <v>1</v>
      </c>
      <c r="U13" s="38"/>
      <c r="V13" s="26" t="s">
        <v>72</v>
      </c>
      <c r="W13" s="30">
        <v>600</v>
      </c>
      <c r="X13" s="30">
        <v>600</v>
      </c>
      <c r="Y13" s="31">
        <v>0</v>
      </c>
    </row>
    <row r="14" spans="1:32" ht="24" customHeight="1" x14ac:dyDescent="0.3">
      <c r="A14" t="s">
        <v>42</v>
      </c>
      <c r="B14" t="s">
        <v>8</v>
      </c>
      <c r="C14" s="6">
        <v>555</v>
      </c>
      <c r="D14" s="6">
        <v>311.27215309946627</v>
      </c>
      <c r="E14" s="6">
        <v>243.72784690053373</v>
      </c>
      <c r="G14" s="38"/>
      <c r="H14" s="26" t="s">
        <v>73</v>
      </c>
      <c r="I14" s="30">
        <v>555</v>
      </c>
      <c r="J14" s="30">
        <v>311.27215309946627</v>
      </c>
      <c r="K14" s="31">
        <v>243.72784690053373</v>
      </c>
      <c r="N14" s="38"/>
      <c r="O14" s="26" t="s">
        <v>73</v>
      </c>
      <c r="P14" s="30">
        <v>555</v>
      </c>
      <c r="Q14" s="30">
        <v>311</v>
      </c>
      <c r="R14" s="31">
        <v>244</v>
      </c>
      <c r="U14" s="38"/>
      <c r="V14" s="26" t="s">
        <v>73</v>
      </c>
      <c r="W14" s="30">
        <v>648</v>
      </c>
      <c r="X14" s="30">
        <v>450</v>
      </c>
      <c r="Y14" s="31">
        <v>198</v>
      </c>
    </row>
    <row r="15" spans="1:32" ht="24" customHeight="1" x14ac:dyDescent="0.3">
      <c r="A15" t="s">
        <v>42</v>
      </c>
      <c r="B15" t="s">
        <v>9</v>
      </c>
      <c r="C15" s="6">
        <v>600</v>
      </c>
      <c r="D15" s="6">
        <v>612.47867343342739</v>
      </c>
      <c r="E15" s="6">
        <v>-12.478673433427389</v>
      </c>
      <c r="G15" s="38"/>
      <c r="H15" s="26" t="s">
        <v>74</v>
      </c>
      <c r="I15" s="30">
        <v>600</v>
      </c>
      <c r="J15" s="30">
        <v>612.47867343342739</v>
      </c>
      <c r="K15" s="31">
        <v>-12.478673433427389</v>
      </c>
      <c r="N15" s="38"/>
      <c r="O15" s="26" t="s">
        <v>74</v>
      </c>
      <c r="P15" s="30">
        <v>600</v>
      </c>
      <c r="Q15" s="30">
        <v>600</v>
      </c>
      <c r="R15" s="31">
        <v>0</v>
      </c>
      <c r="U15" s="38"/>
      <c r="V15" s="26" t="s">
        <v>74</v>
      </c>
      <c r="W15" s="30">
        <v>640</v>
      </c>
      <c r="X15" s="30">
        <v>640</v>
      </c>
      <c r="Y15" s="31">
        <v>0</v>
      </c>
    </row>
    <row r="16" spans="1:32" ht="24" customHeight="1" x14ac:dyDescent="0.3">
      <c r="A16" t="s">
        <v>42</v>
      </c>
      <c r="B16" t="s">
        <v>19</v>
      </c>
      <c r="C16" s="6">
        <v>648</v>
      </c>
      <c r="D16" s="6">
        <v>612.73822841359959</v>
      </c>
      <c r="E16" s="6">
        <v>35.261771586400414</v>
      </c>
      <c r="G16" s="39"/>
      <c r="H16" s="27" t="s">
        <v>75</v>
      </c>
      <c r="I16" s="32">
        <v>648</v>
      </c>
      <c r="J16" s="32">
        <v>612.73822841359959</v>
      </c>
      <c r="K16" s="33">
        <v>35.261771586400414</v>
      </c>
      <c r="N16" s="39"/>
      <c r="O16" s="27" t="s">
        <v>75</v>
      </c>
      <c r="P16" s="32">
        <v>648</v>
      </c>
      <c r="Q16" s="32">
        <v>507</v>
      </c>
      <c r="R16" s="33">
        <v>141</v>
      </c>
      <c r="U16" s="39"/>
      <c r="V16" s="27" t="s">
        <v>75</v>
      </c>
      <c r="W16" s="32">
        <v>639</v>
      </c>
      <c r="X16" s="32">
        <v>639</v>
      </c>
      <c r="Y16" s="33">
        <v>0</v>
      </c>
    </row>
    <row r="17" spans="2:25" ht="24" customHeight="1" x14ac:dyDescent="0.3">
      <c r="I17" s="35">
        <f>SUM(I5:I16)</f>
        <v>7495</v>
      </c>
      <c r="J17" s="35">
        <f>SUM(J5:J16)</f>
        <v>7227.0969850027741</v>
      </c>
      <c r="K17" s="34"/>
      <c r="P17" s="35">
        <f>SUM(P5:P16)</f>
        <v>7495</v>
      </c>
      <c r="Q17" s="35">
        <f>SUM(Q5:Q16)</f>
        <v>7060</v>
      </c>
      <c r="R17" s="34"/>
      <c r="W17" s="35">
        <f>SUM(W5:W16)</f>
        <v>7495</v>
      </c>
      <c r="X17" s="35">
        <f>SUM(X5:X16)</f>
        <v>6999</v>
      </c>
      <c r="Y17" s="34"/>
    </row>
    <row r="19" spans="2:25" x14ac:dyDescent="0.3">
      <c r="B19" t="s">
        <v>82</v>
      </c>
    </row>
    <row r="20" spans="2:25" x14ac:dyDescent="0.3">
      <c r="B20" s="36" t="s">
        <v>13</v>
      </c>
      <c r="C20" s="36" t="s">
        <v>80</v>
      </c>
      <c r="D20" s="36" t="s">
        <v>81</v>
      </c>
      <c r="E20" s="36" t="s">
        <v>67</v>
      </c>
    </row>
    <row r="21" spans="2:25" x14ac:dyDescent="0.3">
      <c r="B21" s="36" t="s">
        <v>1</v>
      </c>
      <c r="C21">
        <v>642</v>
      </c>
      <c r="D21">
        <v>642</v>
      </c>
      <c r="E21">
        <v>0</v>
      </c>
    </row>
    <row r="22" spans="2:25" x14ac:dyDescent="0.3">
      <c r="B22" s="36" t="s">
        <v>2</v>
      </c>
      <c r="C22">
        <v>641</v>
      </c>
      <c r="D22">
        <v>641</v>
      </c>
      <c r="E22">
        <v>0</v>
      </c>
    </row>
    <row r="23" spans="2:25" x14ac:dyDescent="0.3">
      <c r="B23" s="36" t="s">
        <v>3</v>
      </c>
      <c r="C23">
        <v>650</v>
      </c>
      <c r="D23">
        <v>601</v>
      </c>
      <c r="E23">
        <v>49</v>
      </c>
    </row>
    <row r="24" spans="2:25" x14ac:dyDescent="0.3">
      <c r="B24" s="36" t="s">
        <v>11</v>
      </c>
      <c r="C24">
        <v>640</v>
      </c>
      <c r="D24">
        <v>640</v>
      </c>
      <c r="E24">
        <v>0</v>
      </c>
    </row>
    <row r="25" spans="2:25" x14ac:dyDescent="0.3">
      <c r="B25" s="36" t="s">
        <v>10</v>
      </c>
      <c r="C25">
        <v>639</v>
      </c>
      <c r="D25">
        <v>639</v>
      </c>
      <c r="E25">
        <v>0</v>
      </c>
    </row>
    <row r="26" spans="2:25" x14ac:dyDescent="0.3">
      <c r="B26" s="36" t="s">
        <v>4</v>
      </c>
      <c r="C26">
        <v>645</v>
      </c>
      <c r="D26">
        <v>645</v>
      </c>
      <c r="E26">
        <v>0</v>
      </c>
    </row>
    <row r="27" spans="2:25" x14ac:dyDescent="0.3">
      <c r="B27" s="36" t="s">
        <v>5</v>
      </c>
      <c r="C27">
        <v>649</v>
      </c>
      <c r="D27">
        <v>649</v>
      </c>
      <c r="E27">
        <v>0</v>
      </c>
    </row>
    <row r="28" spans="2:25" x14ac:dyDescent="0.3">
      <c r="B28" s="36" t="s">
        <v>6</v>
      </c>
      <c r="C28">
        <v>538</v>
      </c>
      <c r="D28">
        <v>538</v>
      </c>
      <c r="E28">
        <v>0</v>
      </c>
    </row>
    <row r="29" spans="2:25" x14ac:dyDescent="0.3">
      <c r="B29" s="36" t="s">
        <v>7</v>
      </c>
      <c r="C29">
        <v>648</v>
      </c>
      <c r="D29">
        <v>647</v>
      </c>
      <c r="E29">
        <v>1</v>
      </c>
    </row>
    <row r="30" spans="2:25" x14ac:dyDescent="0.3">
      <c r="B30" s="36" t="s">
        <v>8</v>
      </c>
      <c r="C30">
        <v>555</v>
      </c>
      <c r="D30">
        <v>311</v>
      </c>
      <c r="E30">
        <v>244</v>
      </c>
    </row>
    <row r="31" spans="2:25" x14ac:dyDescent="0.3">
      <c r="B31" s="36" t="s">
        <v>9</v>
      </c>
      <c r="C31">
        <v>600</v>
      </c>
      <c r="D31">
        <v>600</v>
      </c>
      <c r="E31">
        <v>0</v>
      </c>
    </row>
    <row r="32" spans="2:25" x14ac:dyDescent="0.3">
      <c r="B32" s="36" t="s">
        <v>19</v>
      </c>
      <c r="C32">
        <v>648</v>
      </c>
      <c r="D32">
        <v>507</v>
      </c>
      <c r="E32">
        <v>141</v>
      </c>
    </row>
    <row r="34" spans="2:5" x14ac:dyDescent="0.3">
      <c r="B34" s="23" t="s">
        <v>83</v>
      </c>
    </row>
    <row r="35" spans="2:5" x14ac:dyDescent="0.3">
      <c r="B35" s="36" t="s">
        <v>13</v>
      </c>
      <c r="C35" s="36" t="s">
        <v>80</v>
      </c>
      <c r="D35" s="36" t="s">
        <v>81</v>
      </c>
      <c r="E35" s="36" t="s">
        <v>67</v>
      </c>
    </row>
    <row r="36" spans="2:5" x14ac:dyDescent="0.3">
      <c r="B36" s="36" t="s">
        <v>1</v>
      </c>
      <c r="C36">
        <v>642</v>
      </c>
      <c r="D36">
        <v>642</v>
      </c>
      <c r="E36">
        <v>0</v>
      </c>
    </row>
    <row r="37" spans="2:5" x14ac:dyDescent="0.3">
      <c r="B37" s="36" t="s">
        <v>2</v>
      </c>
      <c r="C37">
        <v>641</v>
      </c>
      <c r="D37">
        <v>642</v>
      </c>
      <c r="E37">
        <v>-1</v>
      </c>
    </row>
    <row r="38" spans="2:5" x14ac:dyDescent="0.3">
      <c r="B38" s="36" t="s">
        <v>3</v>
      </c>
      <c r="C38">
        <v>650</v>
      </c>
      <c r="D38">
        <v>650</v>
      </c>
      <c r="E38">
        <v>0</v>
      </c>
    </row>
    <row r="39" spans="2:5" x14ac:dyDescent="0.3">
      <c r="B39" s="36" t="s">
        <v>4</v>
      </c>
      <c r="C39">
        <v>645</v>
      </c>
      <c r="D39">
        <v>645</v>
      </c>
      <c r="E39">
        <v>0</v>
      </c>
    </row>
    <row r="40" spans="2:5" x14ac:dyDescent="0.3">
      <c r="B40" s="36" t="s">
        <v>5</v>
      </c>
      <c r="C40">
        <v>649</v>
      </c>
      <c r="D40">
        <v>649</v>
      </c>
      <c r="E40">
        <v>0</v>
      </c>
    </row>
    <row r="41" spans="2:5" x14ac:dyDescent="0.3">
      <c r="B41" s="36" t="s">
        <v>6</v>
      </c>
      <c r="C41">
        <v>538</v>
      </c>
      <c r="D41">
        <v>377</v>
      </c>
      <c r="E41">
        <v>161</v>
      </c>
    </row>
    <row r="42" spans="2:5" x14ac:dyDescent="0.3">
      <c r="B42" s="36" t="s">
        <v>7</v>
      </c>
      <c r="C42">
        <v>648</v>
      </c>
      <c r="D42">
        <v>511</v>
      </c>
      <c r="E42">
        <v>137</v>
      </c>
    </row>
    <row r="43" spans="2:5" x14ac:dyDescent="0.3">
      <c r="B43" s="36" t="s">
        <v>8</v>
      </c>
      <c r="C43">
        <v>555</v>
      </c>
      <c r="D43">
        <v>555</v>
      </c>
      <c r="E43">
        <v>0</v>
      </c>
    </row>
    <row r="44" spans="2:5" x14ac:dyDescent="0.3">
      <c r="B44" s="36" t="s">
        <v>9</v>
      </c>
      <c r="C44">
        <v>600</v>
      </c>
      <c r="D44">
        <v>600</v>
      </c>
      <c r="E44">
        <v>0</v>
      </c>
    </row>
    <row r="45" spans="2:5" x14ac:dyDescent="0.3">
      <c r="B45" s="36" t="s">
        <v>19</v>
      </c>
      <c r="C45">
        <v>648</v>
      </c>
      <c r="D45">
        <v>450</v>
      </c>
      <c r="E45">
        <v>198</v>
      </c>
    </row>
    <row r="46" spans="2:5" x14ac:dyDescent="0.3">
      <c r="B46" s="36" t="s">
        <v>11</v>
      </c>
      <c r="C46">
        <v>640</v>
      </c>
      <c r="D46">
        <v>640</v>
      </c>
      <c r="E46">
        <v>0</v>
      </c>
    </row>
    <row r="47" spans="2:5" x14ac:dyDescent="0.3">
      <c r="B47" s="36" t="s">
        <v>10</v>
      </c>
      <c r="C47">
        <v>639</v>
      </c>
      <c r="D47">
        <v>639</v>
      </c>
      <c r="E47">
        <v>0</v>
      </c>
    </row>
  </sheetData>
  <mergeCells count="9">
    <mergeCell ref="U5:U7"/>
    <mergeCell ref="U8:U9"/>
    <mergeCell ref="U10:U16"/>
    <mergeCell ref="G5:G7"/>
    <mergeCell ref="G8:G9"/>
    <mergeCell ref="G10:G16"/>
    <mergeCell ref="N5:N7"/>
    <mergeCell ref="N8:N9"/>
    <mergeCell ref="N10:N16"/>
  </mergeCells>
  <phoneticPr fontId="3" type="noConversion"/>
  <conditionalFormatting sqref="K5:K16">
    <cfRule type="cellIs" dxfId="5" priority="7" operator="greaterThanOrEqual">
      <formula>0</formula>
    </cfRule>
    <cfRule type="cellIs" dxfId="4" priority="8" operator="lessThan">
      <formula>0</formula>
    </cfRule>
  </conditionalFormatting>
  <conditionalFormatting sqref="R5:R16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Y5:Y16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ba1dee-2aee-48a0-91a4-dbb7b6d42b29" xsi:nil="true"/>
    <lcf76f155ced4ddcb4097134ff3c332f xmlns="737bc4bb-f26a-430b-ac84-9e7d4b283d3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F0ACD82CA2D43B05D7137BFF90D5F" ma:contentTypeVersion="16" ma:contentTypeDescription="Create a new document." ma:contentTypeScope="" ma:versionID="729265231915a04c28184c480a2de499">
  <xsd:schema xmlns:xsd="http://www.w3.org/2001/XMLSchema" xmlns:xs="http://www.w3.org/2001/XMLSchema" xmlns:p="http://schemas.microsoft.com/office/2006/metadata/properties" xmlns:ns2="737bc4bb-f26a-430b-ac84-9e7d4b283d31" xmlns:ns3="4aba1dee-2aee-48a0-91a4-dbb7b6d42b29" targetNamespace="http://schemas.microsoft.com/office/2006/metadata/properties" ma:root="true" ma:fieldsID="d26c8aedbf7ce14420a2e35cc696ff7f" ns2:_="" ns3:_="">
    <xsd:import namespace="737bc4bb-f26a-430b-ac84-9e7d4b283d31"/>
    <xsd:import namespace="4aba1dee-2aee-48a0-91a4-dbb7b6d42b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bc4bb-f26a-430b-ac84-9e7d4b283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1288b28-76ac-4849-8f5e-257ac4d003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a1dee-2aee-48a0-91a4-dbb7b6d42b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50a058c0-533d-45aa-8396-9afc8a4585dd}" ma:internalName="TaxCatchAll" ma:showField="CatchAllData" ma:web="4aba1dee-2aee-48a0-91a4-dbb7b6d42b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D1A5F3-F4A9-4BFF-9C91-E459AC6C2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720D68-234F-44F7-BB42-ADF36FDED7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4aba1dee-2aee-48a0-91a4-dbb7b6d42b29"/>
    <ds:schemaRef ds:uri="737bc4bb-f26a-430b-ac84-9e7d4b283d31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1EF609-9EC3-4120-AEBE-6E8BCBD08A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bc4bb-f26a-430b-ac84-9e7d4b283d31"/>
    <ds:schemaRef ds:uri="4aba1dee-2aee-48a0-91a4-dbb7b6d42b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Rates</vt:lpstr>
      <vt:lpstr>Constraints</vt:lpstr>
      <vt:lpstr>Demand</vt:lpstr>
      <vt:lpstr>Results - Schd 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Balensiefen, David A</dc:creator>
  <cp:keywords/>
  <dc:description/>
  <cp:lastModifiedBy>David Balensiefen</cp:lastModifiedBy>
  <cp:revision/>
  <dcterms:created xsi:type="dcterms:W3CDTF">2024-08-23T14:10:08Z</dcterms:created>
  <dcterms:modified xsi:type="dcterms:W3CDTF">2024-11-26T15:42:54Z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52e709-27cd-4bee-a620-278331e736b2_Enabled">
    <vt:lpwstr>true</vt:lpwstr>
  </property>
  <property fmtid="{D5CDD505-2E9C-101B-9397-08002B2CF9AE}" pid="3" name="MSIP_Label_3f52e709-27cd-4bee-a620-278331e736b2_SetDate">
    <vt:lpwstr>2024-08-23T14:14:15Z</vt:lpwstr>
  </property>
  <property fmtid="{D5CDD505-2E9C-101B-9397-08002B2CF9AE}" pid="4" name="MSIP_Label_3f52e709-27cd-4bee-a620-278331e736b2_Method">
    <vt:lpwstr>Privileged</vt:lpwstr>
  </property>
  <property fmtid="{D5CDD505-2E9C-101B-9397-08002B2CF9AE}" pid="5" name="MSIP_Label_3f52e709-27cd-4bee-a620-278331e736b2_Name">
    <vt:lpwstr>3f52e709-27cd-4bee-a620-278331e736b2</vt:lpwstr>
  </property>
  <property fmtid="{D5CDD505-2E9C-101B-9397-08002B2CF9AE}" pid="6" name="MSIP_Label_3f52e709-27cd-4bee-a620-278331e736b2_SiteId">
    <vt:lpwstr>fee2180b-69b6-4afe-9f14-ccd70bd4c737</vt:lpwstr>
  </property>
  <property fmtid="{D5CDD505-2E9C-101B-9397-08002B2CF9AE}" pid="7" name="MSIP_Label_3f52e709-27cd-4bee-a620-278331e736b2_ActionId">
    <vt:lpwstr>cb8e85bc-d011-4820-992c-e2cd5033b660</vt:lpwstr>
  </property>
  <property fmtid="{D5CDD505-2E9C-101B-9397-08002B2CF9AE}" pid="8" name="MSIP_Label_3f52e709-27cd-4bee-a620-278331e736b2_ContentBits">
    <vt:lpwstr>0</vt:lpwstr>
  </property>
  <property fmtid="{D5CDD505-2E9C-101B-9397-08002B2CF9AE}" pid="9" name="ContentTypeId">
    <vt:lpwstr>0x01010033BF0ACD82CA2D43B05D7137BFF90D5F</vt:lpwstr>
  </property>
  <property fmtid="{D5CDD505-2E9C-101B-9397-08002B2CF9AE}" pid="10" name="MediaServiceImageTags">
    <vt:lpwstr/>
  </property>
</Properties>
</file>