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I:\My Drive\sales\"/>
    </mc:Choice>
  </mc:AlternateContent>
  <xr:revisionPtr revIDLastSave="0" documentId="13_ncr:1_{9762DC64-D481-476E-AB5D-16E37DB81E6F}" xr6:coauthVersionLast="47" xr6:coauthVersionMax="47" xr10:uidLastSave="{00000000-0000-0000-0000-000000000000}"/>
  <bookViews>
    <workbookView xWindow="-108" yWindow="-108" windowWidth="23256" windowHeight="12456" tabRatio="769" firstSheet="156" activeTab="170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28-09" sheetId="159" r:id="rId154"/>
    <sheet name="29-09" sheetId="160" r:id="rId155"/>
    <sheet name="30-09" sheetId="161" r:id="rId156"/>
    <sheet name="01-10" sheetId="162" r:id="rId157"/>
    <sheet name="02-10" sheetId="163" r:id="rId158"/>
    <sheet name="03-10" sheetId="164" r:id="rId159"/>
    <sheet name="05-10" sheetId="165" r:id="rId160"/>
    <sheet name="06-10" sheetId="166" r:id="rId161"/>
    <sheet name="07-10" sheetId="167" r:id="rId162"/>
    <sheet name="08-10" sheetId="168" r:id="rId163"/>
    <sheet name="09-10" sheetId="169" r:id="rId164"/>
    <sheet name="10-10" sheetId="170" r:id="rId165"/>
    <sheet name="12-10" sheetId="171" r:id="rId166"/>
    <sheet name="13-10" sheetId="172" r:id="rId167"/>
    <sheet name="14-10" sheetId="174" r:id="rId168"/>
    <sheet name="15-10" sheetId="175" r:id="rId169"/>
    <sheet name="16-10" sheetId="176" r:id="rId170"/>
    <sheet name="17-10" sheetId="177" r:id="rId171"/>
    <sheet name="رصيد الخزنة" sheetId="173" r:id="rId172"/>
    <sheet name="ملخص" sheetId="13" r:id="rId173"/>
    <sheet name="شهري" sheetId="79" r:id="rId174"/>
    <sheet name="العملية" sheetId="27" r:id="rId175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6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77" l="1"/>
  <c r="L360" i="177"/>
  <c r="L359" i="177"/>
  <c r="L358" i="177"/>
  <c r="L357" i="177"/>
  <c r="L356" i="177"/>
  <c r="L355" i="177"/>
  <c r="L354" i="177"/>
  <c r="L353" i="177"/>
  <c r="L352" i="177"/>
  <c r="L351" i="177"/>
  <c r="L350" i="177"/>
  <c r="L349" i="177"/>
  <c r="L348" i="177"/>
  <c r="L347" i="177"/>
  <c r="L346" i="177"/>
  <c r="L345" i="177"/>
  <c r="L344" i="177"/>
  <c r="L343" i="177"/>
  <c r="L342" i="177"/>
  <c r="L341" i="177"/>
  <c r="L340" i="177"/>
  <c r="L339" i="177"/>
  <c r="L338" i="177"/>
  <c r="L337" i="177"/>
  <c r="L336" i="177"/>
  <c r="L335" i="177"/>
  <c r="L334" i="177"/>
  <c r="L333" i="177"/>
  <c r="L332" i="177"/>
  <c r="L331" i="177"/>
  <c r="L330" i="177"/>
  <c r="L329" i="177"/>
  <c r="L328" i="177"/>
  <c r="L327" i="177"/>
  <c r="L326" i="177"/>
  <c r="L325" i="177"/>
  <c r="L324" i="177"/>
  <c r="L323" i="177"/>
  <c r="L322" i="177"/>
  <c r="L321" i="177"/>
  <c r="L320" i="177"/>
  <c r="L319" i="177"/>
  <c r="L318" i="177"/>
  <c r="L317" i="177"/>
  <c r="L316" i="177"/>
  <c r="L315" i="177"/>
  <c r="L314" i="177"/>
  <c r="L313" i="177"/>
  <c r="L312" i="177"/>
  <c r="L311" i="177"/>
  <c r="L310" i="177"/>
  <c r="L309" i="177"/>
  <c r="L308" i="177"/>
  <c r="L307" i="177"/>
  <c r="L306" i="177"/>
  <c r="L305" i="177"/>
  <c r="L304" i="177"/>
  <c r="L303" i="177"/>
  <c r="L302" i="177"/>
  <c r="L301" i="177"/>
  <c r="L300" i="177"/>
  <c r="L299" i="177"/>
  <c r="L298" i="177"/>
  <c r="L297" i="177"/>
  <c r="L296" i="177"/>
  <c r="L295" i="177"/>
  <c r="L294" i="177"/>
  <c r="L293" i="177"/>
  <c r="L292" i="177"/>
  <c r="L291" i="177"/>
  <c r="L290" i="177"/>
  <c r="L289" i="177"/>
  <c r="L288" i="177"/>
  <c r="L287" i="177"/>
  <c r="L286" i="177"/>
  <c r="L285" i="177"/>
  <c r="L284" i="177"/>
  <c r="L283" i="177"/>
  <c r="L282" i="177"/>
  <c r="L281" i="177"/>
  <c r="L280" i="177"/>
  <c r="L279" i="177"/>
  <c r="L278" i="177"/>
  <c r="L277" i="177"/>
  <c r="L276" i="177"/>
  <c r="L275" i="177"/>
  <c r="L274" i="177"/>
  <c r="L273" i="177"/>
  <c r="L272" i="177"/>
  <c r="L271" i="177"/>
  <c r="L270" i="177"/>
  <c r="L269" i="177"/>
  <c r="L268" i="177"/>
  <c r="L267" i="177"/>
  <c r="L266" i="177"/>
  <c r="L265" i="177"/>
  <c r="L264" i="177"/>
  <c r="L263" i="177"/>
  <c r="L262" i="177"/>
  <c r="L261" i="177"/>
  <c r="L260" i="177"/>
  <c r="L259" i="177"/>
  <c r="L258" i="177"/>
  <c r="L257" i="177"/>
  <c r="L256" i="177"/>
  <c r="L255" i="177"/>
  <c r="L254" i="177"/>
  <c r="L253" i="177"/>
  <c r="L252" i="177"/>
  <c r="L251" i="177"/>
  <c r="L250" i="177"/>
  <c r="L249" i="177"/>
  <c r="L248" i="177"/>
  <c r="L247" i="177"/>
  <c r="L246" i="177"/>
  <c r="L245" i="177"/>
  <c r="L244" i="177"/>
  <c r="L243" i="177"/>
  <c r="L242" i="177"/>
  <c r="L241" i="177"/>
  <c r="L240" i="177"/>
  <c r="L239" i="177"/>
  <c r="L238" i="177"/>
  <c r="L237" i="177"/>
  <c r="L236" i="177"/>
  <c r="L235" i="177"/>
  <c r="L234" i="177"/>
  <c r="L233" i="177"/>
  <c r="L232" i="177"/>
  <c r="L231" i="177"/>
  <c r="L230" i="177"/>
  <c r="L229" i="177"/>
  <c r="L228" i="177"/>
  <c r="L227" i="177"/>
  <c r="L226" i="177"/>
  <c r="L225" i="177"/>
  <c r="L224" i="177"/>
  <c r="L223" i="177"/>
  <c r="L222" i="177"/>
  <c r="L221" i="177"/>
  <c r="L220" i="177"/>
  <c r="L219" i="177"/>
  <c r="L218" i="177"/>
  <c r="L217" i="177"/>
  <c r="L216" i="177"/>
  <c r="L215" i="177"/>
  <c r="L214" i="177"/>
  <c r="L213" i="177"/>
  <c r="L212" i="177"/>
  <c r="L211" i="177"/>
  <c r="L210" i="177"/>
  <c r="L209" i="177"/>
  <c r="L208" i="177"/>
  <c r="L207" i="177"/>
  <c r="L206" i="177"/>
  <c r="L205" i="177"/>
  <c r="L204" i="177"/>
  <c r="L203" i="177"/>
  <c r="L202" i="177"/>
  <c r="L201" i="177"/>
  <c r="L200" i="177"/>
  <c r="L199" i="177"/>
  <c r="L198" i="177"/>
  <c r="L197" i="177"/>
  <c r="L196" i="177"/>
  <c r="L195" i="177"/>
  <c r="L194" i="177"/>
  <c r="L193" i="177"/>
  <c r="L192" i="177"/>
  <c r="L191" i="177"/>
  <c r="L190" i="177"/>
  <c r="L189" i="177"/>
  <c r="L188" i="177"/>
  <c r="L187" i="177"/>
  <c r="L186" i="177"/>
  <c r="L185" i="177"/>
  <c r="L184" i="177"/>
  <c r="L183" i="177"/>
  <c r="L182" i="177"/>
  <c r="L181" i="177"/>
  <c r="L180" i="177"/>
  <c r="L179" i="177"/>
  <c r="L178" i="177"/>
  <c r="L177" i="177"/>
  <c r="L176" i="177"/>
  <c r="L175" i="177"/>
  <c r="L174" i="177"/>
  <c r="L173" i="177"/>
  <c r="L172" i="177"/>
  <c r="L171" i="177"/>
  <c r="L170" i="177"/>
  <c r="L169" i="177"/>
  <c r="L168" i="177"/>
  <c r="L167" i="177"/>
  <c r="L166" i="177"/>
  <c r="L165" i="177"/>
  <c r="L164" i="177"/>
  <c r="L163" i="177"/>
  <c r="L162" i="177"/>
  <c r="L161" i="177"/>
  <c r="L160" i="177"/>
  <c r="L159" i="177"/>
  <c r="L158" i="177"/>
  <c r="L157" i="177"/>
  <c r="L156" i="177"/>
  <c r="L155" i="177"/>
  <c r="L154" i="177"/>
  <c r="L153" i="177"/>
  <c r="L152" i="177"/>
  <c r="L151" i="177"/>
  <c r="L150" i="177"/>
  <c r="L149" i="177"/>
  <c r="L148" i="177"/>
  <c r="L147" i="177"/>
  <c r="L146" i="177"/>
  <c r="L145" i="177"/>
  <c r="L144" i="177"/>
  <c r="L143" i="177"/>
  <c r="L142" i="177"/>
  <c r="L141" i="177"/>
  <c r="L140" i="177"/>
  <c r="L139" i="177"/>
  <c r="L138" i="177"/>
  <c r="L137" i="177"/>
  <c r="L136" i="177"/>
  <c r="L135" i="177"/>
  <c r="L134" i="177"/>
  <c r="L133" i="177"/>
  <c r="L132" i="177"/>
  <c r="L131" i="177"/>
  <c r="L130" i="177"/>
  <c r="L129" i="177"/>
  <c r="L128" i="177"/>
  <c r="L127" i="177"/>
  <c r="L126" i="177"/>
  <c r="L125" i="177"/>
  <c r="L124" i="177"/>
  <c r="L123" i="177"/>
  <c r="L122" i="177"/>
  <c r="L121" i="177"/>
  <c r="L120" i="177"/>
  <c r="L119" i="177"/>
  <c r="L118" i="177"/>
  <c r="L117" i="177"/>
  <c r="L116" i="177"/>
  <c r="L115" i="177"/>
  <c r="L114" i="177"/>
  <c r="L113" i="177"/>
  <c r="L112" i="177"/>
  <c r="L111" i="177"/>
  <c r="L110" i="177"/>
  <c r="L109" i="177"/>
  <c r="L108" i="177"/>
  <c r="L107" i="177"/>
  <c r="L106" i="177"/>
  <c r="L105" i="177"/>
  <c r="L104" i="177"/>
  <c r="L103" i="177"/>
  <c r="L102" i="177"/>
  <c r="L101" i="177"/>
  <c r="L100" i="177"/>
  <c r="L99" i="177"/>
  <c r="L98" i="177"/>
  <c r="L97" i="177"/>
  <c r="L96" i="177"/>
  <c r="L95" i="177"/>
  <c r="L94" i="177"/>
  <c r="L93" i="177"/>
  <c r="L92" i="177"/>
  <c r="L91" i="177"/>
  <c r="L90" i="177"/>
  <c r="L89" i="177"/>
  <c r="L88" i="177"/>
  <c r="L87" i="177"/>
  <c r="L86" i="177"/>
  <c r="L85" i="177"/>
  <c r="L84" i="177"/>
  <c r="L83" i="177"/>
  <c r="L82" i="177"/>
  <c r="L81" i="177"/>
  <c r="L80" i="177"/>
  <c r="L79" i="177"/>
  <c r="L78" i="177"/>
  <c r="L77" i="177"/>
  <c r="L76" i="177"/>
  <c r="L75" i="177"/>
  <c r="L74" i="177"/>
  <c r="L73" i="177"/>
  <c r="L72" i="177"/>
  <c r="L71" i="177"/>
  <c r="L70" i="177"/>
  <c r="L69" i="177"/>
  <c r="L68" i="177"/>
  <c r="L67" i="177"/>
  <c r="L66" i="177"/>
  <c r="L65" i="177"/>
  <c r="L64" i="177"/>
  <c r="L63" i="177"/>
  <c r="L62" i="177"/>
  <c r="L61" i="177"/>
  <c r="L60" i="177"/>
  <c r="L59" i="177"/>
  <c r="L58" i="177"/>
  <c r="L57" i="177"/>
  <c r="L56" i="177"/>
  <c r="L55" i="177"/>
  <c r="L54" i="177"/>
  <c r="L53" i="177"/>
  <c r="L52" i="177"/>
  <c r="L51" i="177"/>
  <c r="L50" i="177"/>
  <c r="L49" i="177"/>
  <c r="L48" i="177"/>
  <c r="L47" i="177"/>
  <c r="L46" i="177"/>
  <c r="L45" i="177"/>
  <c r="L44" i="177"/>
  <c r="L43" i="177"/>
  <c r="L42" i="177"/>
  <c r="L41" i="177"/>
  <c r="L40" i="177"/>
  <c r="L39" i="177"/>
  <c r="L38" i="177"/>
  <c r="L37" i="177"/>
  <c r="L36" i="177"/>
  <c r="L35" i="177"/>
  <c r="L34" i="177"/>
  <c r="L33" i="177"/>
  <c r="L32" i="177"/>
  <c r="L31" i="177"/>
  <c r="P30" i="177"/>
  <c r="L30" i="177"/>
  <c r="S29" i="177"/>
  <c r="L29" i="177"/>
  <c r="L28" i="177"/>
  <c r="C28" i="177"/>
  <c r="P27" i="177"/>
  <c r="L27" i="177"/>
  <c r="C27" i="177"/>
  <c r="S26" i="177"/>
  <c r="P26" i="177"/>
  <c r="L26" i="177"/>
  <c r="F26" i="177"/>
  <c r="C26" i="177"/>
  <c r="S25" i="177"/>
  <c r="P25" i="177"/>
  <c r="L25" i="177"/>
  <c r="F25" i="177"/>
  <c r="C25" i="177"/>
  <c r="S24" i="177"/>
  <c r="P24" i="177"/>
  <c r="L24" i="177"/>
  <c r="F24" i="177"/>
  <c r="C24" i="177"/>
  <c r="S23" i="177"/>
  <c r="P23" i="177"/>
  <c r="P28" i="177" s="1"/>
  <c r="P32" i="177" s="1"/>
  <c r="L23" i="177"/>
  <c r="F23" i="177"/>
  <c r="C23" i="177"/>
  <c r="S22" i="177"/>
  <c r="S27" i="177" s="1"/>
  <c r="P22" i="177"/>
  <c r="L22" i="177"/>
  <c r="F22" i="177"/>
  <c r="F27" i="177" s="1"/>
  <c r="C22" i="177"/>
  <c r="L20" i="177"/>
  <c r="K20" i="177"/>
  <c r="J20" i="177"/>
  <c r="L18" i="177"/>
  <c r="L17" i="177"/>
  <c r="L16" i="177"/>
  <c r="L15" i="177"/>
  <c r="L14" i="177"/>
  <c r="L13" i="177"/>
  <c r="L12" i="177"/>
  <c r="L11" i="177"/>
  <c r="L10" i="177"/>
  <c r="L9" i="177"/>
  <c r="L8" i="177"/>
  <c r="L7" i="177"/>
  <c r="L6" i="177"/>
  <c r="L5" i="177"/>
  <c r="L4" i="177"/>
  <c r="L1" i="177" s="1"/>
  <c r="L3" i="177"/>
  <c r="K1" i="177"/>
  <c r="J1" i="177"/>
  <c r="J90" i="175"/>
  <c r="S31" i="177" l="1"/>
  <c r="L361" i="176"/>
  <c r="L360" i="176"/>
  <c r="L359" i="176"/>
  <c r="L358" i="176"/>
  <c r="L357" i="176"/>
  <c r="L356" i="176"/>
  <c r="L355" i="176"/>
  <c r="L354" i="176"/>
  <c r="L353" i="176"/>
  <c r="L352" i="176"/>
  <c r="L351" i="176"/>
  <c r="L350" i="176"/>
  <c r="L349" i="176"/>
  <c r="L348" i="176"/>
  <c r="L347" i="176"/>
  <c r="L346" i="176"/>
  <c r="L345" i="176"/>
  <c r="L344" i="176"/>
  <c r="L343" i="176"/>
  <c r="L342" i="176"/>
  <c r="L341" i="176"/>
  <c r="L340" i="176"/>
  <c r="L339" i="176"/>
  <c r="L338" i="176"/>
  <c r="L337" i="176"/>
  <c r="L336" i="176"/>
  <c r="L335" i="176"/>
  <c r="L334" i="176"/>
  <c r="L333" i="176"/>
  <c r="L332" i="176"/>
  <c r="L331" i="176"/>
  <c r="L330" i="176"/>
  <c r="L329" i="176"/>
  <c r="L328" i="176"/>
  <c r="L327" i="176"/>
  <c r="L326" i="176"/>
  <c r="L325" i="176"/>
  <c r="L324" i="176"/>
  <c r="L323" i="176"/>
  <c r="L322" i="176"/>
  <c r="L321" i="176"/>
  <c r="L320" i="176"/>
  <c r="L319" i="176"/>
  <c r="L318" i="176"/>
  <c r="L317" i="176"/>
  <c r="L316" i="176"/>
  <c r="L315" i="176"/>
  <c r="L314" i="176"/>
  <c r="L313" i="176"/>
  <c r="L312" i="176"/>
  <c r="L311" i="176"/>
  <c r="L310" i="176"/>
  <c r="L309" i="176"/>
  <c r="L308" i="176"/>
  <c r="L307" i="176"/>
  <c r="L306" i="176"/>
  <c r="L305" i="176"/>
  <c r="L304" i="176"/>
  <c r="L303" i="176"/>
  <c r="L302" i="176"/>
  <c r="L301" i="176"/>
  <c r="L300" i="176"/>
  <c r="L299" i="176"/>
  <c r="L298" i="176"/>
  <c r="L297" i="176"/>
  <c r="L296" i="176"/>
  <c r="L295" i="176"/>
  <c r="L294" i="176"/>
  <c r="L293" i="176"/>
  <c r="L292" i="176"/>
  <c r="L291" i="176"/>
  <c r="L290" i="176"/>
  <c r="L289" i="176"/>
  <c r="L288" i="176"/>
  <c r="L287" i="176"/>
  <c r="L286" i="176"/>
  <c r="L285" i="176"/>
  <c r="L284" i="176"/>
  <c r="L283" i="176"/>
  <c r="L282" i="176"/>
  <c r="L281" i="176"/>
  <c r="L280" i="176"/>
  <c r="L279" i="176"/>
  <c r="L278" i="176"/>
  <c r="L277" i="176"/>
  <c r="L276" i="176"/>
  <c r="L275" i="176"/>
  <c r="L274" i="176"/>
  <c r="L273" i="176"/>
  <c r="L272" i="176"/>
  <c r="L271" i="176"/>
  <c r="L270" i="176"/>
  <c r="L269" i="176"/>
  <c r="L268" i="176"/>
  <c r="L267" i="176"/>
  <c r="L266" i="176"/>
  <c r="L265" i="176"/>
  <c r="L264" i="176"/>
  <c r="L263" i="176"/>
  <c r="L262" i="176"/>
  <c r="L261" i="176"/>
  <c r="L260" i="176"/>
  <c r="L259" i="176"/>
  <c r="L258" i="176"/>
  <c r="L257" i="176"/>
  <c r="L256" i="176"/>
  <c r="L255" i="176"/>
  <c r="L254" i="176"/>
  <c r="L253" i="176"/>
  <c r="L252" i="176"/>
  <c r="L251" i="176"/>
  <c r="L250" i="176"/>
  <c r="L249" i="176"/>
  <c r="L248" i="176"/>
  <c r="L247" i="176"/>
  <c r="L246" i="176"/>
  <c r="L245" i="176"/>
  <c r="L244" i="176"/>
  <c r="L243" i="176"/>
  <c r="L242" i="176"/>
  <c r="L241" i="176"/>
  <c r="L240" i="176"/>
  <c r="L239" i="176"/>
  <c r="L238" i="176"/>
  <c r="L237" i="176"/>
  <c r="L236" i="176"/>
  <c r="L235" i="176"/>
  <c r="L234" i="176"/>
  <c r="L233" i="176"/>
  <c r="L232" i="176"/>
  <c r="L231" i="176"/>
  <c r="L230" i="176"/>
  <c r="L229" i="176"/>
  <c r="L228" i="176"/>
  <c r="L227" i="176"/>
  <c r="L226" i="176"/>
  <c r="L225" i="176"/>
  <c r="L224" i="176"/>
  <c r="L223" i="176"/>
  <c r="L222" i="176"/>
  <c r="L221" i="176"/>
  <c r="L220" i="176"/>
  <c r="L219" i="176"/>
  <c r="L218" i="176"/>
  <c r="L217" i="176"/>
  <c r="L216" i="176"/>
  <c r="L215" i="176"/>
  <c r="L214" i="176"/>
  <c r="L213" i="176"/>
  <c r="L212" i="176"/>
  <c r="L211" i="176"/>
  <c r="L210" i="176"/>
  <c r="L209" i="176"/>
  <c r="L208" i="176"/>
  <c r="L207" i="176"/>
  <c r="L206" i="176"/>
  <c r="L205" i="176"/>
  <c r="L204" i="176"/>
  <c r="L203" i="176"/>
  <c r="L202" i="176"/>
  <c r="L201" i="176"/>
  <c r="L200" i="176"/>
  <c r="L199" i="176"/>
  <c r="L198" i="176"/>
  <c r="L197" i="176"/>
  <c r="L196" i="176"/>
  <c r="L195" i="176"/>
  <c r="L194" i="176"/>
  <c r="L193" i="176"/>
  <c r="L192" i="176"/>
  <c r="L191" i="176"/>
  <c r="L190" i="176"/>
  <c r="L189" i="176"/>
  <c r="L188" i="176"/>
  <c r="L187" i="176"/>
  <c r="L186" i="176"/>
  <c r="L185" i="176"/>
  <c r="L184" i="176"/>
  <c r="L183" i="176"/>
  <c r="L182" i="176"/>
  <c r="L181" i="176"/>
  <c r="L180" i="176"/>
  <c r="L179" i="176"/>
  <c r="L178" i="176"/>
  <c r="L177" i="176"/>
  <c r="L176" i="176"/>
  <c r="L175" i="176"/>
  <c r="L174" i="176"/>
  <c r="L173" i="176"/>
  <c r="L172" i="176"/>
  <c r="L171" i="176"/>
  <c r="L170" i="176"/>
  <c r="L169" i="176"/>
  <c r="L168" i="176"/>
  <c r="L167" i="176"/>
  <c r="L166" i="176"/>
  <c r="L165" i="176"/>
  <c r="L164" i="176"/>
  <c r="L163" i="176"/>
  <c r="L162" i="176"/>
  <c r="L161" i="176"/>
  <c r="L160" i="176"/>
  <c r="L159" i="176"/>
  <c r="L158" i="176"/>
  <c r="L157" i="176"/>
  <c r="L156" i="176"/>
  <c r="L155" i="176"/>
  <c r="L154" i="176"/>
  <c r="L153" i="176"/>
  <c r="L152" i="176"/>
  <c r="L151" i="176"/>
  <c r="L150" i="176"/>
  <c r="L149" i="176"/>
  <c r="L148" i="176"/>
  <c r="L147" i="176"/>
  <c r="L146" i="176"/>
  <c r="L145" i="176"/>
  <c r="L144" i="176"/>
  <c r="L143" i="176"/>
  <c r="L142" i="176"/>
  <c r="L141" i="176"/>
  <c r="L140" i="176"/>
  <c r="L139" i="176"/>
  <c r="L138" i="176"/>
  <c r="L137" i="176"/>
  <c r="L136" i="176"/>
  <c r="L135" i="176"/>
  <c r="L134" i="176"/>
  <c r="L133" i="176"/>
  <c r="L132" i="176"/>
  <c r="L131" i="176"/>
  <c r="L130" i="176"/>
  <c r="L129" i="176"/>
  <c r="L128" i="176"/>
  <c r="L127" i="176"/>
  <c r="L126" i="176"/>
  <c r="L125" i="176"/>
  <c r="L124" i="176"/>
  <c r="L123" i="176"/>
  <c r="L122" i="176"/>
  <c r="L121" i="176"/>
  <c r="L120" i="176"/>
  <c r="L119" i="176"/>
  <c r="L118" i="176"/>
  <c r="L117" i="176"/>
  <c r="L116" i="176"/>
  <c r="L115" i="176"/>
  <c r="L114" i="176"/>
  <c r="L113" i="176"/>
  <c r="L112" i="176"/>
  <c r="L111" i="176"/>
  <c r="L110" i="176"/>
  <c r="L109" i="176"/>
  <c r="L108" i="176"/>
  <c r="L107" i="176"/>
  <c r="L106" i="176"/>
  <c r="L105" i="176"/>
  <c r="L104" i="176"/>
  <c r="L103" i="176"/>
  <c r="L102" i="176"/>
  <c r="L101" i="176"/>
  <c r="L100" i="176"/>
  <c r="L99" i="176"/>
  <c r="L98" i="176"/>
  <c r="L97" i="176"/>
  <c r="L96" i="176"/>
  <c r="L95" i="176"/>
  <c r="L94" i="176"/>
  <c r="L93" i="176"/>
  <c r="L92" i="176"/>
  <c r="L91" i="176"/>
  <c r="L90" i="176"/>
  <c r="L89" i="176"/>
  <c r="L88" i="176"/>
  <c r="L87" i="176"/>
  <c r="L86" i="176"/>
  <c r="L85" i="176"/>
  <c r="L84" i="176"/>
  <c r="L83" i="176"/>
  <c r="L82" i="176"/>
  <c r="L81" i="176"/>
  <c r="L80" i="176"/>
  <c r="L79" i="176"/>
  <c r="L78" i="176"/>
  <c r="L77" i="176"/>
  <c r="L76" i="176"/>
  <c r="L75" i="176"/>
  <c r="L74" i="176"/>
  <c r="L73" i="176"/>
  <c r="L72" i="176"/>
  <c r="L71" i="176"/>
  <c r="L70" i="176"/>
  <c r="L69" i="176"/>
  <c r="L68" i="176"/>
  <c r="L67" i="176"/>
  <c r="L66" i="176"/>
  <c r="L65" i="176"/>
  <c r="L64" i="176"/>
  <c r="L63" i="176"/>
  <c r="L62" i="176"/>
  <c r="L61" i="176"/>
  <c r="L60" i="176"/>
  <c r="L59" i="176"/>
  <c r="L58" i="176"/>
  <c r="L57" i="176"/>
  <c r="L56" i="176"/>
  <c r="L55" i="176"/>
  <c r="L54" i="176"/>
  <c r="L53" i="176"/>
  <c r="L52" i="176"/>
  <c r="L51" i="176"/>
  <c r="L50" i="176"/>
  <c r="L49" i="176"/>
  <c r="L48" i="176"/>
  <c r="L47" i="176"/>
  <c r="L46" i="176"/>
  <c r="L45" i="176"/>
  <c r="L44" i="176"/>
  <c r="L43" i="176"/>
  <c r="L42" i="176"/>
  <c r="L41" i="176"/>
  <c r="L40" i="176"/>
  <c r="L39" i="176"/>
  <c r="L38" i="176"/>
  <c r="L37" i="176"/>
  <c r="L36" i="176"/>
  <c r="L35" i="176"/>
  <c r="L34" i="176"/>
  <c r="L33" i="176"/>
  <c r="L32" i="176"/>
  <c r="L31" i="176"/>
  <c r="P30" i="176"/>
  <c r="L30" i="176"/>
  <c r="S29" i="176"/>
  <c r="L29" i="176"/>
  <c r="L28" i="176"/>
  <c r="P27" i="176"/>
  <c r="L27" i="176"/>
  <c r="C27" i="176"/>
  <c r="S26" i="176"/>
  <c r="P26" i="176"/>
  <c r="L26" i="176"/>
  <c r="F26" i="176"/>
  <c r="C26" i="176"/>
  <c r="S25" i="176"/>
  <c r="P25" i="176"/>
  <c r="L25" i="176"/>
  <c r="F25" i="176"/>
  <c r="C25" i="176"/>
  <c r="S24" i="176"/>
  <c r="P24" i="176"/>
  <c r="L24" i="176"/>
  <c r="F24" i="176"/>
  <c r="C24" i="176"/>
  <c r="S23" i="176"/>
  <c r="P23" i="176"/>
  <c r="L23" i="176"/>
  <c r="F23" i="176"/>
  <c r="C23" i="176"/>
  <c r="S22" i="176"/>
  <c r="P22" i="176"/>
  <c r="L22" i="176"/>
  <c r="F22" i="176"/>
  <c r="C22" i="176"/>
  <c r="K20" i="176"/>
  <c r="J20" i="176"/>
  <c r="L18" i="176"/>
  <c r="L17" i="176"/>
  <c r="L16" i="176"/>
  <c r="L15" i="176"/>
  <c r="L14" i="176"/>
  <c r="L13" i="176"/>
  <c r="L12" i="176"/>
  <c r="L11" i="176"/>
  <c r="L10" i="176"/>
  <c r="L9" i="176"/>
  <c r="L8" i="176"/>
  <c r="L7" i="176"/>
  <c r="L6" i="176"/>
  <c r="L5" i="176"/>
  <c r="L4" i="176"/>
  <c r="L3" i="176"/>
  <c r="K1" i="176"/>
  <c r="J1" i="176"/>
  <c r="L24" i="174"/>
  <c r="L25" i="174"/>
  <c r="L26" i="174"/>
  <c r="L27" i="174"/>
  <c r="L28" i="174"/>
  <c r="L29" i="174"/>
  <c r="L30" i="174"/>
  <c r="L31" i="174"/>
  <c r="L32" i="174"/>
  <c r="L33" i="174"/>
  <c r="L34" i="174"/>
  <c r="L35" i="174"/>
  <c r="L36" i="174"/>
  <c r="L37" i="174"/>
  <c r="L38" i="174"/>
  <c r="L39" i="174"/>
  <c r="L133" i="175"/>
  <c r="L132" i="175"/>
  <c r="L131" i="175"/>
  <c r="L130" i="175"/>
  <c r="L129" i="175"/>
  <c r="L128" i="175"/>
  <c r="L127" i="175"/>
  <c r="L126" i="175"/>
  <c r="L125" i="175"/>
  <c r="L124" i="175"/>
  <c r="L123" i="175"/>
  <c r="L122" i="175"/>
  <c r="L121" i="175"/>
  <c r="L120" i="175"/>
  <c r="L119" i="175"/>
  <c r="L118" i="175"/>
  <c r="L117" i="175"/>
  <c r="L116" i="175"/>
  <c r="L115" i="175"/>
  <c r="L114" i="175"/>
  <c r="L113" i="175"/>
  <c r="L112" i="175"/>
  <c r="L111" i="175"/>
  <c r="L110" i="175"/>
  <c r="L109" i="175"/>
  <c r="L108" i="175"/>
  <c r="L107" i="175"/>
  <c r="L106" i="175"/>
  <c r="L105" i="175"/>
  <c r="L104" i="175"/>
  <c r="L103" i="175"/>
  <c r="L102" i="175"/>
  <c r="L101" i="175"/>
  <c r="L100" i="175"/>
  <c r="L99" i="175"/>
  <c r="L98" i="175"/>
  <c r="L97" i="175"/>
  <c r="L96" i="175"/>
  <c r="L95" i="175"/>
  <c r="L94" i="175"/>
  <c r="L93" i="175"/>
  <c r="L92" i="175"/>
  <c r="L91" i="175"/>
  <c r="L90" i="175"/>
  <c r="L89" i="175"/>
  <c r="L88" i="175"/>
  <c r="L87" i="175"/>
  <c r="L86" i="175"/>
  <c r="L85" i="175"/>
  <c r="L84" i="175"/>
  <c r="L83" i="175"/>
  <c r="L82" i="175"/>
  <c r="L81" i="175"/>
  <c r="L80" i="175"/>
  <c r="L79" i="175"/>
  <c r="L78" i="175"/>
  <c r="L77" i="175"/>
  <c r="L76" i="175"/>
  <c r="L75" i="175"/>
  <c r="L74" i="175"/>
  <c r="L73" i="175"/>
  <c r="L72" i="175"/>
  <c r="L71" i="175"/>
  <c r="L70" i="175"/>
  <c r="L69" i="175"/>
  <c r="L68" i="175"/>
  <c r="L67" i="175"/>
  <c r="L66" i="175"/>
  <c r="L65" i="175"/>
  <c r="L64" i="175"/>
  <c r="L63" i="175"/>
  <c r="L62" i="175"/>
  <c r="L61" i="175"/>
  <c r="L60" i="175"/>
  <c r="L59" i="175"/>
  <c r="L58" i="175"/>
  <c r="L57" i="175"/>
  <c r="L56" i="175"/>
  <c r="L55" i="175"/>
  <c r="L54" i="175"/>
  <c r="L53" i="175"/>
  <c r="L52" i="175"/>
  <c r="L51" i="175"/>
  <c r="L50" i="175"/>
  <c r="L49" i="175"/>
  <c r="L48" i="175"/>
  <c r="L47" i="175"/>
  <c r="L46" i="175"/>
  <c r="L45" i="175"/>
  <c r="L44" i="175"/>
  <c r="L43" i="175"/>
  <c r="L42" i="175"/>
  <c r="L41" i="175"/>
  <c r="L40" i="175"/>
  <c r="L39" i="175"/>
  <c r="L38" i="175"/>
  <c r="L37" i="175"/>
  <c r="L36" i="175"/>
  <c r="L35" i="175"/>
  <c r="L34" i="175"/>
  <c r="L33" i="175"/>
  <c r="L32" i="175"/>
  <c r="L31" i="175"/>
  <c r="P30" i="175"/>
  <c r="L30" i="175"/>
  <c r="S29" i="175"/>
  <c r="L29" i="175"/>
  <c r="L28" i="175"/>
  <c r="P27" i="175"/>
  <c r="L27" i="175"/>
  <c r="C27" i="175"/>
  <c r="S26" i="175"/>
  <c r="P26" i="175"/>
  <c r="L26" i="175"/>
  <c r="F26" i="175"/>
  <c r="C26" i="175"/>
  <c r="S25" i="175"/>
  <c r="P25" i="175"/>
  <c r="L25" i="175"/>
  <c r="F25" i="175"/>
  <c r="C25" i="175"/>
  <c r="S24" i="175"/>
  <c r="P24" i="175"/>
  <c r="L24" i="175"/>
  <c r="F24" i="175"/>
  <c r="C24" i="175"/>
  <c r="S23" i="175"/>
  <c r="P23" i="175"/>
  <c r="L23" i="175"/>
  <c r="F23" i="175"/>
  <c r="C23" i="175"/>
  <c r="S22" i="175"/>
  <c r="P22" i="175"/>
  <c r="L22" i="175"/>
  <c r="F22" i="175"/>
  <c r="C22" i="175"/>
  <c r="K20" i="175"/>
  <c r="J20" i="175"/>
  <c r="L18" i="175"/>
  <c r="L17" i="175"/>
  <c r="L16" i="175"/>
  <c r="L15" i="175"/>
  <c r="L14" i="175"/>
  <c r="L13" i="175"/>
  <c r="L12" i="175"/>
  <c r="L11" i="175"/>
  <c r="L10" i="175"/>
  <c r="L9" i="175"/>
  <c r="L8" i="175"/>
  <c r="L7" i="175"/>
  <c r="L6" i="175"/>
  <c r="L5" i="175"/>
  <c r="L4" i="175"/>
  <c r="L3" i="175"/>
  <c r="K1" i="175"/>
  <c r="J1" i="175"/>
  <c r="L172" i="174"/>
  <c r="L171" i="174"/>
  <c r="L170" i="174"/>
  <c r="L169" i="174"/>
  <c r="L168" i="174"/>
  <c r="L167" i="174"/>
  <c r="L166" i="174"/>
  <c r="L165" i="174"/>
  <c r="L164" i="174"/>
  <c r="L163" i="174"/>
  <c r="L162" i="174"/>
  <c r="L161" i="174"/>
  <c r="L160" i="174"/>
  <c r="L159" i="174"/>
  <c r="L158" i="174"/>
  <c r="L157" i="174"/>
  <c r="L156" i="174"/>
  <c r="L155" i="174"/>
  <c r="L154" i="174"/>
  <c r="L153" i="174"/>
  <c r="L152" i="174"/>
  <c r="L151" i="174"/>
  <c r="L150" i="174"/>
  <c r="L149" i="174"/>
  <c r="L148" i="174"/>
  <c r="L147" i="174"/>
  <c r="L146" i="174"/>
  <c r="L145" i="174"/>
  <c r="L144" i="174"/>
  <c r="L143" i="174"/>
  <c r="L142" i="174"/>
  <c r="L141" i="174"/>
  <c r="L140" i="174"/>
  <c r="L139" i="174"/>
  <c r="L138" i="174"/>
  <c r="L137" i="174"/>
  <c r="L136" i="174"/>
  <c r="L135" i="174"/>
  <c r="L134" i="174"/>
  <c r="L133" i="174"/>
  <c r="L132" i="174"/>
  <c r="L131" i="174"/>
  <c r="L130" i="174"/>
  <c r="L129" i="174"/>
  <c r="L128" i="174"/>
  <c r="L127" i="174"/>
  <c r="L126" i="174"/>
  <c r="L125" i="174"/>
  <c r="L124" i="174"/>
  <c r="L123" i="174"/>
  <c r="L122" i="174"/>
  <c r="L121" i="174"/>
  <c r="L120" i="174"/>
  <c r="L119" i="174"/>
  <c r="L118" i="174"/>
  <c r="L117" i="174"/>
  <c r="L116" i="174"/>
  <c r="L115" i="174"/>
  <c r="L114" i="174"/>
  <c r="L113" i="174"/>
  <c r="L112" i="174"/>
  <c r="L111" i="174"/>
  <c r="L110" i="174"/>
  <c r="L109" i="174"/>
  <c r="L108" i="174"/>
  <c r="L107" i="174"/>
  <c r="L106" i="174"/>
  <c r="L105" i="174"/>
  <c r="L104" i="174"/>
  <c r="L103" i="174"/>
  <c r="L102" i="174"/>
  <c r="L101" i="174"/>
  <c r="L100" i="174"/>
  <c r="L99" i="174"/>
  <c r="L98" i="174"/>
  <c r="L97" i="174"/>
  <c r="L96" i="174"/>
  <c r="L95" i="174"/>
  <c r="L94" i="174"/>
  <c r="L93" i="174"/>
  <c r="L92" i="174"/>
  <c r="L91" i="174"/>
  <c r="L90" i="174"/>
  <c r="L89" i="174"/>
  <c r="L88" i="174"/>
  <c r="L87" i="174"/>
  <c r="L86" i="174"/>
  <c r="L85" i="174"/>
  <c r="L84" i="174"/>
  <c r="L83" i="174"/>
  <c r="L82" i="174"/>
  <c r="L81" i="174"/>
  <c r="L80" i="174"/>
  <c r="L79" i="174"/>
  <c r="L78" i="174"/>
  <c r="L77" i="174"/>
  <c r="L76" i="174"/>
  <c r="L75" i="174"/>
  <c r="L74" i="174"/>
  <c r="L73" i="174"/>
  <c r="L72" i="174"/>
  <c r="L71" i="174"/>
  <c r="L70" i="174"/>
  <c r="L69" i="174"/>
  <c r="L68" i="174"/>
  <c r="L67" i="174"/>
  <c r="L66" i="174"/>
  <c r="L65" i="174"/>
  <c r="L64" i="174"/>
  <c r="L63" i="174"/>
  <c r="L62" i="174"/>
  <c r="L61" i="174"/>
  <c r="L60" i="174"/>
  <c r="L59" i="174"/>
  <c r="L58" i="174"/>
  <c r="L57" i="174"/>
  <c r="L56" i="174"/>
  <c r="L55" i="174"/>
  <c r="L54" i="174"/>
  <c r="L53" i="174"/>
  <c r="L52" i="174"/>
  <c r="L51" i="174"/>
  <c r="L50" i="174"/>
  <c r="L49" i="174"/>
  <c r="L48" i="174"/>
  <c r="L47" i="174"/>
  <c r="L46" i="174"/>
  <c r="L45" i="174"/>
  <c r="L44" i="174"/>
  <c r="L43" i="174"/>
  <c r="L42" i="174"/>
  <c r="L41" i="174"/>
  <c r="L40" i="174"/>
  <c r="P30" i="174"/>
  <c r="S29" i="174"/>
  <c r="P27" i="174"/>
  <c r="C27" i="174"/>
  <c r="S26" i="174"/>
  <c r="P26" i="174"/>
  <c r="F26" i="174"/>
  <c r="C26" i="174"/>
  <c r="S25" i="174"/>
  <c r="P25" i="174"/>
  <c r="F25" i="174"/>
  <c r="C25" i="174"/>
  <c r="S24" i="174"/>
  <c r="P24" i="174"/>
  <c r="F24" i="174"/>
  <c r="C24" i="174"/>
  <c r="S23" i="174"/>
  <c r="P23" i="174"/>
  <c r="L23" i="174"/>
  <c r="F23" i="174"/>
  <c r="C23" i="174"/>
  <c r="S22" i="174"/>
  <c r="P22" i="174"/>
  <c r="L22" i="174"/>
  <c r="F22" i="174"/>
  <c r="C22" i="174"/>
  <c r="K20" i="174"/>
  <c r="J20" i="174"/>
  <c r="L18" i="174"/>
  <c r="L17" i="174"/>
  <c r="L16" i="174"/>
  <c r="L15" i="174"/>
  <c r="L14" i="174"/>
  <c r="L13" i="174"/>
  <c r="L12" i="174"/>
  <c r="L11" i="174"/>
  <c r="L10" i="174"/>
  <c r="L9" i="174"/>
  <c r="L8" i="174"/>
  <c r="L7" i="174"/>
  <c r="L6" i="174"/>
  <c r="L5" i="174"/>
  <c r="L4" i="174"/>
  <c r="L3" i="174"/>
  <c r="K1" i="174"/>
  <c r="J1" i="174"/>
  <c r="D2" i="173"/>
  <c r="D3" i="173" s="1"/>
  <c r="D4" i="173" s="1"/>
  <c r="D5" i="173" s="1"/>
  <c r="D6" i="173" s="1"/>
  <c r="D7" i="173" s="1"/>
  <c r="D8" i="173" s="1"/>
  <c r="D9" i="173" s="1"/>
  <c r="D10" i="173" s="1"/>
  <c r="D11" i="173" s="1"/>
  <c r="D12" i="173" s="1"/>
  <c r="D13" i="173" s="1"/>
  <c r="D14" i="173" s="1"/>
  <c r="D15" i="173" s="1"/>
  <c r="D16" i="173" s="1"/>
  <c r="D17" i="173" s="1"/>
  <c r="D18" i="173" s="1"/>
  <c r="D19" i="173" s="1"/>
  <c r="D20" i="173" s="1"/>
  <c r="D21" i="173" s="1"/>
  <c r="D22" i="173" s="1"/>
  <c r="D23" i="173" s="1"/>
  <c r="D24" i="173" s="1"/>
  <c r="D25" i="173" s="1"/>
  <c r="D26" i="173" s="1"/>
  <c r="D27" i="173" s="1"/>
  <c r="D28" i="173" s="1"/>
  <c r="D29" i="173" s="1"/>
  <c r="D30" i="173" s="1"/>
  <c r="D31" i="173" s="1"/>
  <c r="D32" i="173" s="1"/>
  <c r="D33" i="173" s="1"/>
  <c r="D34" i="173" s="1"/>
  <c r="D35" i="173" s="1"/>
  <c r="D36" i="173" s="1"/>
  <c r="D37" i="173" s="1"/>
  <c r="D38" i="173" s="1"/>
  <c r="F2" i="173"/>
  <c r="F3" i="173" s="1"/>
  <c r="F4" i="173" s="1"/>
  <c r="F5" i="173" s="1"/>
  <c r="F6" i="173" s="1"/>
  <c r="F7" i="173" s="1"/>
  <c r="F8" i="173" s="1"/>
  <c r="F9" i="173" s="1"/>
  <c r="F10" i="173" s="1"/>
  <c r="F11" i="173" s="1"/>
  <c r="F12" i="173" s="1"/>
  <c r="F13" i="173" s="1"/>
  <c r="F14" i="173" s="1"/>
  <c r="F15" i="173" s="1"/>
  <c r="F16" i="173" s="1"/>
  <c r="F17" i="173" s="1"/>
  <c r="F18" i="173" s="1"/>
  <c r="F19" i="173" s="1"/>
  <c r="F20" i="173" s="1"/>
  <c r="F21" i="173" s="1"/>
  <c r="F22" i="173" s="1"/>
  <c r="F23" i="173" s="1"/>
  <c r="F24" i="173" s="1"/>
  <c r="F25" i="173" s="1"/>
  <c r="F26" i="173" s="1"/>
  <c r="F27" i="173" s="1"/>
  <c r="F28" i="173" s="1"/>
  <c r="F29" i="173" s="1"/>
  <c r="F30" i="173" s="1"/>
  <c r="F31" i="173" s="1"/>
  <c r="F32" i="173" s="1"/>
  <c r="F33" i="173" s="1"/>
  <c r="F34" i="173" s="1"/>
  <c r="F35" i="173" s="1"/>
  <c r="F36" i="173" s="1"/>
  <c r="F37" i="173" s="1"/>
  <c r="F38" i="173" s="1"/>
  <c r="J122" i="171"/>
  <c r="J99" i="171"/>
  <c r="F29" i="177" a="1"/>
  <c r="C30" i="177" a="1"/>
  <c r="F29" i="175" a="1"/>
  <c r="C30" i="176" a="1"/>
  <c r="F29" i="176" a="1"/>
  <c r="C30" i="175" a="1"/>
  <c r="S27" i="176" l="1"/>
  <c r="S31" i="176" s="1"/>
  <c r="P28" i="176"/>
  <c r="L20" i="176"/>
  <c r="L1" i="176"/>
  <c r="F29" i="177"/>
  <c r="C30" i="177"/>
  <c r="F27" i="176"/>
  <c r="C28" i="176"/>
  <c r="F27" i="175"/>
  <c r="L1" i="175"/>
  <c r="S27" i="175"/>
  <c r="P28" i="175"/>
  <c r="L20" i="175"/>
  <c r="C28" i="174"/>
  <c r="C28" i="175"/>
  <c r="F29" i="176"/>
  <c r="C30" i="176"/>
  <c r="S27" i="174"/>
  <c r="P28" i="174"/>
  <c r="L20" i="174"/>
  <c r="L1" i="174"/>
  <c r="F27" i="174"/>
  <c r="C30" i="175"/>
  <c r="F29" i="175"/>
  <c r="L130" i="172"/>
  <c r="L129" i="172"/>
  <c r="L128" i="172"/>
  <c r="L127" i="172"/>
  <c r="L126" i="172"/>
  <c r="L125" i="172"/>
  <c r="L124" i="172"/>
  <c r="L123" i="172"/>
  <c r="L122" i="172"/>
  <c r="L121" i="172"/>
  <c r="L120" i="172"/>
  <c r="L119" i="172"/>
  <c r="L118" i="172"/>
  <c r="L117" i="172"/>
  <c r="L116" i="172"/>
  <c r="L115" i="172"/>
  <c r="L114" i="172"/>
  <c r="L113" i="172"/>
  <c r="L112" i="172"/>
  <c r="L111" i="172"/>
  <c r="L110" i="172"/>
  <c r="L109" i="172"/>
  <c r="L108" i="172"/>
  <c r="L107" i="172"/>
  <c r="L106" i="172"/>
  <c r="L105" i="172"/>
  <c r="L104" i="172"/>
  <c r="L103" i="172"/>
  <c r="L102" i="172"/>
  <c r="L101" i="172"/>
  <c r="L100" i="172"/>
  <c r="L99" i="172"/>
  <c r="L98" i="172"/>
  <c r="L97" i="172"/>
  <c r="L96" i="172"/>
  <c r="L95" i="172"/>
  <c r="L94" i="172"/>
  <c r="L93" i="172"/>
  <c r="L92" i="172"/>
  <c r="L91" i="172"/>
  <c r="L90" i="172"/>
  <c r="L89" i="172"/>
  <c r="L88" i="172"/>
  <c r="L87" i="172"/>
  <c r="L86" i="172"/>
  <c r="L85" i="172"/>
  <c r="L84" i="172"/>
  <c r="L83" i="172"/>
  <c r="L82" i="172"/>
  <c r="L81" i="172"/>
  <c r="L80" i="172"/>
  <c r="L79" i="172"/>
  <c r="L78" i="172"/>
  <c r="L77" i="172"/>
  <c r="L76" i="172"/>
  <c r="L75" i="172"/>
  <c r="L74" i="172"/>
  <c r="L73" i="172"/>
  <c r="L72" i="172"/>
  <c r="L71" i="172"/>
  <c r="L70" i="172"/>
  <c r="L69" i="172"/>
  <c r="L68" i="172"/>
  <c r="L67" i="172"/>
  <c r="L66" i="172"/>
  <c r="L65" i="172"/>
  <c r="L64" i="172"/>
  <c r="L63" i="172"/>
  <c r="L62" i="172"/>
  <c r="L61" i="172"/>
  <c r="L60" i="172"/>
  <c r="L59" i="172"/>
  <c r="L58" i="172"/>
  <c r="L57" i="172"/>
  <c r="L56" i="172"/>
  <c r="L55" i="172"/>
  <c r="L54" i="172"/>
  <c r="L53" i="172"/>
  <c r="L52" i="172"/>
  <c r="L51" i="172"/>
  <c r="L50" i="172"/>
  <c r="L49" i="172"/>
  <c r="L48" i="172"/>
  <c r="L47" i="172"/>
  <c r="L46" i="172"/>
  <c r="L45" i="172"/>
  <c r="L44" i="172"/>
  <c r="L43" i="172"/>
  <c r="L42" i="172"/>
  <c r="L41" i="172"/>
  <c r="L40" i="172"/>
  <c r="L39" i="172"/>
  <c r="L38" i="172"/>
  <c r="L37" i="172"/>
  <c r="L36" i="172"/>
  <c r="L35" i="172"/>
  <c r="L34" i="172"/>
  <c r="L33" i="172"/>
  <c r="L32" i="172"/>
  <c r="L31" i="172"/>
  <c r="P30" i="172"/>
  <c r="L30" i="172"/>
  <c r="S29" i="172"/>
  <c r="L29" i="172"/>
  <c r="L28" i="172"/>
  <c r="P27" i="172"/>
  <c r="L27" i="172"/>
  <c r="C27" i="172"/>
  <c r="S26" i="172"/>
  <c r="P26" i="172"/>
  <c r="L26" i="172"/>
  <c r="F26" i="172"/>
  <c r="C26" i="172"/>
  <c r="S25" i="172"/>
  <c r="P25" i="172"/>
  <c r="L25" i="172"/>
  <c r="F25" i="172"/>
  <c r="C25" i="172"/>
  <c r="S24" i="172"/>
  <c r="P24" i="172"/>
  <c r="L24" i="172"/>
  <c r="F24" i="172"/>
  <c r="C24" i="172"/>
  <c r="S23" i="172"/>
  <c r="P23" i="172"/>
  <c r="L23" i="172"/>
  <c r="F23" i="172"/>
  <c r="C23" i="172"/>
  <c r="S22" i="172"/>
  <c r="P22" i="172"/>
  <c r="L22" i="172"/>
  <c r="F22" i="172"/>
  <c r="C22" i="172"/>
  <c r="K20" i="172"/>
  <c r="J20" i="172"/>
  <c r="L18" i="172"/>
  <c r="L17" i="172"/>
  <c r="L16" i="172"/>
  <c r="L15" i="172"/>
  <c r="L14" i="172"/>
  <c r="L13" i="172"/>
  <c r="L12" i="172"/>
  <c r="L11" i="172"/>
  <c r="L10" i="172"/>
  <c r="L9" i="172"/>
  <c r="L8" i="172"/>
  <c r="L7" i="172"/>
  <c r="L6" i="172"/>
  <c r="L5" i="172"/>
  <c r="L4" i="172"/>
  <c r="L3" i="172"/>
  <c r="K1" i="172"/>
  <c r="J1" i="172"/>
  <c r="F31" i="177" a="1"/>
  <c r="C32" i="177" a="1"/>
  <c r="C30" i="174" a="1"/>
  <c r="F29" i="174" a="1"/>
  <c r="F31" i="176" a="1"/>
  <c r="C32" i="176" a="1"/>
  <c r="C32" i="175" a="1"/>
  <c r="F31" i="175" a="1"/>
  <c r="P32" i="176" l="1"/>
  <c r="F31" i="177"/>
  <c r="C32" i="177"/>
  <c r="S31" i="175"/>
  <c r="P32" i="175"/>
  <c r="P32" i="174"/>
  <c r="F31" i="176"/>
  <c r="C32" i="176"/>
  <c r="S31" i="174"/>
  <c r="C32" i="175"/>
  <c r="F31" i="175"/>
  <c r="S27" i="172"/>
  <c r="P28" i="172"/>
  <c r="L20" i="172"/>
  <c r="F29" i="174"/>
  <c r="C30" i="174"/>
  <c r="L1" i="172"/>
  <c r="F27" i="172"/>
  <c r="S31" i="172" s="1"/>
  <c r="C28" i="172"/>
  <c r="L165" i="171"/>
  <c r="L164" i="171"/>
  <c r="L163" i="171"/>
  <c r="L162" i="171"/>
  <c r="L161" i="171"/>
  <c r="L160" i="171"/>
  <c r="L159" i="171"/>
  <c r="L158" i="171"/>
  <c r="L157" i="171"/>
  <c r="L156" i="171"/>
  <c r="L155" i="171"/>
  <c r="L154" i="171"/>
  <c r="L153" i="171"/>
  <c r="L152" i="171"/>
  <c r="L151" i="171"/>
  <c r="L150" i="171"/>
  <c r="L149" i="171"/>
  <c r="L148" i="171"/>
  <c r="L147" i="171"/>
  <c r="L146" i="171"/>
  <c r="L145" i="171"/>
  <c r="L144" i="171"/>
  <c r="L143" i="171"/>
  <c r="L142" i="171"/>
  <c r="L141" i="171"/>
  <c r="L140" i="171"/>
  <c r="L139" i="171"/>
  <c r="L138" i="171"/>
  <c r="L137" i="171"/>
  <c r="L136" i="171"/>
  <c r="L135" i="171"/>
  <c r="L134" i="171"/>
  <c r="L133" i="171"/>
  <c r="L132" i="171"/>
  <c r="L131" i="171"/>
  <c r="L130" i="171"/>
  <c r="L129" i="171"/>
  <c r="L128" i="171"/>
  <c r="L127" i="171"/>
  <c r="L126" i="171"/>
  <c r="L125" i="171"/>
  <c r="L124" i="171"/>
  <c r="L123" i="171"/>
  <c r="L122" i="171"/>
  <c r="L121" i="171"/>
  <c r="L120" i="171"/>
  <c r="L119" i="171"/>
  <c r="L118" i="171"/>
  <c r="L117" i="171"/>
  <c r="L116" i="171"/>
  <c r="L115" i="171"/>
  <c r="L114" i="171"/>
  <c r="L113" i="171"/>
  <c r="L112" i="171"/>
  <c r="L111" i="171"/>
  <c r="L110" i="171"/>
  <c r="L109" i="171"/>
  <c r="L108" i="171"/>
  <c r="L107" i="171"/>
  <c r="L106" i="171"/>
  <c r="L105" i="171"/>
  <c r="L104" i="171"/>
  <c r="L103" i="171"/>
  <c r="L102" i="171"/>
  <c r="L101" i="171"/>
  <c r="L100" i="171"/>
  <c r="L99" i="171"/>
  <c r="L98" i="171"/>
  <c r="L97" i="171"/>
  <c r="L96" i="171"/>
  <c r="L95" i="171"/>
  <c r="L94" i="171"/>
  <c r="L93" i="171"/>
  <c r="L92" i="171"/>
  <c r="L91" i="171"/>
  <c r="L90" i="171"/>
  <c r="L89" i="171"/>
  <c r="L88" i="171"/>
  <c r="L87" i="171"/>
  <c r="L86" i="171"/>
  <c r="L85" i="171"/>
  <c r="L84" i="171"/>
  <c r="L83" i="171"/>
  <c r="L82" i="171"/>
  <c r="L81" i="171"/>
  <c r="L80" i="171"/>
  <c r="L79" i="171"/>
  <c r="L78" i="171"/>
  <c r="L77" i="171"/>
  <c r="L76" i="171"/>
  <c r="L75" i="171"/>
  <c r="L74" i="171"/>
  <c r="L73" i="171"/>
  <c r="L72" i="171"/>
  <c r="L71" i="171"/>
  <c r="L70" i="171"/>
  <c r="L69" i="171"/>
  <c r="L68" i="171"/>
  <c r="L67" i="171"/>
  <c r="L66" i="171"/>
  <c r="L65" i="171"/>
  <c r="L64" i="171"/>
  <c r="L63" i="171"/>
  <c r="L62" i="171"/>
  <c r="L61" i="171"/>
  <c r="L60" i="171"/>
  <c r="L59" i="171"/>
  <c r="L58" i="171"/>
  <c r="L57" i="171"/>
  <c r="L56" i="171"/>
  <c r="L55" i="171"/>
  <c r="L54" i="171"/>
  <c r="L53" i="171"/>
  <c r="L52" i="171"/>
  <c r="L51" i="171"/>
  <c r="L50" i="171"/>
  <c r="L49" i="171"/>
  <c r="L48" i="171"/>
  <c r="L47" i="171"/>
  <c r="L46" i="171"/>
  <c r="L45" i="171"/>
  <c r="L44" i="171"/>
  <c r="L43" i="171"/>
  <c r="L42" i="171"/>
  <c r="L41" i="171"/>
  <c r="L40" i="171"/>
  <c r="L39" i="171"/>
  <c r="L38" i="171"/>
  <c r="L37" i="171"/>
  <c r="L36" i="171"/>
  <c r="L35" i="171"/>
  <c r="L34" i="171"/>
  <c r="L33" i="171"/>
  <c r="L32" i="171"/>
  <c r="L31" i="171"/>
  <c r="P30" i="171"/>
  <c r="L30" i="171"/>
  <c r="S29" i="171"/>
  <c r="L29" i="171"/>
  <c r="L28" i="171"/>
  <c r="P27" i="171"/>
  <c r="L27" i="171"/>
  <c r="C27" i="171"/>
  <c r="S26" i="171"/>
  <c r="P26" i="171"/>
  <c r="L26" i="171"/>
  <c r="F26" i="171"/>
  <c r="C26" i="171"/>
  <c r="S25" i="171"/>
  <c r="P25" i="171"/>
  <c r="L25" i="171"/>
  <c r="F25" i="171"/>
  <c r="C25" i="171"/>
  <c r="S24" i="171"/>
  <c r="P24" i="171"/>
  <c r="L24" i="171"/>
  <c r="F24" i="171"/>
  <c r="C24" i="171"/>
  <c r="S23" i="171"/>
  <c r="P23" i="171"/>
  <c r="L23" i="171"/>
  <c r="F23" i="171"/>
  <c r="C23" i="171"/>
  <c r="S22" i="171"/>
  <c r="P22" i="171"/>
  <c r="L22" i="171"/>
  <c r="F22" i="171"/>
  <c r="C22" i="171"/>
  <c r="K20" i="171"/>
  <c r="J20" i="171"/>
  <c r="L18" i="171"/>
  <c r="L17" i="171"/>
  <c r="L16" i="171"/>
  <c r="L15" i="171"/>
  <c r="L14" i="171"/>
  <c r="L13" i="171"/>
  <c r="L12" i="171"/>
  <c r="L11" i="171"/>
  <c r="L10" i="171"/>
  <c r="L9" i="171"/>
  <c r="L8" i="171"/>
  <c r="L7" i="171"/>
  <c r="L6" i="171"/>
  <c r="L5" i="171"/>
  <c r="L4" i="171"/>
  <c r="L3" i="171"/>
  <c r="K1" i="171"/>
  <c r="J1" i="171"/>
  <c r="L165" i="170"/>
  <c r="L164" i="170"/>
  <c r="L163" i="170"/>
  <c r="L162" i="170"/>
  <c r="L161" i="170"/>
  <c r="L160" i="170"/>
  <c r="L159" i="170"/>
  <c r="L158" i="170"/>
  <c r="L157" i="170"/>
  <c r="L156" i="170"/>
  <c r="L155" i="170"/>
  <c r="L154" i="170"/>
  <c r="L153" i="170"/>
  <c r="L152" i="170"/>
  <c r="L151" i="170"/>
  <c r="L150" i="170"/>
  <c r="L149" i="170"/>
  <c r="L148" i="170"/>
  <c r="L147" i="170"/>
  <c r="L146" i="170"/>
  <c r="L145" i="170"/>
  <c r="L144" i="170"/>
  <c r="L143" i="170"/>
  <c r="L142" i="170"/>
  <c r="L141" i="170"/>
  <c r="L140" i="170"/>
  <c r="L139" i="170"/>
  <c r="L138" i="170"/>
  <c r="L137" i="170"/>
  <c r="L136" i="170"/>
  <c r="L135" i="170"/>
  <c r="L134" i="170"/>
  <c r="L133" i="170"/>
  <c r="L132" i="170"/>
  <c r="L131" i="170"/>
  <c r="L130" i="170"/>
  <c r="L129" i="170"/>
  <c r="L128" i="170"/>
  <c r="L127" i="170"/>
  <c r="L126" i="170"/>
  <c r="L125" i="170"/>
  <c r="L124" i="170"/>
  <c r="L123" i="170"/>
  <c r="L122" i="170"/>
  <c r="L121" i="170"/>
  <c r="L120" i="170"/>
  <c r="L119" i="170"/>
  <c r="L118" i="170"/>
  <c r="L117" i="170"/>
  <c r="L116" i="170"/>
  <c r="L115" i="170"/>
  <c r="L114" i="170"/>
  <c r="L113" i="170"/>
  <c r="L112" i="170"/>
  <c r="L111" i="170"/>
  <c r="L110" i="170"/>
  <c r="L109" i="170"/>
  <c r="L108" i="170"/>
  <c r="L107" i="170"/>
  <c r="L106" i="170"/>
  <c r="L105" i="170"/>
  <c r="L104" i="170"/>
  <c r="L103" i="170"/>
  <c r="L102" i="170"/>
  <c r="L101" i="170"/>
  <c r="L100" i="170"/>
  <c r="L99" i="170"/>
  <c r="L98" i="170"/>
  <c r="L97" i="170"/>
  <c r="L96" i="170"/>
  <c r="L95" i="170"/>
  <c r="L94" i="170"/>
  <c r="L93" i="170"/>
  <c r="L92" i="170"/>
  <c r="L91" i="170"/>
  <c r="L90" i="170"/>
  <c r="L89" i="170"/>
  <c r="L88" i="170"/>
  <c r="L87" i="170"/>
  <c r="L86" i="170"/>
  <c r="L85" i="170"/>
  <c r="L84" i="170"/>
  <c r="L83" i="170"/>
  <c r="L82" i="170"/>
  <c r="L81" i="170"/>
  <c r="L80" i="170"/>
  <c r="L79" i="170"/>
  <c r="L78" i="170"/>
  <c r="L77" i="170"/>
  <c r="L76" i="170"/>
  <c r="L75" i="170"/>
  <c r="L74" i="170"/>
  <c r="L73" i="170"/>
  <c r="L72" i="170"/>
  <c r="L71" i="170"/>
  <c r="L70" i="170"/>
  <c r="L69" i="170"/>
  <c r="L68" i="170"/>
  <c r="L67" i="170"/>
  <c r="L66" i="170"/>
  <c r="L65" i="170"/>
  <c r="L64" i="170"/>
  <c r="L63" i="170"/>
  <c r="L62" i="170"/>
  <c r="L61" i="170"/>
  <c r="L60" i="170"/>
  <c r="L59" i="170"/>
  <c r="L58" i="170"/>
  <c r="L57" i="170"/>
  <c r="L56" i="170"/>
  <c r="L55" i="170"/>
  <c r="L54" i="170"/>
  <c r="L53" i="170"/>
  <c r="L52" i="170"/>
  <c r="L51" i="170"/>
  <c r="L50" i="170"/>
  <c r="L49" i="170"/>
  <c r="L48" i="170"/>
  <c r="L47" i="170"/>
  <c r="L46" i="170"/>
  <c r="L45" i="170"/>
  <c r="L44" i="170"/>
  <c r="L43" i="170"/>
  <c r="L42" i="170"/>
  <c r="L41" i="170"/>
  <c r="L40" i="170"/>
  <c r="L39" i="170"/>
  <c r="L38" i="170"/>
  <c r="L37" i="170"/>
  <c r="L36" i="170"/>
  <c r="L35" i="170"/>
  <c r="L34" i="170"/>
  <c r="L33" i="170"/>
  <c r="L32" i="170"/>
  <c r="L31" i="170"/>
  <c r="P30" i="170"/>
  <c r="L30" i="170"/>
  <c r="S29" i="170"/>
  <c r="L29" i="170"/>
  <c r="L28" i="170"/>
  <c r="P27" i="170"/>
  <c r="L27" i="170"/>
  <c r="C27" i="170"/>
  <c r="S26" i="170"/>
  <c r="P26" i="170"/>
  <c r="L26" i="170"/>
  <c r="F26" i="170"/>
  <c r="C26" i="170"/>
  <c r="S25" i="170"/>
  <c r="P25" i="170"/>
  <c r="L25" i="170"/>
  <c r="F25" i="170"/>
  <c r="C25" i="170"/>
  <c r="S24" i="170"/>
  <c r="P24" i="170"/>
  <c r="L24" i="170"/>
  <c r="F24" i="170"/>
  <c r="C24" i="170"/>
  <c r="S23" i="170"/>
  <c r="P23" i="170"/>
  <c r="L23" i="170"/>
  <c r="F23" i="170"/>
  <c r="C23" i="170"/>
  <c r="S22" i="170"/>
  <c r="P22" i="170"/>
  <c r="L22" i="170"/>
  <c r="F22" i="170"/>
  <c r="C22" i="170"/>
  <c r="K20" i="170"/>
  <c r="J20" i="170"/>
  <c r="L18" i="170"/>
  <c r="L17" i="170"/>
  <c r="L16" i="170"/>
  <c r="L15" i="170"/>
  <c r="L14" i="170"/>
  <c r="L13" i="170"/>
  <c r="L12" i="170"/>
  <c r="L11" i="170"/>
  <c r="L10" i="170"/>
  <c r="L9" i="170"/>
  <c r="L8" i="170"/>
  <c r="L7" i="170"/>
  <c r="L6" i="170"/>
  <c r="L5" i="170"/>
  <c r="L4" i="170"/>
  <c r="L3" i="170"/>
  <c r="K1" i="170"/>
  <c r="J1" i="170"/>
  <c r="L172" i="169"/>
  <c r="L171" i="169"/>
  <c r="L170" i="169"/>
  <c r="L169" i="169"/>
  <c r="L168" i="169"/>
  <c r="L167" i="169"/>
  <c r="L166" i="169"/>
  <c r="L165" i="169"/>
  <c r="L164" i="169"/>
  <c r="L163" i="169"/>
  <c r="L162" i="169"/>
  <c r="L161" i="169"/>
  <c r="L160" i="169"/>
  <c r="L159" i="169"/>
  <c r="L158" i="169"/>
  <c r="L157" i="169"/>
  <c r="L156" i="169"/>
  <c r="L155" i="169"/>
  <c r="L154" i="169"/>
  <c r="L153" i="169"/>
  <c r="L152" i="169"/>
  <c r="L151" i="169"/>
  <c r="L150" i="169"/>
  <c r="L149" i="169"/>
  <c r="L148" i="169"/>
  <c r="L147" i="169"/>
  <c r="L146" i="169"/>
  <c r="L145" i="169"/>
  <c r="L144" i="169"/>
  <c r="L143" i="169"/>
  <c r="L142" i="169"/>
  <c r="L141" i="169"/>
  <c r="L140" i="169"/>
  <c r="L139" i="169"/>
  <c r="L138" i="169"/>
  <c r="L137" i="169"/>
  <c r="L136" i="169"/>
  <c r="L135" i="169"/>
  <c r="L134" i="169"/>
  <c r="L133" i="169"/>
  <c r="L132" i="169"/>
  <c r="L131" i="169"/>
  <c r="L130" i="169"/>
  <c r="L129" i="169"/>
  <c r="L128" i="169"/>
  <c r="L127" i="169"/>
  <c r="L126" i="169"/>
  <c r="L125" i="169"/>
  <c r="L124" i="169"/>
  <c r="L123" i="169"/>
  <c r="L122" i="169"/>
  <c r="L121" i="169"/>
  <c r="L120" i="169"/>
  <c r="L119" i="169"/>
  <c r="L118" i="169"/>
  <c r="L117" i="169"/>
  <c r="L116" i="169"/>
  <c r="L115" i="169"/>
  <c r="L114" i="169"/>
  <c r="L113" i="169"/>
  <c r="L112" i="169"/>
  <c r="L111" i="169"/>
  <c r="L110" i="169"/>
  <c r="L109" i="169"/>
  <c r="L108" i="169"/>
  <c r="L107" i="169"/>
  <c r="L106" i="169"/>
  <c r="L105" i="169"/>
  <c r="L104" i="169"/>
  <c r="L103" i="169"/>
  <c r="L102" i="169"/>
  <c r="L101" i="169"/>
  <c r="L100" i="169"/>
  <c r="L99" i="169"/>
  <c r="L98" i="169"/>
  <c r="L97" i="169"/>
  <c r="L96" i="169"/>
  <c r="L95" i="169"/>
  <c r="L94" i="169"/>
  <c r="L93" i="169"/>
  <c r="L92" i="169"/>
  <c r="L91" i="169"/>
  <c r="L90" i="169"/>
  <c r="L89" i="169"/>
  <c r="L88" i="169"/>
  <c r="L87" i="169"/>
  <c r="L86" i="169"/>
  <c r="L85" i="169"/>
  <c r="L84" i="169"/>
  <c r="L83" i="169"/>
  <c r="L82" i="169"/>
  <c r="L81" i="169"/>
  <c r="L80" i="169"/>
  <c r="L79" i="169"/>
  <c r="L78" i="169"/>
  <c r="L77" i="169"/>
  <c r="L76" i="169"/>
  <c r="L75" i="169"/>
  <c r="L74" i="169"/>
  <c r="L73" i="169"/>
  <c r="L72" i="169"/>
  <c r="L71" i="169"/>
  <c r="L70" i="169"/>
  <c r="L69" i="169"/>
  <c r="L68" i="169"/>
  <c r="L67" i="169"/>
  <c r="L66" i="169"/>
  <c r="L65" i="169"/>
  <c r="L64" i="169"/>
  <c r="L63" i="169"/>
  <c r="L62" i="169"/>
  <c r="L61" i="169"/>
  <c r="L60" i="169"/>
  <c r="L59" i="169"/>
  <c r="L58" i="169"/>
  <c r="L57" i="169"/>
  <c r="L56" i="169"/>
  <c r="L55" i="169"/>
  <c r="L54" i="169"/>
  <c r="L53" i="169"/>
  <c r="L52" i="169"/>
  <c r="L51" i="169"/>
  <c r="L50" i="169"/>
  <c r="L49" i="169"/>
  <c r="L48" i="169"/>
  <c r="L47" i="169"/>
  <c r="L46" i="169"/>
  <c r="L45" i="169"/>
  <c r="L44" i="169"/>
  <c r="L43" i="169"/>
  <c r="L42" i="169"/>
  <c r="L41" i="169"/>
  <c r="L40" i="169"/>
  <c r="L39" i="169"/>
  <c r="L38" i="169"/>
  <c r="L37" i="169"/>
  <c r="L36" i="169"/>
  <c r="L35" i="169"/>
  <c r="L34" i="169"/>
  <c r="L33" i="169"/>
  <c r="L32" i="169"/>
  <c r="L31" i="169"/>
  <c r="P30" i="169"/>
  <c r="L30" i="169"/>
  <c r="S29" i="169"/>
  <c r="L29" i="169"/>
  <c r="L28" i="169"/>
  <c r="P27" i="169"/>
  <c r="L27" i="169"/>
  <c r="C27" i="169"/>
  <c r="S26" i="169"/>
  <c r="P26" i="169"/>
  <c r="L26" i="169"/>
  <c r="F26" i="169"/>
  <c r="C26" i="169"/>
  <c r="S25" i="169"/>
  <c r="P25" i="169"/>
  <c r="L25" i="169"/>
  <c r="F25" i="169"/>
  <c r="C25" i="169"/>
  <c r="S24" i="169"/>
  <c r="P24" i="169"/>
  <c r="L24" i="169"/>
  <c r="F24" i="169"/>
  <c r="C24" i="169"/>
  <c r="S23" i="169"/>
  <c r="P23" i="169"/>
  <c r="L23" i="169"/>
  <c r="F23" i="169"/>
  <c r="C23" i="169"/>
  <c r="S22" i="169"/>
  <c r="P22" i="169"/>
  <c r="L22" i="169"/>
  <c r="F22" i="169"/>
  <c r="C22" i="169"/>
  <c r="K20" i="169"/>
  <c r="J20" i="169"/>
  <c r="L18" i="169"/>
  <c r="L17" i="169"/>
  <c r="L16" i="169"/>
  <c r="L15" i="169"/>
  <c r="L14" i="169"/>
  <c r="L13" i="169"/>
  <c r="L12" i="169"/>
  <c r="L11" i="169"/>
  <c r="L10" i="169"/>
  <c r="L9" i="169"/>
  <c r="L8" i="169"/>
  <c r="L7" i="169"/>
  <c r="L6" i="169"/>
  <c r="L5" i="169"/>
  <c r="L4" i="169"/>
  <c r="L3" i="169"/>
  <c r="K1" i="169"/>
  <c r="J1" i="169"/>
  <c r="K60" i="167"/>
  <c r="B107" i="13"/>
  <c r="B11" i="13"/>
  <c r="B149" i="13"/>
  <c r="B8" i="13"/>
  <c r="B76" i="13"/>
  <c r="B25" i="13"/>
  <c r="B38" i="13"/>
  <c r="B224" i="13"/>
  <c r="B153" i="13"/>
  <c r="B114" i="13"/>
  <c r="B47" i="13"/>
  <c r="B90" i="13"/>
  <c r="B177" i="13"/>
  <c r="B249" i="13"/>
  <c r="B134" i="13"/>
  <c r="B192" i="13"/>
  <c r="B62" i="13"/>
  <c r="B30" i="13"/>
  <c r="B31" i="13"/>
  <c r="B178" i="13"/>
  <c r="B252" i="13"/>
  <c r="B151" i="13"/>
  <c r="B122" i="13"/>
  <c r="B99" i="13"/>
  <c r="B135" i="13"/>
  <c r="B68" i="13"/>
  <c r="B185" i="13"/>
  <c r="B9" i="13"/>
  <c r="B65" i="13"/>
  <c r="B204" i="13"/>
  <c r="B19" i="13"/>
  <c r="B228" i="13"/>
  <c r="B248" i="13"/>
  <c r="B3" i="13"/>
  <c r="B163" i="13"/>
  <c r="B161" i="13"/>
  <c r="B95" i="13"/>
  <c r="B158" i="13"/>
  <c r="B59" i="13"/>
  <c r="B240" i="13"/>
  <c r="B258" i="13"/>
  <c r="B139" i="13"/>
  <c r="B130" i="13"/>
  <c r="B157" i="13"/>
  <c r="B50" i="13"/>
  <c r="B261" i="13"/>
  <c r="B150" i="13"/>
  <c r="B16" i="13"/>
  <c r="B274" i="13"/>
  <c r="B137" i="13"/>
  <c r="B159" i="13"/>
  <c r="B109" i="13"/>
  <c r="B199" i="13"/>
  <c r="B216" i="13"/>
  <c r="B84" i="13"/>
  <c r="B5" i="13"/>
  <c r="B246" i="13"/>
  <c r="B263" i="13"/>
  <c r="B167" i="13"/>
  <c r="B237" i="13"/>
  <c r="B250" i="13"/>
  <c r="B244" i="13"/>
  <c r="B140" i="13"/>
  <c r="B133" i="13"/>
  <c r="B69" i="13"/>
  <c r="B267" i="13"/>
  <c r="B222" i="13"/>
  <c r="B217" i="13"/>
  <c r="B129" i="13"/>
  <c r="B210" i="13"/>
  <c r="B22" i="13"/>
  <c r="B226" i="13"/>
  <c r="B232" i="13"/>
  <c r="B123" i="13"/>
  <c r="B120" i="13"/>
  <c r="B110" i="13"/>
  <c r="B256" i="13"/>
  <c r="B193" i="13"/>
  <c r="B152" i="13"/>
  <c r="B147" i="13"/>
  <c r="B116" i="13"/>
  <c r="B58" i="13"/>
  <c r="C30" i="171" a="1"/>
  <c r="B7" i="13"/>
  <c r="B212" i="13"/>
  <c r="B206" i="13"/>
  <c r="B209" i="13"/>
  <c r="B271" i="13"/>
  <c r="B227" i="13"/>
  <c r="B83" i="13"/>
  <c r="B169" i="13"/>
  <c r="B145" i="13"/>
  <c r="F31" i="174" a="1"/>
  <c r="B52" i="13"/>
  <c r="B88" i="13"/>
  <c r="B257" i="13"/>
  <c r="B273" i="13"/>
  <c r="B247" i="13"/>
  <c r="B102" i="13"/>
  <c r="B40" i="13"/>
  <c r="B39" i="13"/>
  <c r="B197" i="13"/>
  <c r="B160" i="13"/>
  <c r="B20" i="13"/>
  <c r="B48" i="13"/>
  <c r="B186" i="13"/>
  <c r="B276" i="13"/>
  <c r="B207" i="13"/>
  <c r="B71" i="13"/>
  <c r="B112" i="13"/>
  <c r="B4" i="13"/>
  <c r="B17" i="13"/>
  <c r="B111" i="13"/>
  <c r="B190" i="13"/>
  <c r="B13" i="13"/>
  <c r="B189" i="13"/>
  <c r="B56" i="13"/>
  <c r="B115" i="13"/>
  <c r="B208" i="13"/>
  <c r="B66" i="13"/>
  <c r="B29" i="13"/>
  <c r="B73" i="13"/>
  <c r="B32" i="13"/>
  <c r="C30" i="170" a="1"/>
  <c r="B138" i="13"/>
  <c r="B268" i="13"/>
  <c r="B146" i="13"/>
  <c r="B170" i="13"/>
  <c r="B174" i="13"/>
  <c r="B156" i="13"/>
  <c r="B53" i="13"/>
  <c r="B98" i="13"/>
  <c r="B70" i="13"/>
  <c r="B241" i="13"/>
  <c r="B253" i="13"/>
  <c r="B142" i="13"/>
  <c r="B35" i="13"/>
  <c r="B215" i="13"/>
  <c r="B179" i="13"/>
  <c r="B126" i="13"/>
  <c r="B55" i="13"/>
  <c r="B121" i="13"/>
  <c r="B74" i="13"/>
  <c r="B259" i="13"/>
  <c r="B269" i="13"/>
  <c r="B245" i="13"/>
  <c r="B194" i="13"/>
  <c r="F29" i="172" a="1"/>
  <c r="B176" i="13"/>
  <c r="B96" i="13"/>
  <c r="B195" i="13"/>
  <c r="F29" i="170" a="1"/>
  <c r="B108" i="13"/>
  <c r="B89" i="13"/>
  <c r="B136" i="13"/>
  <c r="B277" i="13"/>
  <c r="B202" i="13"/>
  <c r="B148" i="13"/>
  <c r="B81" i="13"/>
  <c r="B124" i="13"/>
  <c r="B270" i="13"/>
  <c r="B91" i="13"/>
  <c r="B184" i="13"/>
  <c r="B127" i="13"/>
  <c r="B37" i="13"/>
  <c r="B155" i="13"/>
  <c r="B105" i="13"/>
  <c r="B18" i="13"/>
  <c r="B175" i="13"/>
  <c r="B128" i="13"/>
  <c r="B275" i="13"/>
  <c r="B214" i="13"/>
  <c r="B33" i="13"/>
  <c r="F29" i="171" a="1"/>
  <c r="B44" i="13"/>
  <c r="B34" i="13"/>
  <c r="B218" i="13"/>
  <c r="B260" i="13"/>
  <c r="B15" i="13"/>
  <c r="B266" i="13"/>
  <c r="B187" i="13"/>
  <c r="B46" i="13"/>
  <c r="B205" i="13"/>
  <c r="B103" i="13"/>
  <c r="B92" i="13"/>
  <c r="B72" i="13"/>
  <c r="B45" i="13"/>
  <c r="B242" i="13"/>
  <c r="B125" i="13"/>
  <c r="B36" i="13"/>
  <c r="B104" i="13"/>
  <c r="B60" i="13"/>
  <c r="B191" i="13"/>
  <c r="B117" i="13"/>
  <c r="B165" i="13"/>
  <c r="B23" i="13"/>
  <c r="B54" i="13"/>
  <c r="B225" i="13"/>
  <c r="B28" i="13"/>
  <c r="B272" i="13"/>
  <c r="B49" i="13"/>
  <c r="B162" i="13"/>
  <c r="B78" i="13"/>
  <c r="B265" i="13"/>
  <c r="B43" i="13"/>
  <c r="B119" i="13"/>
  <c r="B243" i="13"/>
  <c r="B182" i="13"/>
  <c r="C32" i="174" a="1"/>
  <c r="B181" i="13"/>
  <c r="B223" i="13"/>
  <c r="B26" i="13"/>
  <c r="B154" i="13"/>
  <c r="B97" i="13"/>
  <c r="B63" i="13"/>
  <c r="B64" i="13"/>
  <c r="B6" i="13"/>
  <c r="B203" i="13"/>
  <c r="B132" i="13"/>
  <c r="B51" i="13"/>
  <c r="B254" i="13"/>
  <c r="B188" i="13"/>
  <c r="B75" i="13"/>
  <c r="C30" i="172" a="1"/>
  <c r="B118" i="13"/>
  <c r="B211" i="13"/>
  <c r="B77" i="13"/>
  <c r="B113" i="13"/>
  <c r="B238" i="13"/>
  <c r="B86" i="13"/>
  <c r="B220" i="13"/>
  <c r="B42" i="13"/>
  <c r="B173" i="13"/>
  <c r="B236" i="13"/>
  <c r="B85" i="13"/>
  <c r="B239" i="13"/>
  <c r="B221" i="13"/>
  <c r="B264" i="13"/>
  <c r="B183" i="13"/>
  <c r="B201" i="13"/>
  <c r="B93" i="13"/>
  <c r="B131" i="13"/>
  <c r="B171" i="13"/>
  <c r="B219" i="13"/>
  <c r="B100" i="13"/>
  <c r="B82" i="13"/>
  <c r="B200" i="13"/>
  <c r="B141" i="13"/>
  <c r="B255" i="13"/>
  <c r="B251" i="13"/>
  <c r="B87" i="13"/>
  <c r="B94" i="13"/>
  <c r="B166" i="13"/>
  <c r="B27" i="13"/>
  <c r="B24" i="13"/>
  <c r="B67" i="13"/>
  <c r="B213" i="13"/>
  <c r="B21" i="13"/>
  <c r="B234" i="13"/>
  <c r="B143" i="13"/>
  <c r="B229" i="13"/>
  <c r="B233" i="13"/>
  <c r="B262" i="13"/>
  <c r="B12" i="13"/>
  <c r="B14" i="13"/>
  <c r="B57" i="13"/>
  <c r="B79" i="13"/>
  <c r="B10" i="13"/>
  <c r="B106" i="13"/>
  <c r="B101" i="13"/>
  <c r="B230" i="13"/>
  <c r="B61" i="13"/>
  <c r="B235" i="13"/>
  <c r="B41" i="13"/>
  <c r="B231" i="13"/>
  <c r="B144" i="13"/>
  <c r="B198" i="13"/>
  <c r="B80" i="13"/>
  <c r="B196" i="13"/>
  <c r="B168" i="13"/>
  <c r="B164" i="13"/>
  <c r="B172" i="13"/>
  <c r="F31" i="174" l="1"/>
  <c r="C32" i="174"/>
  <c r="P32" i="172"/>
  <c r="S27" i="171"/>
  <c r="P28" i="171"/>
  <c r="C30" i="172"/>
  <c r="L20" i="171"/>
  <c r="F29" i="172"/>
  <c r="L1" i="171"/>
  <c r="F27" i="171"/>
  <c r="C28" i="171"/>
  <c r="S27" i="170"/>
  <c r="P28" i="170"/>
  <c r="L20" i="170"/>
  <c r="L1" i="170"/>
  <c r="F27" i="170"/>
  <c r="C28" i="170"/>
  <c r="F29" i="171"/>
  <c r="C30" i="171"/>
  <c r="S27" i="169"/>
  <c r="P28" i="169"/>
  <c r="L20" i="169"/>
  <c r="L1" i="169"/>
  <c r="F27" i="169"/>
  <c r="S31" i="169" s="1"/>
  <c r="C28" i="169"/>
  <c r="F29" i="170"/>
  <c r="C30" i="170"/>
  <c r="L156" i="168"/>
  <c r="L155" i="168"/>
  <c r="L154" i="168"/>
  <c r="L153" i="168"/>
  <c r="L152" i="168"/>
  <c r="L151" i="168"/>
  <c r="L150" i="168"/>
  <c r="L149" i="168"/>
  <c r="L148" i="168"/>
  <c r="L147" i="168"/>
  <c r="L146" i="168"/>
  <c r="L145" i="168"/>
  <c r="L144" i="168"/>
  <c r="L143" i="168"/>
  <c r="L142" i="168"/>
  <c r="L141" i="168"/>
  <c r="L140" i="168"/>
  <c r="L139" i="168"/>
  <c r="L138" i="168"/>
  <c r="L137" i="168"/>
  <c r="L136" i="168"/>
  <c r="L135" i="168"/>
  <c r="L134" i="168"/>
  <c r="L133" i="168"/>
  <c r="L132" i="168"/>
  <c r="L131" i="168"/>
  <c r="L130" i="168"/>
  <c r="L129" i="168"/>
  <c r="L128" i="168"/>
  <c r="L127" i="168"/>
  <c r="L126" i="168"/>
  <c r="L125" i="168"/>
  <c r="L124" i="168"/>
  <c r="L123" i="168"/>
  <c r="L122" i="168"/>
  <c r="L121" i="168"/>
  <c r="L120" i="168"/>
  <c r="L119" i="168"/>
  <c r="L118" i="168"/>
  <c r="L117" i="168"/>
  <c r="L116" i="168"/>
  <c r="L115" i="168"/>
  <c r="L114" i="168"/>
  <c r="L113" i="168"/>
  <c r="L112" i="168"/>
  <c r="L111" i="168"/>
  <c r="L110" i="168"/>
  <c r="L109" i="168"/>
  <c r="L108" i="168"/>
  <c r="L107" i="168"/>
  <c r="L106" i="168"/>
  <c r="L105" i="168"/>
  <c r="L104" i="168"/>
  <c r="L103" i="168"/>
  <c r="L102" i="168"/>
  <c r="L101" i="168"/>
  <c r="L100" i="168"/>
  <c r="L99" i="168"/>
  <c r="L98" i="168"/>
  <c r="L97" i="168"/>
  <c r="L96" i="168"/>
  <c r="L95" i="168"/>
  <c r="L94" i="168"/>
  <c r="L93" i="168"/>
  <c r="L92" i="168"/>
  <c r="L91" i="168"/>
  <c r="L90" i="168"/>
  <c r="L89" i="168"/>
  <c r="L88" i="168"/>
  <c r="L87" i="168"/>
  <c r="L86" i="168"/>
  <c r="L85" i="168"/>
  <c r="L84" i="168"/>
  <c r="L83" i="168"/>
  <c r="L82" i="168"/>
  <c r="L81" i="168"/>
  <c r="L80" i="168"/>
  <c r="L79" i="168"/>
  <c r="L78" i="168"/>
  <c r="L77" i="168"/>
  <c r="L76" i="168"/>
  <c r="L75" i="168"/>
  <c r="L74" i="168"/>
  <c r="L73" i="168"/>
  <c r="L72" i="168"/>
  <c r="L71" i="168"/>
  <c r="L70" i="168"/>
  <c r="L69" i="168"/>
  <c r="L68" i="168"/>
  <c r="L67" i="168"/>
  <c r="L66" i="168"/>
  <c r="L65" i="168"/>
  <c r="L64" i="168"/>
  <c r="L63" i="168"/>
  <c r="L62" i="168"/>
  <c r="L61" i="168"/>
  <c r="L60" i="168"/>
  <c r="L59" i="168"/>
  <c r="L58" i="168"/>
  <c r="L57" i="168"/>
  <c r="L56" i="168"/>
  <c r="L55" i="168"/>
  <c r="L54" i="168"/>
  <c r="L53" i="168"/>
  <c r="L52" i="168"/>
  <c r="L51" i="168"/>
  <c r="L50" i="168"/>
  <c r="L49" i="168"/>
  <c r="L48" i="168"/>
  <c r="L47" i="168"/>
  <c r="L46" i="168"/>
  <c r="L45" i="168"/>
  <c r="L44" i="168"/>
  <c r="L43" i="168"/>
  <c r="L42" i="168"/>
  <c r="L41" i="168"/>
  <c r="L40" i="168"/>
  <c r="L39" i="168"/>
  <c r="L38" i="168"/>
  <c r="L37" i="168"/>
  <c r="L36" i="168"/>
  <c r="L35" i="168"/>
  <c r="L34" i="168"/>
  <c r="L33" i="168"/>
  <c r="L32" i="168"/>
  <c r="L31" i="168"/>
  <c r="P30" i="168"/>
  <c r="L30" i="168"/>
  <c r="S29" i="168"/>
  <c r="L29" i="168"/>
  <c r="L28" i="168"/>
  <c r="P27" i="168"/>
  <c r="L27" i="168"/>
  <c r="C27" i="168"/>
  <c r="S26" i="168"/>
  <c r="P26" i="168"/>
  <c r="L26" i="168"/>
  <c r="F26" i="168"/>
  <c r="C26" i="168"/>
  <c r="S25" i="168"/>
  <c r="P25" i="168"/>
  <c r="L25" i="168"/>
  <c r="F25" i="168"/>
  <c r="C25" i="168"/>
  <c r="S24" i="168"/>
  <c r="P24" i="168"/>
  <c r="L24" i="168"/>
  <c r="F24" i="168"/>
  <c r="C24" i="168"/>
  <c r="S23" i="168"/>
  <c r="P23" i="168"/>
  <c r="L23" i="168"/>
  <c r="F23" i="168"/>
  <c r="C23" i="168"/>
  <c r="S22" i="168"/>
  <c r="P22" i="168"/>
  <c r="L22" i="168"/>
  <c r="F22" i="168"/>
  <c r="C22" i="168"/>
  <c r="K20" i="168"/>
  <c r="J20" i="168"/>
  <c r="L18" i="168"/>
  <c r="L17" i="168"/>
  <c r="L16" i="168"/>
  <c r="L15" i="168"/>
  <c r="L14" i="168"/>
  <c r="L13" i="168"/>
  <c r="L12" i="168"/>
  <c r="L11" i="168"/>
  <c r="L10" i="168"/>
  <c r="L9" i="168"/>
  <c r="L8" i="168"/>
  <c r="L7" i="168"/>
  <c r="L6" i="168"/>
  <c r="L5" i="168"/>
  <c r="L4" i="168"/>
  <c r="L3" i="168"/>
  <c r="K1" i="168"/>
  <c r="J1" i="168"/>
  <c r="L148" i="167"/>
  <c r="L147" i="167"/>
  <c r="L146" i="167"/>
  <c r="L145" i="167"/>
  <c r="L144" i="167"/>
  <c r="L143" i="167"/>
  <c r="L142" i="167"/>
  <c r="L141" i="167"/>
  <c r="L140" i="167"/>
  <c r="L139" i="167"/>
  <c r="L138" i="167"/>
  <c r="L137" i="167"/>
  <c r="L136" i="167"/>
  <c r="L135" i="167"/>
  <c r="L134" i="167"/>
  <c r="L133" i="167"/>
  <c r="L132" i="167"/>
  <c r="L131" i="167"/>
  <c r="L130" i="167"/>
  <c r="L129" i="167"/>
  <c r="L128" i="167"/>
  <c r="L127" i="167"/>
  <c r="L126" i="167"/>
  <c r="L125" i="167"/>
  <c r="L124" i="167"/>
  <c r="L123" i="167"/>
  <c r="L122" i="167"/>
  <c r="L121" i="167"/>
  <c r="L120" i="167"/>
  <c r="L119" i="167"/>
  <c r="L118" i="167"/>
  <c r="L117" i="167"/>
  <c r="L116" i="167"/>
  <c r="L115" i="167"/>
  <c r="L114" i="167"/>
  <c r="L113" i="167"/>
  <c r="L112" i="167"/>
  <c r="L111" i="167"/>
  <c r="L110" i="167"/>
  <c r="L109" i="167"/>
  <c r="L108" i="167"/>
  <c r="L107" i="167"/>
  <c r="L106" i="167"/>
  <c r="L105" i="167"/>
  <c r="L104" i="167"/>
  <c r="L103" i="167"/>
  <c r="L102" i="167"/>
  <c r="L101" i="167"/>
  <c r="L100" i="167"/>
  <c r="L99" i="167"/>
  <c r="L98" i="167"/>
  <c r="L97" i="167"/>
  <c r="L96" i="167"/>
  <c r="L95" i="167"/>
  <c r="L94" i="167"/>
  <c r="L93" i="167"/>
  <c r="L92" i="167"/>
  <c r="L91" i="167"/>
  <c r="L90" i="167"/>
  <c r="L89" i="167"/>
  <c r="L88" i="167"/>
  <c r="L87" i="167"/>
  <c r="L86" i="167"/>
  <c r="L85" i="167"/>
  <c r="L84" i="167"/>
  <c r="L83" i="167"/>
  <c r="L82" i="167"/>
  <c r="L81" i="167"/>
  <c r="L80" i="167"/>
  <c r="L79" i="167"/>
  <c r="L78" i="167"/>
  <c r="L77" i="167"/>
  <c r="L76" i="167"/>
  <c r="L75" i="167"/>
  <c r="L74" i="167"/>
  <c r="L73" i="167"/>
  <c r="L72" i="167"/>
  <c r="L71" i="167"/>
  <c r="L70" i="167"/>
  <c r="L69" i="167"/>
  <c r="L68" i="167"/>
  <c r="L67" i="167"/>
  <c r="L66" i="167"/>
  <c r="L65" i="167"/>
  <c r="L64" i="167"/>
  <c r="L63" i="167"/>
  <c r="L62" i="167"/>
  <c r="L61" i="167"/>
  <c r="L60" i="167"/>
  <c r="L59" i="167"/>
  <c r="L58" i="167"/>
  <c r="L57" i="167"/>
  <c r="L56" i="167"/>
  <c r="L55" i="167"/>
  <c r="L54" i="167"/>
  <c r="L53" i="167"/>
  <c r="L52" i="167"/>
  <c r="L51" i="167"/>
  <c r="L50" i="167"/>
  <c r="L49" i="167"/>
  <c r="L48" i="167"/>
  <c r="L47" i="167"/>
  <c r="L46" i="167"/>
  <c r="L45" i="167"/>
  <c r="L44" i="167"/>
  <c r="L43" i="167"/>
  <c r="L42" i="167"/>
  <c r="L41" i="167"/>
  <c r="L40" i="167"/>
  <c r="L39" i="167"/>
  <c r="L38" i="167"/>
  <c r="L37" i="167"/>
  <c r="L36" i="167"/>
  <c r="L35" i="167"/>
  <c r="L34" i="167"/>
  <c r="L33" i="167"/>
  <c r="L32" i="167"/>
  <c r="L31" i="167"/>
  <c r="P30" i="167"/>
  <c r="L30" i="167"/>
  <c r="S29" i="167"/>
  <c r="L29" i="167"/>
  <c r="L28" i="167"/>
  <c r="P27" i="167"/>
  <c r="L27" i="167"/>
  <c r="C27" i="167"/>
  <c r="S26" i="167"/>
  <c r="P26" i="167"/>
  <c r="L26" i="167"/>
  <c r="F26" i="167"/>
  <c r="C26" i="167"/>
  <c r="S25" i="167"/>
  <c r="P25" i="167"/>
  <c r="L25" i="167"/>
  <c r="F25" i="167"/>
  <c r="C25" i="167"/>
  <c r="S24" i="167"/>
  <c r="P24" i="167"/>
  <c r="L24" i="167"/>
  <c r="F24" i="167"/>
  <c r="C24" i="167"/>
  <c r="S23" i="167"/>
  <c r="P23" i="167"/>
  <c r="L23" i="167"/>
  <c r="F23" i="167"/>
  <c r="C23" i="167"/>
  <c r="S22" i="167"/>
  <c r="P22" i="167"/>
  <c r="L22" i="167"/>
  <c r="F22" i="167"/>
  <c r="C22" i="167"/>
  <c r="K20" i="167"/>
  <c r="J20" i="167"/>
  <c r="L18" i="167"/>
  <c r="L17" i="167"/>
  <c r="L16" i="167"/>
  <c r="L15" i="167"/>
  <c r="L14" i="167"/>
  <c r="L13" i="167"/>
  <c r="L12" i="167"/>
  <c r="L11" i="167"/>
  <c r="L10" i="167"/>
  <c r="L9" i="167"/>
  <c r="L8" i="167"/>
  <c r="L7" i="167"/>
  <c r="L6" i="167"/>
  <c r="L5" i="167"/>
  <c r="L4" i="167"/>
  <c r="L3" i="167"/>
  <c r="K1" i="167"/>
  <c r="J1" i="167"/>
  <c r="L165" i="166"/>
  <c r="L164" i="166"/>
  <c r="L163" i="166"/>
  <c r="L162" i="166"/>
  <c r="L161" i="166"/>
  <c r="L160" i="166"/>
  <c r="L159" i="166"/>
  <c r="L158" i="166"/>
  <c r="L157" i="166"/>
  <c r="L156" i="166"/>
  <c r="L155" i="166"/>
  <c r="L154" i="166"/>
  <c r="L153" i="166"/>
  <c r="L152" i="166"/>
  <c r="L151" i="166"/>
  <c r="L150" i="166"/>
  <c r="L149" i="166"/>
  <c r="L148" i="166"/>
  <c r="L147" i="166"/>
  <c r="L146" i="166"/>
  <c r="L145" i="166"/>
  <c r="L144" i="166"/>
  <c r="L143" i="166"/>
  <c r="L142" i="166"/>
  <c r="L141" i="166"/>
  <c r="L140" i="166"/>
  <c r="L139" i="166"/>
  <c r="L138" i="166"/>
  <c r="L137" i="166"/>
  <c r="L136" i="166"/>
  <c r="L135" i="166"/>
  <c r="L134" i="166"/>
  <c r="L133" i="166"/>
  <c r="L132" i="166"/>
  <c r="L131" i="166"/>
  <c r="L130" i="166"/>
  <c r="L129" i="166"/>
  <c r="L128" i="166"/>
  <c r="L127" i="166"/>
  <c r="L126" i="166"/>
  <c r="L125" i="166"/>
  <c r="L124" i="166"/>
  <c r="L123" i="166"/>
  <c r="L122" i="166"/>
  <c r="L121" i="166"/>
  <c r="L120" i="166"/>
  <c r="L119" i="166"/>
  <c r="L118" i="166"/>
  <c r="L117" i="166"/>
  <c r="L116" i="166"/>
  <c r="L115" i="166"/>
  <c r="L114" i="166"/>
  <c r="L113" i="166"/>
  <c r="L112" i="166"/>
  <c r="L111" i="166"/>
  <c r="L110" i="166"/>
  <c r="L109" i="166"/>
  <c r="L108" i="166"/>
  <c r="L107" i="166"/>
  <c r="L106" i="166"/>
  <c r="L105" i="166"/>
  <c r="L104" i="166"/>
  <c r="L103" i="166"/>
  <c r="L102" i="166"/>
  <c r="L101" i="166"/>
  <c r="L100" i="166"/>
  <c r="L99" i="166"/>
  <c r="L98" i="166"/>
  <c r="L97" i="166"/>
  <c r="L96" i="166"/>
  <c r="L95" i="166"/>
  <c r="L94" i="166"/>
  <c r="L93" i="166"/>
  <c r="L92" i="166"/>
  <c r="L91" i="166"/>
  <c r="L90" i="166"/>
  <c r="L89" i="166"/>
  <c r="L88" i="166"/>
  <c r="L87" i="166"/>
  <c r="L86" i="166"/>
  <c r="L85" i="166"/>
  <c r="L84" i="166"/>
  <c r="L83" i="166"/>
  <c r="L82" i="166"/>
  <c r="L81" i="166"/>
  <c r="L80" i="166"/>
  <c r="L79" i="166"/>
  <c r="L78" i="166"/>
  <c r="L77" i="166"/>
  <c r="L76" i="166"/>
  <c r="L75" i="166"/>
  <c r="L74" i="166"/>
  <c r="L73" i="166"/>
  <c r="L72" i="166"/>
  <c r="L71" i="166"/>
  <c r="L70" i="166"/>
  <c r="L69" i="166"/>
  <c r="L68" i="166"/>
  <c r="L67" i="166"/>
  <c r="L66" i="166"/>
  <c r="L65" i="166"/>
  <c r="L64" i="166"/>
  <c r="L63" i="166"/>
  <c r="L62" i="166"/>
  <c r="L61" i="166"/>
  <c r="L60" i="166"/>
  <c r="L59" i="166"/>
  <c r="L58" i="166"/>
  <c r="L57" i="166"/>
  <c r="L56" i="166"/>
  <c r="L55" i="166"/>
  <c r="L54" i="166"/>
  <c r="L53" i="166"/>
  <c r="L52" i="166"/>
  <c r="L51" i="166"/>
  <c r="L50" i="166"/>
  <c r="L49" i="166"/>
  <c r="L48" i="166"/>
  <c r="L47" i="166"/>
  <c r="L46" i="166"/>
  <c r="L45" i="166"/>
  <c r="L44" i="166"/>
  <c r="L43" i="166"/>
  <c r="L42" i="166"/>
  <c r="L41" i="166"/>
  <c r="L40" i="166"/>
  <c r="L39" i="166"/>
  <c r="L38" i="166"/>
  <c r="L37" i="166"/>
  <c r="L36" i="166"/>
  <c r="L35" i="166"/>
  <c r="L34" i="166"/>
  <c r="L33" i="166"/>
  <c r="L32" i="166"/>
  <c r="L31" i="166"/>
  <c r="P30" i="166"/>
  <c r="L30" i="166"/>
  <c r="S29" i="166"/>
  <c r="L29" i="166"/>
  <c r="L28" i="166"/>
  <c r="P27" i="166"/>
  <c r="L27" i="166"/>
  <c r="C27" i="166"/>
  <c r="S26" i="166"/>
  <c r="P26" i="166"/>
  <c r="L26" i="166"/>
  <c r="F26" i="166"/>
  <c r="C26" i="166"/>
  <c r="S25" i="166"/>
  <c r="P25" i="166"/>
  <c r="L25" i="166"/>
  <c r="F25" i="166"/>
  <c r="C25" i="166"/>
  <c r="S24" i="166"/>
  <c r="P24" i="166"/>
  <c r="L24" i="166"/>
  <c r="F24" i="166"/>
  <c r="C24" i="166"/>
  <c r="S23" i="166"/>
  <c r="P23" i="166"/>
  <c r="L23" i="166"/>
  <c r="F23" i="166"/>
  <c r="C23" i="166"/>
  <c r="S22" i="166"/>
  <c r="P22" i="166"/>
  <c r="L22" i="166"/>
  <c r="F22" i="166"/>
  <c r="C22" i="166"/>
  <c r="K20" i="166"/>
  <c r="J20" i="166"/>
  <c r="L18" i="166"/>
  <c r="L17" i="166"/>
  <c r="L16" i="166"/>
  <c r="L15" i="166"/>
  <c r="L14" i="166"/>
  <c r="L13" i="166"/>
  <c r="L12" i="166"/>
  <c r="L11" i="166"/>
  <c r="L10" i="166"/>
  <c r="L9" i="166"/>
  <c r="L8" i="166"/>
  <c r="L7" i="166"/>
  <c r="L6" i="166"/>
  <c r="L5" i="166"/>
  <c r="L4" i="166"/>
  <c r="L3" i="166"/>
  <c r="K1" i="166"/>
  <c r="J1" i="166"/>
  <c r="L151" i="165"/>
  <c r="L150" i="165"/>
  <c r="L149" i="165"/>
  <c r="L148" i="165"/>
  <c r="L147" i="165"/>
  <c r="L146" i="165"/>
  <c r="L145" i="165"/>
  <c r="L144" i="165"/>
  <c r="L143" i="165"/>
  <c r="L142" i="165"/>
  <c r="L141" i="165"/>
  <c r="L140" i="165"/>
  <c r="L139" i="165"/>
  <c r="L138" i="165"/>
  <c r="L137" i="165"/>
  <c r="L136" i="165"/>
  <c r="L135" i="165"/>
  <c r="L134" i="165"/>
  <c r="L133" i="165"/>
  <c r="L132" i="165"/>
  <c r="L131" i="165"/>
  <c r="L130" i="165"/>
  <c r="L129" i="165"/>
  <c r="L128" i="165"/>
  <c r="L127" i="165"/>
  <c r="L126" i="165"/>
  <c r="L125" i="165"/>
  <c r="L124" i="165"/>
  <c r="L123" i="165"/>
  <c r="L122" i="165"/>
  <c r="L121" i="165"/>
  <c r="L120" i="165"/>
  <c r="L119" i="165"/>
  <c r="L118" i="165"/>
  <c r="L117" i="165"/>
  <c r="L116" i="165"/>
  <c r="L115" i="165"/>
  <c r="L114" i="165"/>
  <c r="L113" i="165"/>
  <c r="L112" i="165"/>
  <c r="L111" i="165"/>
  <c r="L110" i="165"/>
  <c r="L109" i="165"/>
  <c r="L108" i="165"/>
  <c r="L107" i="165"/>
  <c r="L106" i="165"/>
  <c r="L105" i="165"/>
  <c r="L104" i="165"/>
  <c r="L103" i="165"/>
  <c r="L102" i="165"/>
  <c r="L101" i="165"/>
  <c r="L100" i="165"/>
  <c r="L99" i="165"/>
  <c r="L98" i="165"/>
  <c r="L97" i="165"/>
  <c r="L96" i="165"/>
  <c r="L95" i="165"/>
  <c r="L94" i="165"/>
  <c r="L93" i="165"/>
  <c r="L92" i="165"/>
  <c r="L91" i="165"/>
  <c r="L90" i="165"/>
  <c r="L89" i="165"/>
  <c r="L88" i="165"/>
  <c r="L87" i="165"/>
  <c r="L86" i="165"/>
  <c r="L85" i="165"/>
  <c r="L84" i="165"/>
  <c r="L83" i="165"/>
  <c r="L82" i="165"/>
  <c r="L81" i="165"/>
  <c r="L80" i="165"/>
  <c r="L79" i="165"/>
  <c r="L78" i="165"/>
  <c r="L77" i="165"/>
  <c r="L76" i="165"/>
  <c r="L75" i="165"/>
  <c r="L74" i="165"/>
  <c r="L73" i="165"/>
  <c r="L72" i="165"/>
  <c r="L71" i="165"/>
  <c r="L70" i="165"/>
  <c r="L69" i="165"/>
  <c r="L68" i="165"/>
  <c r="L67" i="165"/>
  <c r="L66" i="165"/>
  <c r="L65" i="165"/>
  <c r="L64" i="165"/>
  <c r="L63" i="165"/>
  <c r="L62" i="165"/>
  <c r="L61" i="165"/>
  <c r="L60" i="165"/>
  <c r="L59" i="165"/>
  <c r="L58" i="165"/>
  <c r="L57" i="165"/>
  <c r="L56" i="165"/>
  <c r="L55" i="165"/>
  <c r="L54" i="165"/>
  <c r="L53" i="165"/>
  <c r="L52" i="165"/>
  <c r="L51" i="165"/>
  <c r="L50" i="165"/>
  <c r="L49" i="165"/>
  <c r="L48" i="165"/>
  <c r="L47" i="165"/>
  <c r="L46" i="165"/>
  <c r="L45" i="165"/>
  <c r="L44" i="165"/>
  <c r="L43" i="165"/>
  <c r="L42" i="165"/>
  <c r="L41" i="165"/>
  <c r="L40" i="165"/>
  <c r="L39" i="165"/>
  <c r="L38" i="165"/>
  <c r="L37" i="165"/>
  <c r="L36" i="165"/>
  <c r="L35" i="165"/>
  <c r="L34" i="165"/>
  <c r="L33" i="165"/>
  <c r="L32" i="165"/>
  <c r="L31" i="165"/>
  <c r="P30" i="165"/>
  <c r="L30" i="165"/>
  <c r="S29" i="165"/>
  <c r="L29" i="165"/>
  <c r="L28" i="165"/>
  <c r="P27" i="165"/>
  <c r="L27" i="165"/>
  <c r="C27" i="165"/>
  <c r="S26" i="165"/>
  <c r="P26" i="165"/>
  <c r="L26" i="165"/>
  <c r="F26" i="165"/>
  <c r="C26" i="165"/>
  <c r="S25" i="165"/>
  <c r="P25" i="165"/>
  <c r="L25" i="165"/>
  <c r="F25" i="165"/>
  <c r="C25" i="165"/>
  <c r="S24" i="165"/>
  <c r="P24" i="165"/>
  <c r="L24" i="165"/>
  <c r="F24" i="165"/>
  <c r="C24" i="165"/>
  <c r="S23" i="165"/>
  <c r="P23" i="165"/>
  <c r="L23" i="165"/>
  <c r="F23" i="165"/>
  <c r="C23" i="165"/>
  <c r="S22" i="165"/>
  <c r="P22" i="165"/>
  <c r="L22" i="165"/>
  <c r="F22" i="165"/>
  <c r="C22" i="165"/>
  <c r="K20" i="165"/>
  <c r="J20" i="165"/>
  <c r="L18" i="165"/>
  <c r="L17" i="165"/>
  <c r="L16" i="165"/>
  <c r="L15" i="165"/>
  <c r="L14" i="165"/>
  <c r="L13" i="165"/>
  <c r="L12" i="165"/>
  <c r="L11" i="165"/>
  <c r="L10" i="165"/>
  <c r="L9" i="165"/>
  <c r="L8" i="165"/>
  <c r="L7" i="165"/>
  <c r="L6" i="165"/>
  <c r="L5" i="165"/>
  <c r="L4" i="165"/>
  <c r="L3" i="165"/>
  <c r="K1" i="165"/>
  <c r="J1" i="165"/>
  <c r="L162" i="164"/>
  <c r="L161" i="164"/>
  <c r="L160" i="164"/>
  <c r="L159" i="164"/>
  <c r="L158" i="164"/>
  <c r="L157" i="164"/>
  <c r="L156" i="164"/>
  <c r="L155" i="164"/>
  <c r="L154" i="164"/>
  <c r="L153" i="164"/>
  <c r="L152" i="164"/>
  <c r="L151" i="164"/>
  <c r="L150" i="164"/>
  <c r="L149" i="164"/>
  <c r="L148" i="164"/>
  <c r="L147" i="164"/>
  <c r="L146" i="164"/>
  <c r="L145" i="164"/>
  <c r="L144" i="164"/>
  <c r="L143" i="164"/>
  <c r="L142" i="164"/>
  <c r="L141" i="164"/>
  <c r="L140" i="164"/>
  <c r="L139" i="164"/>
  <c r="L138" i="164"/>
  <c r="L137" i="164"/>
  <c r="L136" i="164"/>
  <c r="L135" i="164"/>
  <c r="L134" i="164"/>
  <c r="L133" i="164"/>
  <c r="L132" i="164"/>
  <c r="L131" i="164"/>
  <c r="L130" i="164"/>
  <c r="L129" i="164"/>
  <c r="L128" i="164"/>
  <c r="L127" i="164"/>
  <c r="L126" i="164"/>
  <c r="L125" i="164"/>
  <c r="L124" i="164"/>
  <c r="L123" i="164"/>
  <c r="L122" i="164"/>
  <c r="L121" i="164"/>
  <c r="L120" i="164"/>
  <c r="L119" i="164"/>
  <c r="L118" i="164"/>
  <c r="L117" i="164"/>
  <c r="L116" i="164"/>
  <c r="L115" i="164"/>
  <c r="L114" i="164"/>
  <c r="L113" i="164"/>
  <c r="L112" i="164"/>
  <c r="L111" i="164"/>
  <c r="L110" i="164"/>
  <c r="L109" i="164"/>
  <c r="L108" i="164"/>
  <c r="L107" i="164"/>
  <c r="L106" i="164"/>
  <c r="L105" i="164"/>
  <c r="L104" i="164"/>
  <c r="L103" i="164"/>
  <c r="L102" i="164"/>
  <c r="L101" i="164"/>
  <c r="L100" i="164"/>
  <c r="L99" i="164"/>
  <c r="L98" i="164"/>
  <c r="L97" i="164"/>
  <c r="L96" i="164"/>
  <c r="L95" i="164"/>
  <c r="L94" i="164"/>
  <c r="L93" i="164"/>
  <c r="L92" i="164"/>
  <c r="L91" i="164"/>
  <c r="L90" i="164"/>
  <c r="L89" i="164"/>
  <c r="L88" i="164"/>
  <c r="L87" i="164"/>
  <c r="L86" i="164"/>
  <c r="L85" i="164"/>
  <c r="L84" i="164"/>
  <c r="L83" i="164"/>
  <c r="L82" i="164"/>
  <c r="L81" i="164"/>
  <c r="L80" i="164"/>
  <c r="L79" i="164"/>
  <c r="L78" i="164"/>
  <c r="L77" i="164"/>
  <c r="L76" i="164"/>
  <c r="L75" i="164"/>
  <c r="L74" i="164"/>
  <c r="L73" i="164"/>
  <c r="L72" i="164"/>
  <c r="L71" i="164"/>
  <c r="L70" i="164"/>
  <c r="L69" i="164"/>
  <c r="L68" i="164"/>
  <c r="L67" i="164"/>
  <c r="L66" i="164"/>
  <c r="L65" i="164"/>
  <c r="L64" i="164"/>
  <c r="L63" i="164"/>
  <c r="L62" i="164"/>
  <c r="L61" i="164"/>
  <c r="L60" i="164"/>
  <c r="L59" i="164"/>
  <c r="L58" i="164"/>
  <c r="L57" i="164"/>
  <c r="L56" i="164"/>
  <c r="L55" i="164"/>
  <c r="L54" i="164"/>
  <c r="L53" i="164"/>
  <c r="L52" i="164"/>
  <c r="L51" i="164"/>
  <c r="L50" i="164"/>
  <c r="L49" i="164"/>
  <c r="L48" i="164"/>
  <c r="L47" i="164"/>
  <c r="L46" i="164"/>
  <c r="L45" i="164"/>
  <c r="L44" i="164"/>
  <c r="L43" i="164"/>
  <c r="L42" i="164"/>
  <c r="L41" i="164"/>
  <c r="L40" i="164"/>
  <c r="L39" i="164"/>
  <c r="L38" i="164"/>
  <c r="L37" i="164"/>
  <c r="L36" i="164"/>
  <c r="L35" i="164"/>
  <c r="L34" i="164"/>
  <c r="L33" i="164"/>
  <c r="L32" i="164"/>
  <c r="L31" i="164"/>
  <c r="P30" i="164"/>
  <c r="L30" i="164"/>
  <c r="S29" i="164"/>
  <c r="L29" i="164"/>
  <c r="L28" i="164"/>
  <c r="P27" i="164"/>
  <c r="L27" i="164"/>
  <c r="C27" i="164"/>
  <c r="S26" i="164"/>
  <c r="P26" i="164"/>
  <c r="L26" i="164"/>
  <c r="F26" i="164"/>
  <c r="C26" i="164"/>
  <c r="S25" i="164"/>
  <c r="P25" i="164"/>
  <c r="L25" i="164"/>
  <c r="F25" i="164"/>
  <c r="C25" i="164"/>
  <c r="S24" i="164"/>
  <c r="P24" i="164"/>
  <c r="L24" i="164"/>
  <c r="F24" i="164"/>
  <c r="C24" i="164"/>
  <c r="S23" i="164"/>
  <c r="P23" i="164"/>
  <c r="L23" i="164"/>
  <c r="F23" i="164"/>
  <c r="C23" i="164"/>
  <c r="S22" i="164"/>
  <c r="P22" i="164"/>
  <c r="L22" i="164"/>
  <c r="F22" i="164"/>
  <c r="C22" i="164"/>
  <c r="K20" i="164"/>
  <c r="J20" i="164"/>
  <c r="L18" i="164"/>
  <c r="L17" i="164"/>
  <c r="L16" i="164"/>
  <c r="L15" i="164"/>
  <c r="L14" i="164"/>
  <c r="L13" i="164"/>
  <c r="L12" i="164"/>
  <c r="L11" i="164"/>
  <c r="L10" i="164"/>
  <c r="L9" i="164"/>
  <c r="L8" i="164"/>
  <c r="L7" i="164"/>
  <c r="L6" i="164"/>
  <c r="L5" i="164"/>
  <c r="L4" i="164"/>
  <c r="L3" i="164"/>
  <c r="K1" i="164"/>
  <c r="J1" i="164"/>
  <c r="K126" i="162"/>
  <c r="K20" i="162" s="1"/>
  <c r="L151" i="163"/>
  <c r="L150" i="163"/>
  <c r="L149" i="163"/>
  <c r="L148" i="163"/>
  <c r="L147" i="163"/>
  <c r="L146" i="163"/>
  <c r="L145" i="163"/>
  <c r="L144" i="163"/>
  <c r="L143" i="163"/>
  <c r="L142" i="163"/>
  <c r="L141" i="163"/>
  <c r="L140" i="163"/>
  <c r="L139" i="163"/>
  <c r="L138" i="163"/>
  <c r="L137" i="163"/>
  <c r="L136" i="163"/>
  <c r="L135" i="163"/>
  <c r="L134" i="163"/>
  <c r="L133" i="163"/>
  <c r="L132" i="163"/>
  <c r="L131" i="163"/>
  <c r="L130" i="163"/>
  <c r="L129" i="163"/>
  <c r="L128" i="163"/>
  <c r="L127" i="163"/>
  <c r="L126" i="163"/>
  <c r="L125" i="163"/>
  <c r="L124" i="163"/>
  <c r="L123" i="163"/>
  <c r="L122" i="163"/>
  <c r="L121" i="163"/>
  <c r="L120" i="163"/>
  <c r="L119" i="163"/>
  <c r="L118" i="163"/>
  <c r="L117" i="163"/>
  <c r="L116" i="163"/>
  <c r="L115" i="163"/>
  <c r="L114" i="163"/>
  <c r="L113" i="163"/>
  <c r="L112" i="163"/>
  <c r="L111" i="163"/>
  <c r="L110" i="163"/>
  <c r="L109" i="163"/>
  <c r="L108" i="163"/>
  <c r="L107" i="163"/>
  <c r="L106" i="163"/>
  <c r="L105" i="163"/>
  <c r="L104" i="163"/>
  <c r="L103" i="163"/>
  <c r="L102" i="163"/>
  <c r="L101" i="163"/>
  <c r="L100" i="163"/>
  <c r="L99" i="163"/>
  <c r="L98" i="163"/>
  <c r="L97" i="163"/>
  <c r="L96" i="163"/>
  <c r="L95" i="163"/>
  <c r="L94" i="163"/>
  <c r="L93" i="163"/>
  <c r="L92" i="163"/>
  <c r="L91" i="163"/>
  <c r="L90" i="163"/>
  <c r="L89" i="163"/>
  <c r="L88" i="163"/>
  <c r="L87" i="163"/>
  <c r="L86" i="163"/>
  <c r="L85" i="163"/>
  <c r="L84" i="163"/>
  <c r="L83" i="163"/>
  <c r="L82" i="163"/>
  <c r="L81" i="163"/>
  <c r="L80" i="163"/>
  <c r="L79" i="163"/>
  <c r="L78" i="163"/>
  <c r="L77" i="163"/>
  <c r="L76" i="163"/>
  <c r="L75" i="163"/>
  <c r="L74" i="163"/>
  <c r="L73" i="163"/>
  <c r="L72" i="163"/>
  <c r="L71" i="163"/>
  <c r="L70" i="163"/>
  <c r="L69" i="163"/>
  <c r="L68" i="163"/>
  <c r="L67" i="163"/>
  <c r="L66" i="163"/>
  <c r="L65" i="163"/>
  <c r="L64" i="163"/>
  <c r="L63" i="163"/>
  <c r="L62" i="163"/>
  <c r="L61" i="163"/>
  <c r="L60" i="163"/>
  <c r="L59" i="163"/>
  <c r="L58" i="163"/>
  <c r="L57" i="163"/>
  <c r="L56" i="163"/>
  <c r="L55" i="163"/>
  <c r="L54" i="163"/>
  <c r="L53" i="163"/>
  <c r="L52" i="163"/>
  <c r="L51" i="163"/>
  <c r="L50" i="163"/>
  <c r="L49" i="163"/>
  <c r="L48" i="163"/>
  <c r="L47" i="163"/>
  <c r="L46" i="163"/>
  <c r="L45" i="163"/>
  <c r="L44" i="163"/>
  <c r="L43" i="163"/>
  <c r="L42" i="163"/>
  <c r="L41" i="163"/>
  <c r="L40" i="163"/>
  <c r="L39" i="163"/>
  <c r="L38" i="163"/>
  <c r="L37" i="163"/>
  <c r="L36" i="163"/>
  <c r="L35" i="163"/>
  <c r="L34" i="163"/>
  <c r="L33" i="163"/>
  <c r="L32" i="163"/>
  <c r="L31" i="163"/>
  <c r="P30" i="163"/>
  <c r="L30" i="163"/>
  <c r="S29" i="163"/>
  <c r="L29" i="163"/>
  <c r="L28" i="163"/>
  <c r="P27" i="163"/>
  <c r="L27" i="163"/>
  <c r="C27" i="163"/>
  <c r="S26" i="163"/>
  <c r="P26" i="163"/>
  <c r="L26" i="163"/>
  <c r="F26" i="163"/>
  <c r="C26" i="163"/>
  <c r="S25" i="163"/>
  <c r="P25" i="163"/>
  <c r="L25" i="163"/>
  <c r="F25" i="163"/>
  <c r="C25" i="163"/>
  <c r="S24" i="163"/>
  <c r="P24" i="163"/>
  <c r="L24" i="163"/>
  <c r="F24" i="163"/>
  <c r="C24" i="163"/>
  <c r="S23" i="163"/>
  <c r="P23" i="163"/>
  <c r="L23" i="163"/>
  <c r="F23" i="163"/>
  <c r="C23" i="163"/>
  <c r="S22" i="163"/>
  <c r="P22" i="163"/>
  <c r="L22" i="163"/>
  <c r="F22" i="163"/>
  <c r="C22" i="163"/>
  <c r="K20" i="163"/>
  <c r="J20" i="163"/>
  <c r="L18" i="163"/>
  <c r="L17" i="163"/>
  <c r="L16" i="163"/>
  <c r="L15" i="163"/>
  <c r="L14" i="163"/>
  <c r="L13" i="163"/>
  <c r="L12" i="163"/>
  <c r="L11" i="163"/>
  <c r="L10" i="163"/>
  <c r="L9" i="163"/>
  <c r="L8" i="163"/>
  <c r="L7" i="163"/>
  <c r="L6" i="163"/>
  <c r="L5" i="163"/>
  <c r="L4" i="163"/>
  <c r="L3" i="163"/>
  <c r="K1" i="163"/>
  <c r="J1" i="163"/>
  <c r="L143" i="162"/>
  <c r="L142" i="162"/>
  <c r="L141" i="162"/>
  <c r="L140" i="162"/>
  <c r="L139" i="162"/>
  <c r="L138" i="162"/>
  <c r="L137" i="162"/>
  <c r="L136" i="162"/>
  <c r="L135" i="162"/>
  <c r="L134" i="162"/>
  <c r="L133" i="162"/>
  <c r="L132" i="162"/>
  <c r="L131" i="162"/>
  <c r="L130" i="162"/>
  <c r="L129" i="162"/>
  <c r="L128" i="162"/>
  <c r="L127" i="162"/>
  <c r="L125" i="162"/>
  <c r="L124" i="162"/>
  <c r="L123" i="162"/>
  <c r="L122" i="162"/>
  <c r="L121" i="162"/>
  <c r="L120" i="162"/>
  <c r="L119" i="162"/>
  <c r="L118" i="162"/>
  <c r="L117" i="162"/>
  <c r="L116" i="162"/>
  <c r="L115" i="162"/>
  <c r="L114" i="162"/>
  <c r="L113" i="162"/>
  <c r="L112" i="162"/>
  <c r="L111" i="162"/>
  <c r="L110" i="162"/>
  <c r="L109" i="162"/>
  <c r="L108" i="162"/>
  <c r="L107" i="162"/>
  <c r="L106" i="162"/>
  <c r="L105" i="162"/>
  <c r="L104" i="162"/>
  <c r="L103" i="162"/>
  <c r="L102" i="162"/>
  <c r="L101" i="162"/>
  <c r="L100" i="162"/>
  <c r="L99" i="162"/>
  <c r="L98" i="162"/>
  <c r="L97" i="162"/>
  <c r="L96" i="162"/>
  <c r="L95" i="162"/>
  <c r="L94" i="162"/>
  <c r="L93" i="162"/>
  <c r="L92" i="162"/>
  <c r="L91" i="162"/>
  <c r="L90" i="162"/>
  <c r="L89" i="162"/>
  <c r="L88" i="162"/>
  <c r="L87" i="162"/>
  <c r="L86" i="162"/>
  <c r="L85" i="162"/>
  <c r="L84" i="162"/>
  <c r="L83" i="162"/>
  <c r="L82" i="162"/>
  <c r="L81" i="162"/>
  <c r="L80" i="162"/>
  <c r="L79" i="162"/>
  <c r="L78" i="162"/>
  <c r="L77" i="162"/>
  <c r="L76" i="162"/>
  <c r="L75" i="162"/>
  <c r="L74" i="162"/>
  <c r="L73" i="162"/>
  <c r="L72" i="162"/>
  <c r="L71" i="162"/>
  <c r="L70" i="162"/>
  <c r="L69" i="162"/>
  <c r="L68" i="162"/>
  <c r="L67" i="162"/>
  <c r="L66" i="162"/>
  <c r="L65" i="162"/>
  <c r="L64" i="162"/>
  <c r="L63" i="162"/>
  <c r="L62" i="162"/>
  <c r="L61" i="162"/>
  <c r="L60" i="162"/>
  <c r="L59" i="162"/>
  <c r="L58" i="162"/>
  <c r="L57" i="162"/>
  <c r="L56" i="162"/>
  <c r="L55" i="162"/>
  <c r="L54" i="162"/>
  <c r="L53" i="162"/>
  <c r="L52" i="162"/>
  <c r="L51" i="162"/>
  <c r="L50" i="162"/>
  <c r="L49" i="162"/>
  <c r="L48" i="162"/>
  <c r="L47" i="162"/>
  <c r="L46" i="162"/>
  <c r="L45" i="162"/>
  <c r="L44" i="162"/>
  <c r="L43" i="162"/>
  <c r="L42" i="162"/>
  <c r="L41" i="162"/>
  <c r="L40" i="162"/>
  <c r="L39" i="162"/>
  <c r="L38" i="162"/>
  <c r="L37" i="162"/>
  <c r="L36" i="162"/>
  <c r="L35" i="162"/>
  <c r="L34" i="162"/>
  <c r="L33" i="162"/>
  <c r="L32" i="162"/>
  <c r="L31" i="162"/>
  <c r="L30" i="162"/>
  <c r="S29" i="162"/>
  <c r="L29" i="162"/>
  <c r="L28" i="162"/>
  <c r="P27" i="162"/>
  <c r="L27" i="162"/>
  <c r="C27" i="162"/>
  <c r="S26" i="162"/>
  <c r="P26" i="162"/>
  <c r="L26" i="162"/>
  <c r="F26" i="162"/>
  <c r="C26" i="162"/>
  <c r="S25" i="162"/>
  <c r="P25" i="162"/>
  <c r="L25" i="162"/>
  <c r="F25" i="162"/>
  <c r="C25" i="162"/>
  <c r="S24" i="162"/>
  <c r="P24" i="162"/>
  <c r="L24" i="162"/>
  <c r="F24" i="162"/>
  <c r="C24" i="162"/>
  <c r="S23" i="162"/>
  <c r="P23" i="162"/>
  <c r="L23" i="162"/>
  <c r="F23" i="162"/>
  <c r="C23" i="162"/>
  <c r="S22" i="162"/>
  <c r="P22" i="162"/>
  <c r="L22" i="162"/>
  <c r="F22" i="162"/>
  <c r="C22" i="162"/>
  <c r="J20" i="162"/>
  <c r="L18" i="162"/>
  <c r="L17" i="162"/>
  <c r="L16" i="162"/>
  <c r="L15" i="162"/>
  <c r="L14" i="162"/>
  <c r="L13" i="162"/>
  <c r="L12" i="162"/>
  <c r="L11" i="162"/>
  <c r="L10" i="162"/>
  <c r="L9" i="162"/>
  <c r="L8" i="162"/>
  <c r="L7" i="162"/>
  <c r="L6" i="162"/>
  <c r="L5" i="162"/>
  <c r="L4" i="162"/>
  <c r="L3" i="162"/>
  <c r="K1" i="162"/>
  <c r="J1" i="162"/>
  <c r="L146" i="161"/>
  <c r="L145" i="161"/>
  <c r="L144" i="161"/>
  <c r="L143" i="161"/>
  <c r="L142" i="161"/>
  <c r="L141" i="161"/>
  <c r="L140" i="161"/>
  <c r="L139" i="161"/>
  <c r="L138" i="161"/>
  <c r="L137" i="161"/>
  <c r="L136" i="161"/>
  <c r="L135" i="161"/>
  <c r="L134" i="161"/>
  <c r="L133" i="161"/>
  <c r="L132" i="161"/>
  <c r="L131" i="161"/>
  <c r="L130" i="161"/>
  <c r="L129" i="161"/>
  <c r="L128" i="161"/>
  <c r="L127" i="161"/>
  <c r="L126" i="161"/>
  <c r="L125" i="161"/>
  <c r="L124" i="161"/>
  <c r="L123" i="161"/>
  <c r="L122" i="161"/>
  <c r="L121" i="161"/>
  <c r="L120" i="161"/>
  <c r="L119" i="161"/>
  <c r="L118" i="161"/>
  <c r="L117" i="161"/>
  <c r="L116" i="161"/>
  <c r="L115" i="161"/>
  <c r="L114" i="161"/>
  <c r="L113" i="161"/>
  <c r="L112" i="161"/>
  <c r="L111" i="161"/>
  <c r="L110" i="161"/>
  <c r="L109" i="161"/>
  <c r="L108" i="161"/>
  <c r="L107" i="161"/>
  <c r="L106" i="161"/>
  <c r="L105" i="161"/>
  <c r="L104" i="161"/>
  <c r="L103" i="161"/>
  <c r="L102" i="161"/>
  <c r="L101" i="161"/>
  <c r="L100" i="161"/>
  <c r="L99" i="161"/>
  <c r="L98" i="161"/>
  <c r="L97" i="161"/>
  <c r="L96" i="161"/>
  <c r="L95" i="161"/>
  <c r="L94" i="161"/>
  <c r="L93" i="161"/>
  <c r="L92" i="161"/>
  <c r="L91" i="161"/>
  <c r="L90" i="161"/>
  <c r="L89" i="161"/>
  <c r="L88" i="161"/>
  <c r="L87" i="161"/>
  <c r="L86" i="161"/>
  <c r="L85" i="161"/>
  <c r="L84" i="161"/>
  <c r="L83" i="161"/>
  <c r="L82" i="161"/>
  <c r="L81" i="161"/>
  <c r="L80" i="161"/>
  <c r="L79" i="161"/>
  <c r="L78" i="161"/>
  <c r="L77" i="161"/>
  <c r="L76" i="161"/>
  <c r="L75" i="161"/>
  <c r="L74" i="161"/>
  <c r="L73" i="161"/>
  <c r="L72" i="161"/>
  <c r="L71" i="161"/>
  <c r="L70" i="161"/>
  <c r="L69" i="161"/>
  <c r="L68" i="161"/>
  <c r="L67" i="161"/>
  <c r="L66" i="161"/>
  <c r="L65" i="161"/>
  <c r="L64" i="161"/>
  <c r="L63" i="161"/>
  <c r="L62" i="161"/>
  <c r="L61" i="161"/>
  <c r="L60" i="161"/>
  <c r="L59" i="161"/>
  <c r="L58" i="161"/>
  <c r="L57" i="161"/>
  <c r="L56" i="161"/>
  <c r="L55" i="161"/>
  <c r="L54" i="161"/>
  <c r="L53" i="161"/>
  <c r="L52" i="161"/>
  <c r="L51" i="161"/>
  <c r="L50" i="161"/>
  <c r="L49" i="161"/>
  <c r="L48" i="161"/>
  <c r="L47" i="161"/>
  <c r="L46" i="161"/>
  <c r="L45" i="161"/>
  <c r="L44" i="161"/>
  <c r="L43" i="161"/>
  <c r="L42" i="161"/>
  <c r="L41" i="161"/>
  <c r="L40" i="161"/>
  <c r="L39" i="161"/>
  <c r="L38" i="161"/>
  <c r="L37" i="161"/>
  <c r="L36" i="161"/>
  <c r="L35" i="161"/>
  <c r="L34" i="161"/>
  <c r="L33" i="161"/>
  <c r="L32" i="161"/>
  <c r="L31" i="161"/>
  <c r="P30" i="161"/>
  <c r="L30" i="161"/>
  <c r="S29" i="161"/>
  <c r="L29" i="161"/>
  <c r="L28" i="161"/>
  <c r="P27" i="161"/>
  <c r="L27" i="161"/>
  <c r="C27" i="161"/>
  <c r="S26" i="161"/>
  <c r="P26" i="161"/>
  <c r="L26" i="161"/>
  <c r="F26" i="161"/>
  <c r="C26" i="161"/>
  <c r="S25" i="161"/>
  <c r="P25" i="161"/>
  <c r="L25" i="161"/>
  <c r="F25" i="161"/>
  <c r="C25" i="161"/>
  <c r="S24" i="161"/>
  <c r="P24" i="161"/>
  <c r="L24" i="161"/>
  <c r="F24" i="161"/>
  <c r="C24" i="161"/>
  <c r="S23" i="161"/>
  <c r="P23" i="161"/>
  <c r="L23" i="161"/>
  <c r="F23" i="161"/>
  <c r="C23" i="161"/>
  <c r="S22" i="161"/>
  <c r="P22" i="161"/>
  <c r="L22" i="161"/>
  <c r="F22" i="161"/>
  <c r="C22" i="161"/>
  <c r="K20" i="161"/>
  <c r="J20" i="161"/>
  <c r="L18" i="161"/>
  <c r="L17" i="161"/>
  <c r="L16" i="161"/>
  <c r="L15" i="161"/>
  <c r="L14" i="161"/>
  <c r="L13" i="161"/>
  <c r="L12" i="161"/>
  <c r="L11" i="161"/>
  <c r="L10" i="161"/>
  <c r="L9" i="161"/>
  <c r="L8" i="161"/>
  <c r="L7" i="161"/>
  <c r="L6" i="161"/>
  <c r="L5" i="161"/>
  <c r="L4" i="161"/>
  <c r="L3" i="161"/>
  <c r="K1" i="161"/>
  <c r="J1" i="161"/>
  <c r="P30" i="157"/>
  <c r="S29" i="157"/>
  <c r="K20" i="157"/>
  <c r="J20" i="157"/>
  <c r="F29" i="165" a="1"/>
  <c r="F29" i="166" a="1"/>
  <c r="F29" i="168" a="1"/>
  <c r="C32" i="171" a="1"/>
  <c r="F29" i="164" a="1"/>
  <c r="F29" i="167" a="1"/>
  <c r="C30" i="168" a="1"/>
  <c r="C30" i="167" a="1"/>
  <c r="F29" i="162" a="1"/>
  <c r="C30" i="165" a="1"/>
  <c r="C32" i="170" a="1"/>
  <c r="C30" i="162" a="1"/>
  <c r="F29" i="169" a="1"/>
  <c r="F29" i="163" a="1"/>
  <c r="C30" i="166" a="1"/>
  <c r="C30" i="169" a="1"/>
  <c r="F31" i="172" a="1"/>
  <c r="C30" i="164" a="1"/>
  <c r="C30" i="163" a="1"/>
  <c r="C32" i="172" a="1"/>
  <c r="F31" i="170" a="1"/>
  <c r="F31" i="171" a="1"/>
  <c r="P32" i="171" l="1"/>
  <c r="P32" i="170"/>
  <c r="F31" i="172"/>
  <c r="S31" i="171"/>
  <c r="C32" i="172"/>
  <c r="S31" i="170"/>
  <c r="F31" i="171"/>
  <c r="C32" i="171"/>
  <c r="P32" i="169"/>
  <c r="F31" i="170"/>
  <c r="C32" i="170"/>
  <c r="S27" i="168"/>
  <c r="P28" i="168"/>
  <c r="C30" i="169"/>
  <c r="L20" i="168"/>
  <c r="L1" i="167"/>
  <c r="L1" i="168"/>
  <c r="F29" i="169"/>
  <c r="F27" i="168"/>
  <c r="C28" i="168"/>
  <c r="S27" i="167"/>
  <c r="S31" i="167" s="1"/>
  <c r="P28" i="167"/>
  <c r="L20" i="167"/>
  <c r="S27" i="166"/>
  <c r="F27" i="167"/>
  <c r="C28" i="167"/>
  <c r="F29" i="168"/>
  <c r="C30" i="168"/>
  <c r="P28" i="166"/>
  <c r="L20" i="166"/>
  <c r="L1" i="166"/>
  <c r="F27" i="166"/>
  <c r="S31" i="166" s="1"/>
  <c r="C28" i="166"/>
  <c r="F29" i="167"/>
  <c r="C30" i="167"/>
  <c r="L1" i="165"/>
  <c r="S27" i="165"/>
  <c r="P28" i="165"/>
  <c r="L20" i="165"/>
  <c r="F27" i="165"/>
  <c r="C28" i="165"/>
  <c r="F29" i="166"/>
  <c r="C30" i="166"/>
  <c r="S27" i="164"/>
  <c r="P28" i="164"/>
  <c r="L20" i="164"/>
  <c r="L1" i="164"/>
  <c r="F27" i="164"/>
  <c r="C28" i="164"/>
  <c r="F29" i="165"/>
  <c r="C30" i="165"/>
  <c r="S27" i="163"/>
  <c r="P28" i="163"/>
  <c r="P30" i="162"/>
  <c r="L126" i="162"/>
  <c r="L20" i="163"/>
  <c r="L1" i="163"/>
  <c r="F27" i="163"/>
  <c r="C28" i="163"/>
  <c r="F29" i="164"/>
  <c r="C30" i="164"/>
  <c r="S27" i="162"/>
  <c r="P28" i="162"/>
  <c r="L20" i="162"/>
  <c r="P28" i="161"/>
  <c r="L1" i="162"/>
  <c r="F27" i="162"/>
  <c r="C28" i="162"/>
  <c r="F29" i="163"/>
  <c r="C30" i="163"/>
  <c r="S27" i="161"/>
  <c r="L20" i="161"/>
  <c r="L1" i="161"/>
  <c r="F27" i="161"/>
  <c r="C28" i="161"/>
  <c r="P32" i="161" s="1"/>
  <c r="F29" i="162"/>
  <c r="C30" i="162"/>
  <c r="L132" i="160"/>
  <c r="L131" i="160"/>
  <c r="L130" i="160"/>
  <c r="L129" i="160"/>
  <c r="L128" i="160"/>
  <c r="L127" i="160"/>
  <c r="L126" i="160"/>
  <c r="L125" i="160"/>
  <c r="L124" i="160"/>
  <c r="L123" i="160"/>
  <c r="L122" i="160"/>
  <c r="L121" i="160"/>
  <c r="L120" i="160"/>
  <c r="L119" i="160"/>
  <c r="L118" i="160"/>
  <c r="L117" i="160"/>
  <c r="L116" i="160"/>
  <c r="L115" i="160"/>
  <c r="L114" i="160"/>
  <c r="L113" i="160"/>
  <c r="L112" i="160"/>
  <c r="L111" i="160"/>
  <c r="L110" i="160"/>
  <c r="L109" i="160"/>
  <c r="L108" i="160"/>
  <c r="L107" i="160"/>
  <c r="L106" i="160"/>
  <c r="L105" i="160"/>
  <c r="L104" i="160"/>
  <c r="L103" i="160"/>
  <c r="L102" i="160"/>
  <c r="L101" i="160"/>
  <c r="L100" i="160"/>
  <c r="L99" i="160"/>
  <c r="L98" i="160"/>
  <c r="L97" i="160"/>
  <c r="L96" i="160"/>
  <c r="L95" i="160"/>
  <c r="L94" i="160"/>
  <c r="L93" i="160"/>
  <c r="L92" i="160"/>
  <c r="L91" i="160"/>
  <c r="L90" i="160"/>
  <c r="L89" i="160"/>
  <c r="L88" i="160"/>
  <c r="L87" i="160"/>
  <c r="L86" i="160"/>
  <c r="L85" i="160"/>
  <c r="L84" i="160"/>
  <c r="L83" i="160"/>
  <c r="L82" i="160"/>
  <c r="L81" i="160"/>
  <c r="L80" i="160"/>
  <c r="L79" i="160"/>
  <c r="L78" i="160"/>
  <c r="L77" i="160"/>
  <c r="L76" i="160"/>
  <c r="L75" i="160"/>
  <c r="L74" i="160"/>
  <c r="L73" i="160"/>
  <c r="L72" i="160"/>
  <c r="L71" i="160"/>
  <c r="L70" i="160"/>
  <c r="L69" i="160"/>
  <c r="L68" i="160"/>
  <c r="L67" i="160"/>
  <c r="L66" i="160"/>
  <c r="L65" i="160"/>
  <c r="L64" i="160"/>
  <c r="L63" i="160"/>
  <c r="L62" i="160"/>
  <c r="L61" i="160"/>
  <c r="L60" i="160"/>
  <c r="L59" i="160"/>
  <c r="L58" i="160"/>
  <c r="L57" i="160"/>
  <c r="L56" i="160"/>
  <c r="L55" i="160"/>
  <c r="L54" i="160"/>
  <c r="L53" i="160"/>
  <c r="L52" i="160"/>
  <c r="L51" i="160"/>
  <c r="L50" i="160"/>
  <c r="L49" i="160"/>
  <c r="L48" i="160"/>
  <c r="L47" i="160"/>
  <c r="L46" i="160"/>
  <c r="L45" i="160"/>
  <c r="L44" i="160"/>
  <c r="L43" i="160"/>
  <c r="L42" i="160"/>
  <c r="L41" i="160"/>
  <c r="L40" i="160"/>
  <c r="L39" i="160"/>
  <c r="L38" i="160"/>
  <c r="L37" i="160"/>
  <c r="L36" i="160"/>
  <c r="L35" i="160"/>
  <c r="L34" i="160"/>
  <c r="L33" i="160"/>
  <c r="L32" i="160"/>
  <c r="L31" i="160"/>
  <c r="P30" i="160"/>
  <c r="L30" i="160"/>
  <c r="S29" i="160"/>
  <c r="L29" i="160"/>
  <c r="L28" i="160"/>
  <c r="P27" i="160"/>
  <c r="L27" i="160"/>
  <c r="C27" i="160"/>
  <c r="S26" i="160"/>
  <c r="P26" i="160"/>
  <c r="L26" i="160"/>
  <c r="F26" i="160"/>
  <c r="C26" i="160"/>
  <c r="S25" i="160"/>
  <c r="P25" i="160"/>
  <c r="L25" i="160"/>
  <c r="F25" i="160"/>
  <c r="C25" i="160"/>
  <c r="S24" i="160"/>
  <c r="P24" i="160"/>
  <c r="L24" i="160"/>
  <c r="F24" i="160"/>
  <c r="C24" i="160"/>
  <c r="S23" i="160"/>
  <c r="P23" i="160"/>
  <c r="L23" i="160"/>
  <c r="F23" i="160"/>
  <c r="C23" i="160"/>
  <c r="S22" i="160"/>
  <c r="P22" i="160"/>
  <c r="L22" i="160"/>
  <c r="F22" i="160"/>
  <c r="C22" i="160"/>
  <c r="K20" i="160"/>
  <c r="J20" i="160"/>
  <c r="L18" i="160"/>
  <c r="L17" i="160"/>
  <c r="L16" i="160"/>
  <c r="L15" i="160"/>
  <c r="L14" i="160"/>
  <c r="L13" i="160"/>
  <c r="L12" i="160"/>
  <c r="L11" i="160"/>
  <c r="L10" i="160"/>
  <c r="L9" i="160"/>
  <c r="L8" i="160"/>
  <c r="L7" i="160"/>
  <c r="L6" i="160"/>
  <c r="L5" i="160"/>
  <c r="L4" i="160"/>
  <c r="L3" i="160"/>
  <c r="K1" i="160"/>
  <c r="J1" i="160"/>
  <c r="L139" i="159"/>
  <c r="L138" i="159"/>
  <c r="L137" i="159"/>
  <c r="L136" i="159"/>
  <c r="L135" i="159"/>
  <c r="L134" i="159"/>
  <c r="L133" i="159"/>
  <c r="L132" i="159"/>
  <c r="L131" i="159"/>
  <c r="L130" i="159"/>
  <c r="L129" i="159"/>
  <c r="L128" i="159"/>
  <c r="L127" i="159"/>
  <c r="L126" i="159"/>
  <c r="L125" i="159"/>
  <c r="L124" i="159"/>
  <c r="L123" i="159"/>
  <c r="L122" i="159"/>
  <c r="L121" i="159"/>
  <c r="L120" i="159"/>
  <c r="L119" i="159"/>
  <c r="L118" i="159"/>
  <c r="L117" i="159"/>
  <c r="L116" i="159"/>
  <c r="L115" i="159"/>
  <c r="L114" i="159"/>
  <c r="L113" i="159"/>
  <c r="L112" i="159"/>
  <c r="L111" i="159"/>
  <c r="L110" i="159"/>
  <c r="L109" i="159"/>
  <c r="L108" i="159"/>
  <c r="L107" i="159"/>
  <c r="L106" i="159"/>
  <c r="L105" i="159"/>
  <c r="L104" i="159"/>
  <c r="L103" i="159"/>
  <c r="L102" i="159"/>
  <c r="L101" i="159"/>
  <c r="L100" i="159"/>
  <c r="L99" i="159"/>
  <c r="L98" i="159"/>
  <c r="L97" i="159"/>
  <c r="L96" i="159"/>
  <c r="L95" i="159"/>
  <c r="L94" i="159"/>
  <c r="L93" i="159"/>
  <c r="L92" i="159"/>
  <c r="L91" i="159"/>
  <c r="L90" i="159"/>
  <c r="L89" i="159"/>
  <c r="L88" i="159"/>
  <c r="L87" i="159"/>
  <c r="L86" i="159"/>
  <c r="L85" i="159"/>
  <c r="L84" i="159"/>
  <c r="L83" i="159"/>
  <c r="L82" i="159"/>
  <c r="L81" i="159"/>
  <c r="L80" i="159"/>
  <c r="L79" i="159"/>
  <c r="L78" i="159"/>
  <c r="L77" i="159"/>
  <c r="L76" i="159"/>
  <c r="L75" i="159"/>
  <c r="L74" i="159"/>
  <c r="L73" i="159"/>
  <c r="L72" i="159"/>
  <c r="L71" i="159"/>
  <c r="L70" i="159"/>
  <c r="L69" i="159"/>
  <c r="L68" i="159"/>
  <c r="L67" i="159"/>
  <c r="L66" i="159"/>
  <c r="L65" i="159"/>
  <c r="L64" i="159"/>
  <c r="L63" i="159"/>
  <c r="L62" i="159"/>
  <c r="L61" i="159"/>
  <c r="L60" i="159"/>
  <c r="L59" i="159"/>
  <c r="L58" i="159"/>
  <c r="L57" i="159"/>
  <c r="L56" i="159"/>
  <c r="L55" i="159"/>
  <c r="L54" i="159"/>
  <c r="L53" i="159"/>
  <c r="L52" i="159"/>
  <c r="L51" i="159"/>
  <c r="L50" i="159"/>
  <c r="L49" i="159"/>
  <c r="L48" i="159"/>
  <c r="L47" i="159"/>
  <c r="L46" i="159"/>
  <c r="L45" i="159"/>
  <c r="L44" i="159"/>
  <c r="L43" i="159"/>
  <c r="L42" i="159"/>
  <c r="L41" i="159"/>
  <c r="L40" i="159"/>
  <c r="L39" i="159"/>
  <c r="L38" i="159"/>
  <c r="L37" i="159"/>
  <c r="L36" i="159"/>
  <c r="L35" i="159"/>
  <c r="L34" i="159"/>
  <c r="L33" i="159"/>
  <c r="L32" i="159"/>
  <c r="L31" i="159"/>
  <c r="P30" i="159"/>
  <c r="L30" i="159"/>
  <c r="S29" i="159"/>
  <c r="L29" i="159"/>
  <c r="L28" i="159"/>
  <c r="P27" i="159"/>
  <c r="L27" i="159"/>
  <c r="C27" i="159"/>
  <c r="S26" i="159"/>
  <c r="P26" i="159"/>
  <c r="L26" i="159"/>
  <c r="F26" i="159"/>
  <c r="C26" i="159"/>
  <c r="S25" i="159"/>
  <c r="P25" i="159"/>
  <c r="L25" i="159"/>
  <c r="F25" i="159"/>
  <c r="C25" i="159"/>
  <c r="S24" i="159"/>
  <c r="P24" i="159"/>
  <c r="L24" i="159"/>
  <c r="F24" i="159"/>
  <c r="C24" i="159"/>
  <c r="S23" i="159"/>
  <c r="P23" i="159"/>
  <c r="L23" i="159"/>
  <c r="F23" i="159"/>
  <c r="C23" i="159"/>
  <c r="S22" i="159"/>
  <c r="P22" i="159"/>
  <c r="L22" i="159"/>
  <c r="F22" i="159"/>
  <c r="C22" i="159"/>
  <c r="K20" i="159"/>
  <c r="J20" i="159"/>
  <c r="L18" i="159"/>
  <c r="L17" i="159"/>
  <c r="L16" i="159"/>
  <c r="L15" i="159"/>
  <c r="L14" i="159"/>
  <c r="L13" i="159"/>
  <c r="L12" i="159"/>
  <c r="L11" i="159"/>
  <c r="L10" i="159"/>
  <c r="L9" i="159"/>
  <c r="L8" i="159"/>
  <c r="L7" i="159"/>
  <c r="L6" i="159"/>
  <c r="L5" i="159"/>
  <c r="L4" i="159"/>
  <c r="L3" i="159"/>
  <c r="K1" i="159"/>
  <c r="J1" i="159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P23" i="158"/>
  <c r="L23" i="158"/>
  <c r="F23" i="158"/>
  <c r="C23" i="158"/>
  <c r="S22" i="158"/>
  <c r="P22" i="158"/>
  <c r="L22" i="158"/>
  <c r="F22" i="158"/>
  <c r="C22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K1" i="158"/>
  <c r="J1" i="158"/>
  <c r="J20" i="156"/>
  <c r="K20" i="156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L30" i="157"/>
  <c r="L29" i="157"/>
  <c r="L28" i="157"/>
  <c r="P27" i="157"/>
  <c r="L27" i="157"/>
  <c r="C27" i="157"/>
  <c r="S26" i="157"/>
  <c r="P26" i="157"/>
  <c r="L26" i="157"/>
  <c r="F26" i="157"/>
  <c r="C26" i="157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L23" i="157"/>
  <c r="F23" i="157"/>
  <c r="C23" i="157"/>
  <c r="S22" i="157"/>
  <c r="P22" i="157"/>
  <c r="L22" i="157"/>
  <c r="F22" i="157"/>
  <c r="C22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F29" i="158" a="1"/>
  <c r="C30" i="154" a="1"/>
  <c r="B180" i="13"/>
  <c r="C32" i="164" a="1"/>
  <c r="F31" i="166" a="1"/>
  <c r="C30" i="152" a="1"/>
  <c r="C30" i="157" a="1"/>
  <c r="C30" i="160" a="1"/>
  <c r="F29" i="153" a="1"/>
  <c r="C32" i="166" a="1"/>
  <c r="C32" i="162" a="1"/>
  <c r="F31" i="163" a="1"/>
  <c r="F29" i="160" a="1"/>
  <c r="C30" i="158" a="1"/>
  <c r="C30" i="161" a="1"/>
  <c r="C30" i="156" a="1"/>
  <c r="F31" i="164" a="1"/>
  <c r="F29" i="152" a="1"/>
  <c r="C30" i="155" a="1"/>
  <c r="F29" i="156" a="1"/>
  <c r="F31" i="167" a="1"/>
  <c r="F29" i="155" a="1"/>
  <c r="F31" i="169" a="1"/>
  <c r="F29" i="161" a="1"/>
  <c r="F29" i="157" a="1"/>
  <c r="C30" i="153" a="1"/>
  <c r="C30" i="159" a="1"/>
  <c r="F29" i="159" a="1"/>
  <c r="C32" i="163" a="1"/>
  <c r="F29" i="154" a="1"/>
  <c r="F31" i="165" a="1"/>
  <c r="C32" i="168" a="1"/>
  <c r="C32" i="167" a="1"/>
  <c r="C32" i="169" a="1"/>
  <c r="F31" i="168" a="1"/>
  <c r="C32" i="165" a="1"/>
  <c r="F31" i="162" a="1"/>
  <c r="L20" i="157" l="1"/>
  <c r="S31" i="168"/>
  <c r="P32" i="168"/>
  <c r="F31" i="169"/>
  <c r="C32" i="169"/>
  <c r="P32" i="167"/>
  <c r="C32" i="168"/>
  <c r="F31" i="168"/>
  <c r="P32" i="166"/>
  <c r="C32" i="167"/>
  <c r="F31" i="167"/>
  <c r="S31" i="165"/>
  <c r="P32" i="165"/>
  <c r="C32" i="166"/>
  <c r="F31" i="166"/>
  <c r="S31" i="164"/>
  <c r="P32" i="164"/>
  <c r="F31" i="165"/>
  <c r="C32" i="165"/>
  <c r="P32" i="163"/>
  <c r="S31" i="163"/>
  <c r="P32" i="162"/>
  <c r="F31" i="164"/>
  <c r="C32" i="164"/>
  <c r="S31" i="162"/>
  <c r="C32" i="163"/>
  <c r="F31" i="163"/>
  <c r="S31" i="161"/>
  <c r="S27" i="160"/>
  <c r="C28" i="160"/>
  <c r="F31" i="162"/>
  <c r="C32" i="162"/>
  <c r="P28" i="160"/>
  <c r="P32" i="160" s="1"/>
  <c r="L1" i="159"/>
  <c r="L20" i="160"/>
  <c r="C30" i="161"/>
  <c r="L1" i="160"/>
  <c r="F29" i="161"/>
  <c r="F27" i="160"/>
  <c r="S31" i="160" s="1"/>
  <c r="C28" i="159"/>
  <c r="S27" i="159"/>
  <c r="P28" i="159"/>
  <c r="P32" i="159" s="1"/>
  <c r="L20" i="159"/>
  <c r="F27" i="159"/>
  <c r="F29" i="160"/>
  <c r="C30" i="160"/>
  <c r="S27" i="158"/>
  <c r="P28" i="158"/>
  <c r="P28" i="157"/>
  <c r="P32" i="157" s="1"/>
  <c r="C28" i="157"/>
  <c r="L20" i="158"/>
  <c r="L1" i="158"/>
  <c r="F27" i="158"/>
  <c r="C28" i="158"/>
  <c r="C30" i="159"/>
  <c r="F29" i="159"/>
  <c r="S27" i="157"/>
  <c r="P28" i="155"/>
  <c r="L1" i="155"/>
  <c r="L1" i="157"/>
  <c r="F27" i="157"/>
  <c r="F29" i="158"/>
  <c r="C30" i="158"/>
  <c r="S27" i="156"/>
  <c r="P28" i="156"/>
  <c r="P32" i="156" s="1"/>
  <c r="L1" i="156"/>
  <c r="L20" i="156"/>
  <c r="F27" i="156"/>
  <c r="C28" i="156"/>
  <c r="C30" i="157"/>
  <c r="F29" i="157"/>
  <c r="S27" i="155"/>
  <c r="L1" i="154"/>
  <c r="L20" i="155"/>
  <c r="F27" i="155"/>
  <c r="C28" i="155"/>
  <c r="P32" i="155"/>
  <c r="F29" i="156"/>
  <c r="C30" i="156"/>
  <c r="S27" i="154"/>
  <c r="P28" i="154"/>
  <c r="L20" i="154"/>
  <c r="F27" i="154"/>
  <c r="C28" i="154"/>
  <c r="C30" i="155"/>
  <c r="F29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F31" i="155" a="1"/>
  <c r="C30" i="144" a="1"/>
  <c r="C30" i="138" a="1"/>
  <c r="F31" i="156" a="1"/>
  <c r="C30" i="148" a="1"/>
  <c r="C32" i="159" a="1"/>
  <c r="C32" i="156" a="1"/>
  <c r="F29" i="140" a="1"/>
  <c r="F29" i="149" a="1"/>
  <c r="C32" i="157" a="1"/>
  <c r="F29" i="144" a="1"/>
  <c r="F29" i="137" a="1"/>
  <c r="C30" i="149" a="1"/>
  <c r="F29" i="145" a="1"/>
  <c r="C30" i="141" a="1"/>
  <c r="C30" i="142" a="1"/>
  <c r="F29" i="143" a="1"/>
  <c r="F29" i="141" a="1"/>
  <c r="C30" i="137" a="1"/>
  <c r="C30" i="147" a="1"/>
  <c r="F29" i="142" a="1"/>
  <c r="C30" i="140" a="1"/>
  <c r="F29" i="150" a="1"/>
  <c r="F29" i="147" a="1"/>
  <c r="F29" i="148" a="1"/>
  <c r="C30" i="139" a="1"/>
  <c r="C30" i="151" a="1"/>
  <c r="C30" i="146" a="1"/>
  <c r="C32" i="160" a="1"/>
  <c r="C30" i="145" a="1"/>
  <c r="F29" i="151" a="1"/>
  <c r="C30" i="150" a="1"/>
  <c r="F31" i="160" a="1"/>
  <c r="F29" i="139" a="1"/>
  <c r="F29" i="138" a="1"/>
  <c r="F31" i="157" a="1"/>
  <c r="F29" i="146" a="1"/>
  <c r="F31" i="159" a="1"/>
  <c r="C30" i="143" a="1"/>
  <c r="C32" i="153" a="1"/>
  <c r="F31" i="153" a="1"/>
  <c r="C32" i="154" a="1"/>
  <c r="C32" i="155" a="1"/>
  <c r="C32" i="152" a="1"/>
  <c r="F31" i="161" a="1"/>
  <c r="F31" i="158" a="1"/>
  <c r="C32" i="158" a="1"/>
  <c r="C32" i="161" a="1"/>
  <c r="F31" i="154" a="1"/>
  <c r="F31" i="152" a="1"/>
  <c r="C32" i="161" l="1"/>
  <c r="F31" i="161"/>
  <c r="S31" i="159"/>
  <c r="C32" i="160"/>
  <c r="F31" i="160"/>
  <c r="S31" i="158"/>
  <c r="P32" i="158"/>
  <c r="F31" i="159"/>
  <c r="C32" i="159"/>
  <c r="S31" i="157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2" a="1"/>
  <c r="C32" i="148" a="1"/>
  <c r="F31" i="137" a="1"/>
  <c r="C30" i="122" a="1"/>
  <c r="F29" i="123" a="1"/>
  <c r="C30" i="129" a="1"/>
  <c r="F29" i="135" a="1"/>
  <c r="F31" i="144" a="1"/>
  <c r="F29" i="120" a="1"/>
  <c r="C30" i="124" a="1"/>
  <c r="F31" i="140" a="1"/>
  <c r="C32" i="150" a="1"/>
  <c r="F31" i="143" a="1"/>
  <c r="F29" i="122" a="1"/>
  <c r="F29" i="132" a="1"/>
  <c r="C32" i="138" a="1"/>
  <c r="C30" i="123" a="1"/>
  <c r="F31" i="150" a="1"/>
  <c r="C30" i="121" a="1"/>
  <c r="C30" i="134" a="1"/>
  <c r="C32" i="142" a="1"/>
  <c r="F29" i="131" a="1"/>
  <c r="C30" i="127" a="1"/>
  <c r="F29" i="133" a="1"/>
  <c r="C30" i="120" a="1"/>
  <c r="C30" i="130" a="1"/>
  <c r="C30" i="126" a="1"/>
  <c r="C30" i="128" a="1"/>
  <c r="C30" i="135" a="1"/>
  <c r="C30" i="125" a="1"/>
  <c r="C32" i="144" a="1"/>
  <c r="C32" i="143" a="1"/>
  <c r="F31" i="147" a="1"/>
  <c r="F29" i="125" a="1"/>
  <c r="F29" i="126" a="1"/>
  <c r="C32" i="139" a="1"/>
  <c r="F29" i="127" a="1"/>
  <c r="F29" i="134" a="1"/>
  <c r="C30" i="133" a="1"/>
  <c r="C30" i="131" a="1"/>
  <c r="F29" i="124" a="1"/>
  <c r="F29" i="136" a="1"/>
  <c r="F29" i="129" a="1"/>
  <c r="F29" i="130" a="1"/>
  <c r="C32" i="146" a="1"/>
  <c r="F29" i="121" a="1"/>
  <c r="F29" i="128" a="1"/>
  <c r="C30" i="136" a="1"/>
  <c r="C32" i="137" a="1"/>
  <c r="C32" i="151" a="1"/>
  <c r="F31" i="148" a="1"/>
  <c r="F31" i="145" a="1"/>
  <c r="F31" i="139" a="1"/>
  <c r="C32" i="147" a="1"/>
  <c r="F31" i="142" a="1"/>
  <c r="C32" i="149" a="1"/>
  <c r="C32" i="140" a="1"/>
  <c r="F31" i="149" a="1"/>
  <c r="F31" i="146" a="1"/>
  <c r="F31" i="138" a="1"/>
  <c r="F31" i="141" a="1"/>
  <c r="F31" i="151" a="1"/>
  <c r="C32" i="141" a="1"/>
  <c r="C32" i="145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30" a="1"/>
  <c r="F31" i="134" a="1"/>
  <c r="C32" i="129" a="1"/>
  <c r="C32" i="135" a="1"/>
  <c r="F31" i="135" a="1"/>
  <c r="F31" i="125" a="1"/>
  <c r="F31" i="127" a="1"/>
  <c r="F31" i="132" a="1"/>
  <c r="C32" i="124" a="1"/>
  <c r="F31" i="136" a="1"/>
  <c r="F31" i="121" a="1"/>
  <c r="F31" i="122" a="1"/>
  <c r="F31" i="124" a="1"/>
  <c r="C32" i="122" a="1"/>
  <c r="F31" i="133" a="1"/>
  <c r="C32" i="121" a="1"/>
  <c r="F31" i="126" a="1"/>
  <c r="C32" i="136" a="1"/>
  <c r="C32" i="127" a="1"/>
  <c r="C32" i="133" a="1"/>
  <c r="C32" i="130" a="1"/>
  <c r="C32" i="126" a="1"/>
  <c r="F31" i="128" a="1"/>
  <c r="C32" i="125" a="1"/>
  <c r="C32" i="134" a="1"/>
  <c r="F31" i="120" a="1"/>
  <c r="F31" i="123" a="1"/>
  <c r="C32" i="132" a="1"/>
  <c r="C32" i="123" a="1"/>
  <c r="F31" i="131" a="1"/>
  <c r="C32" i="128" a="1"/>
  <c r="C32" i="131" a="1"/>
  <c r="C32" i="120" a="1"/>
  <c r="F31" i="129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8" a="1"/>
  <c r="F29" i="116" a="1"/>
  <c r="C30" i="117" a="1"/>
  <c r="F29" i="119" a="1"/>
  <c r="C30" i="118" a="1"/>
  <c r="C30" i="116" a="1"/>
  <c r="C30" i="115" a="1"/>
  <c r="F29" i="117" a="1"/>
  <c r="C30" i="119" a="1"/>
  <c r="F29" i="115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9" a="1"/>
  <c r="C32" i="115" a="1"/>
  <c r="F31" i="116" a="1"/>
  <c r="C30" i="104" a="1"/>
  <c r="C30" i="103" a="1"/>
  <c r="F29" i="100" a="1"/>
  <c r="C30" i="107" a="1"/>
  <c r="C30" i="105" a="1"/>
  <c r="C30" i="113" a="1"/>
  <c r="C32" i="119" a="1"/>
  <c r="F29" i="105" a="1"/>
  <c r="F29" i="107" a="1"/>
  <c r="F31" i="119" a="1"/>
  <c r="F29" i="103" a="1"/>
  <c r="F29" i="97" a="1"/>
  <c r="C30" i="101" a="1"/>
  <c r="F31" i="117" a="1"/>
  <c r="F29" i="110" a="1"/>
  <c r="F29" i="114" a="1"/>
  <c r="F29" i="112" a="1"/>
  <c r="C30" i="100" a="1"/>
  <c r="C30" i="108" a="1"/>
  <c r="F29" i="106" a="1"/>
  <c r="C32" i="118" a="1"/>
  <c r="C30" i="106" a="1"/>
  <c r="C30" i="97" a="1"/>
  <c r="C30" i="114" a="1"/>
  <c r="C30" i="99" a="1"/>
  <c r="C30" i="110" a="1"/>
  <c r="F29" i="109" a="1"/>
  <c r="F29" i="104" a="1"/>
  <c r="F29" i="113" a="1"/>
  <c r="F29" i="99" a="1"/>
  <c r="F29" i="98" a="1"/>
  <c r="F29" i="108" a="1"/>
  <c r="F29" i="102" a="1"/>
  <c r="C30" i="112" a="1"/>
  <c r="F29" i="101" a="1"/>
  <c r="C30" i="102" a="1"/>
  <c r="C32" i="116" a="1"/>
  <c r="C30" i="98" a="1"/>
  <c r="F31" i="118" a="1"/>
  <c r="F31" i="115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29" i="94" a="1"/>
  <c r="F31" i="104" a="1"/>
  <c r="F31" i="103" a="1"/>
  <c r="F29" i="91" a="1"/>
  <c r="C30" i="91" a="1"/>
  <c r="C30" i="94" a="1"/>
  <c r="F31" i="114" a="1"/>
  <c r="C30" i="95" a="1"/>
  <c r="F31" i="110" a="1"/>
  <c r="C32" i="106" a="1"/>
  <c r="C32" i="105" a="1"/>
  <c r="F31" i="109" a="1"/>
  <c r="C32" i="99" a="1"/>
  <c r="C30" i="96" a="1"/>
  <c r="C32" i="103" a="1"/>
  <c r="C32" i="101" a="1"/>
  <c r="C30" i="92" a="1"/>
  <c r="F31" i="97" a="1"/>
  <c r="C32" i="100" a="1"/>
  <c r="C32" i="97" a="1"/>
  <c r="C32" i="109" a="1"/>
  <c r="C30" i="90" a="1"/>
  <c r="F29" i="92" a="1"/>
  <c r="F29" i="90" a="1"/>
  <c r="C30" i="93" a="1"/>
  <c r="C32" i="110" a="1"/>
  <c r="F29" i="93" a="1"/>
  <c r="F31" i="113" a="1"/>
  <c r="C32" i="114" a="1"/>
  <c r="F29" i="96" a="1"/>
  <c r="F29" i="95" a="1"/>
  <c r="F31" i="106" a="1"/>
  <c r="C32" i="113" a="1"/>
  <c r="F31" i="102" a="1"/>
  <c r="F31" i="101" a="1"/>
  <c r="F31" i="112" a="1"/>
  <c r="C32" i="108" a="1"/>
  <c r="F31" i="105" a="1"/>
  <c r="C32" i="98" a="1"/>
  <c r="F31" i="100" a="1"/>
  <c r="F31" i="98" a="1"/>
  <c r="F31" i="99" a="1"/>
  <c r="F31" i="107" a="1"/>
  <c r="C32" i="107" a="1"/>
  <c r="C32" i="104" a="1"/>
  <c r="F31" i="108" a="1"/>
  <c r="C32" i="112" a="1"/>
  <c r="C32" i="102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29" i="89" a="1"/>
  <c r="C30" i="89" a="1"/>
  <c r="F31" i="93" a="1"/>
  <c r="C32" i="96" a="1"/>
  <c r="C32" i="90" a="1"/>
  <c r="F31" i="90" a="1"/>
  <c r="F31" i="96" a="1"/>
  <c r="F31" i="92" a="1"/>
  <c r="C32" i="92" a="1"/>
  <c r="C32" i="94" a="1"/>
  <c r="C32" i="91" a="1"/>
  <c r="F31" i="94" a="1"/>
  <c r="C32" i="93" a="1"/>
  <c r="F31" i="91" a="1"/>
  <c r="F31" i="95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7" a="1"/>
  <c r="C30" i="88" a="1"/>
  <c r="F29" i="88" a="1"/>
  <c r="C30" i="86" a="1"/>
  <c r="C32" i="89" a="1"/>
  <c r="F31" i="89" a="1"/>
  <c r="F29" i="87" a="1"/>
  <c r="F29" i="86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C30" i="85" a="1"/>
  <c r="C32" i="86" a="1"/>
  <c r="F31" i="86" a="1"/>
  <c r="F31" i="87" a="1"/>
  <c r="F31" i="88" a="1"/>
  <c r="C32" i="87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0" a="1"/>
  <c r="F29" i="83" a="1"/>
  <c r="F29" i="84" a="1"/>
  <c r="F31" i="85" a="1"/>
  <c r="F29" i="80" a="1"/>
  <c r="F29" i="82" a="1"/>
  <c r="F29" i="81" a="1"/>
  <c r="C32" i="85" a="1"/>
  <c r="C30" i="84" a="1"/>
  <c r="C30" i="82" a="1"/>
  <c r="C30" i="83" a="1"/>
  <c r="C30" i="81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57" a="1"/>
  <c r="C30" i="75" a="1"/>
  <c r="F29" i="74" a="1"/>
  <c r="F29" i="73" a="1"/>
  <c r="F29" i="67" a="1"/>
  <c r="F29" i="76" a="1"/>
  <c r="F29" i="72" a="1"/>
  <c r="C30" i="71" a="1"/>
  <c r="C30" i="69" a="1"/>
  <c r="C30" i="65" a="1"/>
  <c r="C30" i="63" a="1"/>
  <c r="C30" i="60" a="1"/>
  <c r="F29" i="61" a="1"/>
  <c r="F29" i="64" a="1"/>
  <c r="F29" i="62" a="1"/>
  <c r="C30" i="64" a="1"/>
  <c r="C30" i="77" a="1"/>
  <c r="F29" i="63" a="1"/>
  <c r="F29" i="69" a="1"/>
  <c r="F29" i="78" a="1"/>
  <c r="F29" i="70" a="1"/>
  <c r="C30" i="66" a="1"/>
  <c r="F29" i="75" a="1"/>
  <c r="C30" i="76" a="1"/>
  <c r="F29" i="71" a="1"/>
  <c r="F29" i="65" a="1"/>
  <c r="C32" i="84" a="1"/>
  <c r="C30" i="58" a="1"/>
  <c r="C30" i="73" a="1"/>
  <c r="F29" i="60" a="1"/>
  <c r="C30" i="61" a="1"/>
  <c r="C30" i="72" a="1"/>
  <c r="C30" i="62" a="1"/>
  <c r="C30" i="68" a="1"/>
  <c r="C30" i="67" a="1"/>
  <c r="C32" i="81" a="1"/>
  <c r="F29" i="66" a="1"/>
  <c r="F29" i="77" a="1"/>
  <c r="C30" i="70" a="1"/>
  <c r="C30" i="78" a="1"/>
  <c r="C30" i="74" a="1"/>
  <c r="C30" i="57" a="1"/>
  <c r="F29" i="59" a="1"/>
  <c r="F31" i="84" a="1"/>
  <c r="F29" i="68" a="1"/>
  <c r="C32" i="82" a="1"/>
  <c r="F31" i="80" a="1"/>
  <c r="F31" i="81" a="1"/>
  <c r="C30" i="59" a="1"/>
  <c r="F29" i="58" a="1"/>
  <c r="C32" i="80" a="1"/>
  <c r="C32" i="83" a="1"/>
  <c r="F31" i="83" a="1"/>
  <c r="F31" i="82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59" a="1"/>
  <c r="C32" i="63" a="1"/>
  <c r="C30" i="54" a="1"/>
  <c r="C32" i="71" a="1"/>
  <c r="C32" i="67" a="1"/>
  <c r="C32" i="59" a="1"/>
  <c r="F29" i="54" a="1"/>
  <c r="C30" i="56" a="1"/>
  <c r="F31" i="70" a="1"/>
  <c r="F31" i="75" a="1"/>
  <c r="C32" i="60" a="1"/>
  <c r="F31" i="65" a="1"/>
  <c r="F31" i="78" a="1"/>
  <c r="C32" i="78" a="1"/>
  <c r="F31" i="61" a="1"/>
  <c r="F31" i="63" a="1"/>
  <c r="F31" i="66" a="1"/>
  <c r="F31" i="57" a="1"/>
  <c r="F31" i="58" a="1"/>
  <c r="C32" i="66" a="1"/>
  <c r="C30" i="55" a="1"/>
  <c r="C32" i="57" a="1"/>
  <c r="F29" i="56" a="1"/>
  <c r="C32" i="74" a="1"/>
  <c r="F29" i="55" a="1"/>
  <c r="C32" i="58" a="1"/>
  <c r="C32" i="70" a="1"/>
  <c r="C32" i="73" a="1"/>
  <c r="C32" i="65" a="1"/>
  <c r="F31" i="73" a="1"/>
  <c r="C32" i="75" a="1"/>
  <c r="C32" i="64" a="1"/>
  <c r="C32" i="61" a="1"/>
  <c r="F31" i="62" a="1"/>
  <c r="F31" i="72" a="1"/>
  <c r="F31" i="74" a="1"/>
  <c r="F31" i="68" a="1"/>
  <c r="C32" i="72" a="1"/>
  <c r="F31" i="77" a="1"/>
  <c r="C32" i="69" a="1"/>
  <c r="C32" i="68" a="1"/>
  <c r="C32" i="77" a="1"/>
  <c r="F31" i="60" a="1"/>
  <c r="F31" i="67" a="1"/>
  <c r="F31" i="71" a="1"/>
  <c r="C32" i="76" a="1"/>
  <c r="F31" i="64" a="1"/>
  <c r="F31" i="69" a="1"/>
  <c r="F31" i="76" a="1"/>
  <c r="C32" i="62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177" i="13"/>
  <c r="C250" i="13"/>
  <c r="C218" i="13"/>
  <c r="D234" i="13"/>
  <c r="C173" i="13"/>
  <c r="C245" i="13"/>
  <c r="D187" i="13"/>
  <c r="C134" i="13"/>
  <c r="C216" i="13"/>
  <c r="D272" i="13"/>
  <c r="D135" i="13"/>
  <c r="C232" i="13"/>
  <c r="D219" i="13"/>
  <c r="D196" i="13"/>
  <c r="C238" i="13"/>
  <c r="D267" i="13"/>
  <c r="C197" i="13"/>
  <c r="D193" i="13"/>
  <c r="C168" i="13"/>
  <c r="F29" i="51" a="1"/>
  <c r="D152" i="13"/>
  <c r="C202" i="13"/>
  <c r="C184" i="13"/>
  <c r="D137" i="13"/>
  <c r="D139" i="13"/>
  <c r="C157" i="13"/>
  <c r="F31" i="54" a="1"/>
  <c r="F29" i="33" a="1"/>
  <c r="C195" i="13"/>
  <c r="F29" i="37" a="1"/>
  <c r="D143" i="13"/>
  <c r="D181" i="13"/>
  <c r="C258" i="13"/>
  <c r="C30" i="36" a="1"/>
  <c r="F29" i="39" a="1"/>
  <c r="D132" i="13"/>
  <c r="C219" i="13"/>
  <c r="C30" i="40" a="1"/>
  <c r="D220" i="13"/>
  <c r="D244" i="13"/>
  <c r="C246" i="13"/>
  <c r="D180" i="13"/>
  <c r="C162" i="13"/>
  <c r="C267" i="13"/>
  <c r="C187" i="13"/>
  <c r="C266" i="13"/>
  <c r="C176" i="13"/>
  <c r="C273" i="13"/>
  <c r="C186" i="13"/>
  <c r="C149" i="13"/>
  <c r="D230" i="13"/>
  <c r="D148" i="13"/>
  <c r="D200" i="13"/>
  <c r="F29" i="44" a="1"/>
  <c r="C210" i="13"/>
  <c r="C222" i="13"/>
  <c r="D247" i="13"/>
  <c r="D142" i="13"/>
  <c r="C30" i="41" a="1"/>
  <c r="C194" i="13"/>
  <c r="C229" i="13"/>
  <c r="D216" i="13"/>
  <c r="C178" i="13"/>
  <c r="C174" i="13"/>
  <c r="D229" i="13"/>
  <c r="C228" i="13"/>
  <c r="D248" i="13"/>
  <c r="D222" i="13"/>
  <c r="D228" i="13"/>
  <c r="C215" i="13"/>
  <c r="C212" i="13"/>
  <c r="C30" i="47" a="1"/>
  <c r="D179" i="13"/>
  <c r="D163" i="13"/>
  <c r="D217" i="13"/>
  <c r="C30" i="42" a="1"/>
  <c r="D202" i="13"/>
  <c r="C235" i="13"/>
  <c r="D130" i="13"/>
  <c r="D203" i="13"/>
  <c r="F29" i="48" a="1"/>
  <c r="C175" i="13"/>
  <c r="C159" i="13"/>
  <c r="C148" i="13"/>
  <c r="C207" i="13"/>
  <c r="F29" i="49" a="1"/>
  <c r="D167" i="13"/>
  <c r="C185" i="13"/>
  <c r="C32" i="55" a="1"/>
  <c r="C166" i="13"/>
  <c r="D245" i="13"/>
  <c r="C254" i="13"/>
  <c r="D154" i="13"/>
  <c r="C271" i="13"/>
  <c r="C188" i="13"/>
  <c r="C220" i="13"/>
  <c r="C172" i="13"/>
  <c r="C137" i="13"/>
  <c r="D260" i="13"/>
  <c r="D207" i="13"/>
  <c r="C136" i="13"/>
  <c r="D178" i="13"/>
  <c r="C145" i="13"/>
  <c r="C227" i="13"/>
  <c r="C146" i="13"/>
  <c r="C30" i="45" a="1"/>
  <c r="F29" i="36" a="1"/>
  <c r="D155" i="13"/>
  <c r="D226" i="13"/>
  <c r="C135" i="13"/>
  <c r="D129" i="13"/>
  <c r="D242" i="13"/>
  <c r="C231" i="13"/>
  <c r="D261" i="13"/>
  <c r="D166" i="13"/>
  <c r="D214" i="13"/>
  <c r="C142" i="13"/>
  <c r="C239" i="13"/>
  <c r="C155" i="13"/>
  <c r="C130" i="13"/>
  <c r="D208" i="13"/>
  <c r="D231" i="13"/>
  <c r="C237" i="13"/>
  <c r="D151" i="13"/>
  <c r="C243" i="13"/>
  <c r="C260" i="13"/>
  <c r="C191" i="13"/>
  <c r="D271" i="13"/>
  <c r="D201" i="13"/>
  <c r="F29" i="41" a="1"/>
  <c r="D246" i="13"/>
  <c r="D160" i="13"/>
  <c r="C129" i="13"/>
  <c r="C248" i="13"/>
  <c r="F29" i="46" a="1"/>
  <c r="D198" i="13"/>
  <c r="D156" i="13"/>
  <c r="C226" i="13"/>
  <c r="D164" i="13"/>
  <c r="C154" i="13"/>
  <c r="D263" i="13"/>
  <c r="F29" i="42" a="1"/>
  <c r="D236" i="13"/>
  <c r="D195" i="13"/>
  <c r="C201" i="13"/>
  <c r="C208" i="13"/>
  <c r="C182" i="13"/>
  <c r="D265" i="13"/>
  <c r="D241" i="13"/>
  <c r="C190" i="13"/>
  <c r="C143" i="13"/>
  <c r="F29" i="34" a="1"/>
  <c r="C264" i="13"/>
  <c r="C160" i="13"/>
  <c r="D221" i="13"/>
  <c r="F29" i="29" a="1"/>
  <c r="D171" i="13"/>
  <c r="C200" i="13"/>
  <c r="F29" i="50" a="1"/>
  <c r="C180" i="13"/>
  <c r="D206" i="13"/>
  <c r="C240" i="13"/>
  <c r="D235" i="13"/>
  <c r="D232" i="13"/>
  <c r="C150" i="13"/>
  <c r="C32" i="54" a="1"/>
  <c r="C262" i="13"/>
  <c r="D212" i="13"/>
  <c r="D144" i="13"/>
  <c r="C261" i="13"/>
  <c r="D227" i="13"/>
  <c r="C196" i="13"/>
  <c r="C30" i="53" a="1"/>
  <c r="D190" i="13"/>
  <c r="C156" i="13"/>
  <c r="C169" i="13"/>
  <c r="D162" i="13"/>
  <c r="F29" i="32" a="1"/>
  <c r="C30" i="51" a="1"/>
  <c r="D138" i="13"/>
  <c r="C199" i="13"/>
  <c r="C272" i="13"/>
  <c r="C30" i="48" a="1"/>
  <c r="F29" i="38" a="1"/>
  <c r="C269" i="13"/>
  <c r="D253" i="13"/>
  <c r="C259" i="13"/>
  <c r="D218" i="13"/>
  <c r="C234" i="13"/>
  <c r="D257" i="13"/>
  <c r="C131" i="13"/>
  <c r="D264" i="13"/>
  <c r="D147" i="13"/>
  <c r="D277" i="13"/>
  <c r="C213" i="13"/>
  <c r="D149" i="13"/>
  <c r="D239" i="13"/>
  <c r="C209" i="13"/>
  <c r="D140" i="13"/>
  <c r="C244" i="13"/>
  <c r="C274" i="13"/>
  <c r="C275" i="13"/>
  <c r="C30" i="30" a="1"/>
  <c r="F29" i="31" a="1"/>
  <c r="C256" i="13"/>
  <c r="D233" i="13"/>
  <c r="D186" i="13"/>
  <c r="D168" i="13"/>
  <c r="C211" i="13"/>
  <c r="C263" i="13"/>
  <c r="D249" i="13"/>
  <c r="D224" i="13"/>
  <c r="C204" i="13"/>
  <c r="D276" i="13"/>
  <c r="C265" i="13"/>
  <c r="D197" i="13"/>
  <c r="D237" i="13"/>
  <c r="D243" i="13"/>
  <c r="D150" i="13"/>
  <c r="D184" i="13"/>
  <c r="C270" i="13"/>
  <c r="C251" i="13"/>
  <c r="C133" i="13"/>
  <c r="C158" i="13"/>
  <c r="C183" i="13"/>
  <c r="D188" i="13"/>
  <c r="C161" i="13"/>
  <c r="F29" i="43" a="1"/>
  <c r="D258" i="13"/>
  <c r="C30" i="50" a="1"/>
  <c r="D127" i="13"/>
  <c r="D262" i="13"/>
  <c r="C30" i="33" a="1"/>
  <c r="C177" i="13"/>
  <c r="C221" i="13"/>
  <c r="C206" i="13"/>
  <c r="C30" i="31" a="1"/>
  <c r="C203" i="13"/>
  <c r="C163" i="13"/>
  <c r="D133" i="13"/>
  <c r="C217" i="13"/>
  <c r="D146" i="13"/>
  <c r="C171" i="13"/>
  <c r="D145" i="13"/>
  <c r="D136" i="13"/>
  <c r="D240" i="13"/>
  <c r="C30" i="52" a="1"/>
  <c r="F29" i="30" a="1"/>
  <c r="D250" i="13"/>
  <c r="D259" i="13"/>
  <c r="C164" i="13"/>
  <c r="F29" i="52" a="1"/>
  <c r="C230" i="13"/>
  <c r="C252" i="13"/>
  <c r="C223" i="13"/>
  <c r="F29" i="40" a="1"/>
  <c r="C241" i="13"/>
  <c r="C138" i="13"/>
  <c r="C276" i="13"/>
  <c r="C236" i="13"/>
  <c r="D252" i="13"/>
  <c r="D251" i="13"/>
  <c r="C30" i="43" a="1"/>
  <c r="D225" i="13"/>
  <c r="C167" i="13"/>
  <c r="C30" i="46" a="1"/>
  <c r="F29" i="53" a="1"/>
  <c r="D205" i="13"/>
  <c r="C30" i="38" a="1"/>
  <c r="C253" i="13"/>
  <c r="D192" i="13"/>
  <c r="C192" i="13"/>
  <c r="D204" i="13"/>
  <c r="C224" i="13"/>
  <c r="C181" i="13"/>
  <c r="C198" i="13"/>
  <c r="C277" i="13"/>
  <c r="C257" i="13"/>
  <c r="C30" i="39" a="1"/>
  <c r="D176" i="13"/>
  <c r="D161" i="13"/>
  <c r="D183" i="13"/>
  <c r="C144" i="13"/>
  <c r="C247" i="13"/>
  <c r="D210" i="13"/>
  <c r="D172" i="13"/>
  <c r="C152" i="13"/>
  <c r="D170" i="13"/>
  <c r="C165" i="13"/>
  <c r="C153" i="13"/>
  <c r="D209" i="13"/>
  <c r="D173" i="13"/>
  <c r="C268" i="13"/>
  <c r="D159" i="13"/>
  <c r="D269" i="13"/>
  <c r="C30" i="49" a="1"/>
  <c r="F31" i="56" a="1"/>
  <c r="D175" i="13"/>
  <c r="C32" i="56" a="1"/>
  <c r="D165" i="13"/>
  <c r="D274" i="13"/>
  <c r="C242" i="13"/>
  <c r="F29" i="45" a="1"/>
  <c r="C141" i="13"/>
  <c r="D134" i="13"/>
  <c r="F29" i="47" a="1"/>
  <c r="C30" i="44" a="1"/>
  <c r="D194" i="13"/>
  <c r="C132" i="13"/>
  <c r="D223" i="13"/>
  <c r="C140" i="13"/>
  <c r="D213" i="13"/>
  <c r="D270" i="13"/>
  <c r="C255" i="13"/>
  <c r="D273" i="13"/>
  <c r="C30" i="34" a="1"/>
  <c r="C189" i="13"/>
  <c r="D268" i="13"/>
  <c r="D211" i="13"/>
  <c r="C179" i="13"/>
  <c r="D255" i="13"/>
  <c r="D153" i="13"/>
  <c r="D254" i="13"/>
  <c r="D199" i="13"/>
  <c r="D182" i="13"/>
  <c r="D191" i="13"/>
  <c r="C139" i="13"/>
  <c r="D158" i="13"/>
  <c r="D266" i="13"/>
  <c r="D141" i="13"/>
  <c r="C193" i="13"/>
  <c r="D215" i="13"/>
  <c r="C249" i="13"/>
  <c r="D131" i="13"/>
  <c r="C214" i="13"/>
  <c r="D185" i="13"/>
  <c r="D157" i="13"/>
  <c r="C147" i="13"/>
  <c r="C205" i="13"/>
  <c r="D189" i="13"/>
  <c r="C233" i="13"/>
  <c r="C170" i="13"/>
  <c r="C128" i="13"/>
  <c r="C225" i="13"/>
  <c r="D275" i="13"/>
  <c r="D238" i="13"/>
  <c r="C30" i="32" a="1"/>
  <c r="C151" i="13"/>
  <c r="D128" i="13"/>
  <c r="C30" i="37" a="1"/>
  <c r="C30" i="29" a="1"/>
  <c r="D169" i="13"/>
  <c r="D256" i="13"/>
  <c r="C127" i="13"/>
  <c r="D174" i="13"/>
  <c r="J216" i="13" l="1"/>
  <c r="H5" i="79" s="1"/>
  <c r="I214" i="13"/>
  <c r="I216" i="13"/>
  <c r="H2" i="79" s="1"/>
  <c r="I183" i="13"/>
  <c r="J185" i="13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33" i="13"/>
  <c r="C49" i="13"/>
  <c r="D66" i="13"/>
  <c r="D81" i="13"/>
  <c r="D125" i="13"/>
  <c r="C45" i="13"/>
  <c r="D122" i="13"/>
  <c r="C102" i="13"/>
  <c r="D85" i="13"/>
  <c r="C27" i="6" a="1"/>
  <c r="C107" i="13"/>
  <c r="C77" i="13"/>
  <c r="F31" i="41" a="1"/>
  <c r="D18" i="13"/>
  <c r="C30" i="13"/>
  <c r="C30" i="16" a="1"/>
  <c r="D26" i="13"/>
  <c r="D61" i="13"/>
  <c r="C83" i="13"/>
  <c r="C30" i="20" a="1"/>
  <c r="C78" i="13"/>
  <c r="D117" i="13"/>
  <c r="D53" i="13"/>
  <c r="C30" i="19" a="1"/>
  <c r="D101" i="13"/>
  <c r="C101" i="13"/>
  <c r="D39" i="13"/>
  <c r="C59" i="13"/>
  <c r="F29" i="17" a="1"/>
  <c r="C30" i="7" a="1"/>
  <c r="D13" i="13"/>
  <c r="C24" i="13"/>
  <c r="C32" i="38" a="1"/>
  <c r="D64" i="13"/>
  <c r="C11" i="13"/>
  <c r="D90" i="13"/>
  <c r="C21" i="13"/>
  <c r="D31" i="13"/>
  <c r="D111" i="13"/>
  <c r="C92" i="13"/>
  <c r="C123" i="13"/>
  <c r="C111" i="13"/>
  <c r="D51" i="13"/>
  <c r="C20" i="13"/>
  <c r="D83" i="13"/>
  <c r="C18" i="13"/>
  <c r="C32" i="51" a="1"/>
  <c r="D30" i="13"/>
  <c r="D22" i="13"/>
  <c r="C42" i="13"/>
  <c r="F31" i="40" a="1"/>
  <c r="C30" i="25" a="1"/>
  <c r="D27" i="13"/>
  <c r="C55" i="13"/>
  <c r="C32" i="42" a="1"/>
  <c r="C30" i="8" a="1"/>
  <c r="F29" i="12" a="1"/>
  <c r="F31" i="38" a="1"/>
  <c r="C32" i="34" a="1"/>
  <c r="C84" i="13"/>
  <c r="D4" i="13"/>
  <c r="F31" i="30" a="1"/>
  <c r="C32" i="45" a="1"/>
  <c r="C52" i="13"/>
  <c r="C118" i="13"/>
  <c r="C22" i="13"/>
  <c r="D67" i="13"/>
  <c r="C30" i="26" a="1"/>
  <c r="C74" i="13"/>
  <c r="C28" i="13"/>
  <c r="C30" i="18" a="1"/>
  <c r="C72" i="13"/>
  <c r="D73" i="13"/>
  <c r="D80" i="13"/>
  <c r="D72" i="13"/>
  <c r="C85" i="13"/>
  <c r="D82" i="13"/>
  <c r="C90" i="13"/>
  <c r="D88" i="13"/>
  <c r="C30" i="10" a="1"/>
  <c r="C40" i="13"/>
  <c r="C114" i="13"/>
  <c r="C30" i="22" a="1"/>
  <c r="D112" i="13"/>
  <c r="D100" i="13"/>
  <c r="C120" i="13"/>
  <c r="C94" i="13"/>
  <c r="D32" i="13"/>
  <c r="C32" i="43" a="1"/>
  <c r="C57" i="13"/>
  <c r="C44" i="13"/>
  <c r="C8" i="13"/>
  <c r="F22" i="4" a="1"/>
  <c r="C13" i="13"/>
  <c r="C23" i="4" a="1"/>
  <c r="D105" i="13"/>
  <c r="C30" i="12" a="1"/>
  <c r="C30" i="17" a="1"/>
  <c r="D20" i="13"/>
  <c r="C54" i="13"/>
  <c r="C68" i="13"/>
  <c r="D56" i="13"/>
  <c r="C30" i="14" a="1"/>
  <c r="C32" i="37" a="1"/>
  <c r="D110" i="13"/>
  <c r="C121" i="13"/>
  <c r="C3" i="13"/>
  <c r="C32" i="13"/>
  <c r="D35" i="13"/>
  <c r="C31" i="13"/>
  <c r="D76" i="13"/>
  <c r="D98" i="13"/>
  <c r="D8" i="13"/>
  <c r="C32" i="32" a="1"/>
  <c r="D77" i="13"/>
  <c r="D95" i="13"/>
  <c r="D58" i="13"/>
  <c r="D47" i="13"/>
  <c r="D25" i="13"/>
  <c r="D114" i="13"/>
  <c r="D121" i="13"/>
  <c r="C32" i="49" a="1"/>
  <c r="D115" i="13"/>
  <c r="C99" i="13"/>
  <c r="F29" i="21" a="1"/>
  <c r="C23" i="5" a="1"/>
  <c r="D69" i="13"/>
  <c r="C70" i="13"/>
  <c r="C66" i="13"/>
  <c r="C100" i="13"/>
  <c r="F29" i="28" a="1"/>
  <c r="C81" i="13"/>
  <c r="D123" i="13"/>
  <c r="C32" i="40" a="1"/>
  <c r="C97" i="13"/>
  <c r="C26" i="13"/>
  <c r="D46" i="13"/>
  <c r="F29" i="14" a="1"/>
  <c r="F29" i="26" a="1"/>
  <c r="D71" i="13"/>
  <c r="D84" i="13"/>
  <c r="C30" i="11" a="1"/>
  <c r="C64" i="13"/>
  <c r="C4" i="13"/>
  <c r="C38" i="13"/>
  <c r="C37" i="13"/>
  <c r="C112" i="13"/>
  <c r="F31" i="50" a="1"/>
  <c r="D102" i="13"/>
  <c r="C14" i="13"/>
  <c r="D52" i="13"/>
  <c r="C32" i="53" a="1"/>
  <c r="D23" i="13"/>
  <c r="C56" i="13"/>
  <c r="F22" i="5" a="1"/>
  <c r="F29" i="23" a="1"/>
  <c r="D57" i="13"/>
  <c r="D109" i="13"/>
  <c r="C34" i="13"/>
  <c r="D11" i="13"/>
  <c r="D59" i="13"/>
  <c r="C58" i="13"/>
  <c r="F29" i="15" a="1"/>
  <c r="C32" i="41" a="1"/>
  <c r="C98" i="13"/>
  <c r="C53" i="13"/>
  <c r="D63" i="13"/>
  <c r="F31" i="29" a="1"/>
  <c r="D54" i="13"/>
  <c r="D75" i="13"/>
  <c r="D12" i="13"/>
  <c r="C106" i="13"/>
  <c r="C119" i="13"/>
  <c r="D43" i="13"/>
  <c r="D34" i="13"/>
  <c r="D126" i="13"/>
  <c r="D104" i="13"/>
  <c r="F29" i="24" a="1"/>
  <c r="D96" i="13"/>
  <c r="C17" i="13"/>
  <c r="C86" i="13"/>
  <c r="C115" i="13"/>
  <c r="C88" i="13"/>
  <c r="C12" i="13"/>
  <c r="D62" i="13"/>
  <c r="C27" i="13"/>
  <c r="D21" i="13"/>
  <c r="C67" i="13"/>
  <c r="C36" i="13"/>
  <c r="D116" i="13"/>
  <c r="D15" i="13"/>
  <c r="C80" i="13"/>
  <c r="C7" i="13"/>
  <c r="D94" i="13"/>
  <c r="C9" i="13"/>
  <c r="F29" i="19" a="1"/>
  <c r="C30" i="24" a="1"/>
  <c r="C25" i="13"/>
  <c r="F31" i="49" a="1"/>
  <c r="F29" i="8" a="1"/>
  <c r="C43" i="13"/>
  <c r="F31" i="42" a="1"/>
  <c r="C63" i="13"/>
  <c r="C79" i="13"/>
  <c r="D16" i="13"/>
  <c r="C62" i="13"/>
  <c r="D3" i="13"/>
  <c r="D120" i="13"/>
  <c r="D124" i="13"/>
  <c r="C76" i="13"/>
  <c r="D10" i="13"/>
  <c r="C6" i="13"/>
  <c r="D9" i="13"/>
  <c r="F29" i="10" a="1"/>
  <c r="C32" i="48" a="1"/>
  <c r="C65" i="13"/>
  <c r="C29" i="13"/>
  <c r="D36" i="13"/>
  <c r="D24" i="13"/>
  <c r="D17" i="13"/>
  <c r="C30" i="15" a="1"/>
  <c r="C39" i="13"/>
  <c r="C30" i="21" a="1"/>
  <c r="D92" i="13"/>
  <c r="D60" i="13"/>
  <c r="C103" i="13"/>
  <c r="C82" i="13"/>
  <c r="D93" i="13"/>
  <c r="F31" i="33" a="1"/>
  <c r="C30" i="9" a="1"/>
  <c r="C91" i="13"/>
  <c r="D87" i="13"/>
  <c r="C61" i="13"/>
  <c r="F31" i="43" a="1"/>
  <c r="C35" i="13"/>
  <c r="D107" i="13"/>
  <c r="F26" i="6" a="1"/>
  <c r="F31" i="32" a="1"/>
  <c r="F31" i="36" a="1"/>
  <c r="C10" i="13"/>
  <c r="F29" i="18" a="1"/>
  <c r="F29" i="22" a="1"/>
  <c r="D38" i="13"/>
  <c r="C32" i="44" a="1"/>
  <c r="F29" i="9" a="1"/>
  <c r="F29" i="25" a="1"/>
  <c r="C95" i="13"/>
  <c r="C122" i="13"/>
  <c r="F31" i="39" a="1"/>
  <c r="C108" i="13"/>
  <c r="D89" i="13"/>
  <c r="D45" i="13"/>
  <c r="F29" i="20" a="1"/>
  <c r="C89" i="13"/>
  <c r="D106" i="13"/>
  <c r="C126" i="13"/>
  <c r="D41" i="13"/>
  <c r="D99" i="13"/>
  <c r="C50" i="13"/>
  <c r="C32" i="31" a="1"/>
  <c r="C104" i="13"/>
  <c r="D55" i="13"/>
  <c r="D50" i="13"/>
  <c r="D44" i="13"/>
  <c r="C75" i="13"/>
  <c r="C32" i="52" a="1"/>
  <c r="C113" i="13"/>
  <c r="C33" i="13"/>
  <c r="D19" i="13"/>
  <c r="C71" i="13"/>
  <c r="C48" i="13"/>
  <c r="F31" i="47" a="1"/>
  <c r="F31" i="31" a="1"/>
  <c r="C47" i="13"/>
  <c r="D113" i="13"/>
  <c r="C30" i="28" a="1"/>
  <c r="D42" i="13"/>
  <c r="C69" i="13"/>
  <c r="F31" i="44" a="1"/>
  <c r="D86" i="13"/>
  <c r="D65" i="13"/>
  <c r="C51" i="13"/>
  <c r="F29" i="16" a="1"/>
  <c r="C23" i="13"/>
  <c r="C16" i="13"/>
  <c r="C32" i="29" a="1"/>
  <c r="C30" i="23" a="1"/>
  <c r="C15" i="13"/>
  <c r="C32" i="30" a="1"/>
  <c r="D37" i="13"/>
  <c r="D29" i="13"/>
  <c r="D40" i="13"/>
  <c r="C32" i="46" a="1"/>
  <c r="C32" i="47" a="1"/>
  <c r="D48" i="13"/>
  <c r="D79" i="13"/>
  <c r="D5" i="13"/>
  <c r="C73" i="13"/>
  <c r="C110" i="13"/>
  <c r="F31" i="46" a="1"/>
  <c r="F31" i="53" a="1"/>
  <c r="C105" i="13"/>
  <c r="C32" i="33" a="1"/>
  <c r="C46" i="13"/>
  <c r="C32" i="36" a="1"/>
  <c r="C32" i="50" a="1"/>
  <c r="D28" i="13"/>
  <c r="D91" i="13"/>
  <c r="D7" i="13"/>
  <c r="D103" i="13"/>
  <c r="D78" i="13"/>
  <c r="C19" i="13"/>
  <c r="C116" i="13"/>
  <c r="D49" i="13"/>
  <c r="C117" i="13"/>
  <c r="C41" i="13"/>
  <c r="D108" i="13"/>
  <c r="D119" i="13"/>
  <c r="C60" i="13"/>
  <c r="F29" i="11" a="1"/>
  <c r="C125" i="13"/>
  <c r="D6" i="13"/>
  <c r="D118" i="13"/>
  <c r="C109" i="13"/>
  <c r="C93" i="13"/>
  <c r="F31" i="52" a="1"/>
  <c r="F31" i="34" a="1"/>
  <c r="C5" i="13"/>
  <c r="D70" i="13"/>
  <c r="D97" i="13"/>
  <c r="D74" i="13"/>
  <c r="C124" i="13"/>
  <c r="D14" i="13"/>
  <c r="D68" i="13"/>
  <c r="F29" i="7" a="1"/>
  <c r="C96" i="13"/>
  <c r="C87" i="13"/>
  <c r="F31" i="48" a="1"/>
  <c r="F31" i="37" a="1"/>
  <c r="F31" i="51" a="1"/>
  <c r="C32" i="39" a="1"/>
  <c r="F31" i="45" a="1"/>
  <c r="H203" i="13" l="1"/>
  <c r="H196" i="13"/>
  <c r="J214" i="13"/>
  <c r="H3" i="79"/>
  <c r="G5" i="79"/>
  <c r="H189" i="13"/>
  <c r="M216" i="13"/>
  <c r="M217" i="13" s="1"/>
  <c r="L216" i="13"/>
  <c r="L217" i="13" s="1"/>
  <c r="K216" i="13"/>
  <c r="H182" i="13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22" a="1"/>
  <c r="F31" i="16" a="1"/>
  <c r="C32" i="26" a="1"/>
  <c r="F24" i="4" a="1"/>
  <c r="C32" i="8" a="1"/>
  <c r="F31" i="21" a="1"/>
  <c r="C29" i="6" a="1"/>
  <c r="F31" i="8" a="1"/>
  <c r="C32" i="12" a="1"/>
  <c r="C32" i="9" a="1"/>
  <c r="F31" i="15" a="1"/>
  <c r="F31" i="7" a="1"/>
  <c r="C32" i="21" a="1"/>
  <c r="C32" i="28" a="1"/>
  <c r="F31" i="14" a="1"/>
  <c r="C25" i="5" a="1"/>
  <c r="C32" i="20" a="1"/>
  <c r="C32" i="17" a="1"/>
  <c r="F31" i="25" a="1"/>
  <c r="C32" i="22" a="1"/>
  <c r="F31" i="17" a="1"/>
  <c r="C25" i="4" a="1"/>
  <c r="F31" i="19" a="1"/>
  <c r="F31" i="10" a="1"/>
  <c r="F31" i="18" a="1"/>
  <c r="F31" i="23" a="1"/>
  <c r="F28" i="6" a="1"/>
  <c r="C32" i="11" a="1"/>
  <c r="C32" i="19" a="1"/>
  <c r="F31" i="24" a="1"/>
  <c r="C32" i="18" a="1"/>
  <c r="C32" i="25" a="1"/>
  <c r="C32" i="10" a="1"/>
  <c r="F31" i="28" a="1"/>
  <c r="C32" i="24" a="1"/>
  <c r="F31" i="11" a="1"/>
  <c r="C32" i="16" a="1"/>
  <c r="C32" i="7" a="1"/>
  <c r="C32" i="14" a="1"/>
  <c r="F24" i="5" a="1"/>
  <c r="F31" i="9" a="1"/>
  <c r="F31" i="26" a="1"/>
  <c r="C32" i="23" a="1"/>
  <c r="F31" i="12" a="1"/>
  <c r="F31" i="20" a="1"/>
  <c r="C32" i="15" a="1"/>
  <c r="N217" i="13" l="1"/>
  <c r="F5" i="79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220" i="13" l="1"/>
  <c r="H4" i="79"/>
  <c r="H6" i="79" s="1"/>
  <c r="N189" i="13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<sst xmlns="http://schemas.openxmlformats.org/spreadsheetml/2006/main" count="40659" uniqueCount="3138">
  <si>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</si>
  <si>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</si>
  <si>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</si>
  <si>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</si>
  <si>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</si>
  <si>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</si>
  <si>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</si>
  <si>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</si>
  <si>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</si>
  <si>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</si>
  <si>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</si>
  <si>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</si>
  <si>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</si>
  <si>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</si>
  <si>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</si>
  <si>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</si>
  <si>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</si>
  <si>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</si>
  <si>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</si>
  <si>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</si>
  <si>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</si>
  <si>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</si>
  <si>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</si>
  <si>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</si>
  <si>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</si>
  <si>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</si>
  <si>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</si>
  <si>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</si>
  <si>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</si>
  <si>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</si>
  <si>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</si>
  <si>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</si>
  <si>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</si>
  <si>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</si>
  <si>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</si>
  <si>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</si>
  <si>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</si>
  <si>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</si>
  <si>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</si>
  <si>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</si>
  <si>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</si>
  <si>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</si>
  <si>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</si>
  <si>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</si>
  <si>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</si>
  <si>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</si>
  <si>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</si>
  <si>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</si>
  <si>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</si>
  <si>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</si>
  <si>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</si>
  <si>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</si>
  <si>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</si>
  <si>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</si>
  <si>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</si>
  <si>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</si>
  <si>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</si>
  <si>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</si>
  <si>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</si>
  <si>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</si>
  <si>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</si>
  <si>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</si>
  <si>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</si>
  <si>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</si>
  <si>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</si>
  <si>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</si>
  <si>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</si>
  <si>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</si>
  <si>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</si>
  <si>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</si>
  <si>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</si>
  <si>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</si>
  <si>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</si>
  <si>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</si>
  <si>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</si>
  <si>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</si>
  <si>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</si>
  <si>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</si>
  <si>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</si>
  <si>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</si>
  <si>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</si>
  <si>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</si>
  <si>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</si>
  <si>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</si>
  <si>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</si>
  <si>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</si>
  <si>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</si>
  <si>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</si>
  <si>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</si>
  <si>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</si>
  <si>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</si>
  <si>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</si>
  <si>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</si>
  <si>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</si>
  <si>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</si>
  <si>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</si>
  <si>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</si>
  <si>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</si>
  <si>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</si>
  <si>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</si>
  <si>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</si>
  <si>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</si>
  <si>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</si>
  <si>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</si>
  <si>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</si>
  <si>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</si>
  <si>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</si>
  <si>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</si>
  <si>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</si>
  <si>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</si>
  <si>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</si>
  <si>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</si>
  <si>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</si>
  <si>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</si>
  <si>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</si>
  <si>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</si>
  <si>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</si>
  <si>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</si>
  <si>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</si>
  <si>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</si>
  <si>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</si>
  <si>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</si>
  <si>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</si>
  <si>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</si>
  <si>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</si>
  <si>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</si>
  <si>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</si>
  <si>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</si>
  <si>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</si>
  <si>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</si>
  <si>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</si>
  <si>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</si>
  <si>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</si>
  <si>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</si>
  <si>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</si>
  <si>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</si>
  <si>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</si>
  <si>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</si>
  <si>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</si>
  <si>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</si>
  <si>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</si>
  <si>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</si>
  <si>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</si>
  <si>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</si>
  <si>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</si>
  <si>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</si>
  <si>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</si>
  <si>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</si>
  <si>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</si>
  <si>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</si>
  <si>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</si>
  <si>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</si>
  <si>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</si>
  <si>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</si>
  <si>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</si>
  <si>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</si>
  <si>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</si>
  <si>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</si>
  <si>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</si>
  <si>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</si>
  <si>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</si>
  <si>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</si>
  <si>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</si>
  <si>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</si>
  <si>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</si>
  <si>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</si>
  <si>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</si>
  <si>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</si>
  <si>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</si>
  <si>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</si>
  <si>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</si>
  <si>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</si>
  <si>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</si>
  <si>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</si>
  <si>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</si>
  <si>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</si>
  <si>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</si>
  <si>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</si>
  <si>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</si>
  <si>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</si>
  <si>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</si>
  <si>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</si>
  <si>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</si>
  <si>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</si>
  <si>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</si>
  <si>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</si>
  <si>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</si>
  <si>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</si>
  <si>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</si>
  <si>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</si>
  <si>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</si>
  <si>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</si>
  <si>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</si>
  <si>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</si>
  <si>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</si>
  <si>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</si>
  <si>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</si>
  <si>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</si>
  <si>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</si>
  <si>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</si>
  <si>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</si>
  <si>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</si>
  <si>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</si>
  <si>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</si>
  <si>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</si>
  <si>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</si>
  <si>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</si>
  <si>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</si>
  <si>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</si>
  <si>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</si>
  <si>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</si>
  <si>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</si>
  <si>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</si>
  <si>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</si>
  <si>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</si>
  <si>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</si>
  <si>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</si>
  <si>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</si>
  <si>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</si>
  <si>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</si>
  <si>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</si>
  <si>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</si>
  <si>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</si>
  <si>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</si>
  <si>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</si>
  <si>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</si>
  <si>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</si>
  <si>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</si>
  <si>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</si>
  <si>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</si>
  <si>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</si>
  <si>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</si>
  <si>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</si>
  <si>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</si>
  <si>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</si>
  <si>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</si>
  <si>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</si>
  <si>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</si>
  <si>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</si>
  <si>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</si>
  <si>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</si>
  <si>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</si>
  <si>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</si>
  <si>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</si>
  <si>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</si>
  <si>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</si>
  <si>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</si>
  <si>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</si>
  <si>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</si>
  <si>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</si>
  <si>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</si>
  <si>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</si>
  <si>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</si>
  <si>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</si>
  <si>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</si>
  <si>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</si>
  <si>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</si>
  <si>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</si>
  <si>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</si>
  <si>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</si>
  <si>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</si>
  <si>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</si>
  <si>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</si>
  <si>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</si>
  <si>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</si>
  <si>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</si>
  <si>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</si>
  <si>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</si>
  <si>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</si>
  <si>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</si>
  <si>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</si>
  <si>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</si>
  <si>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</si>
  <si>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</si>
  <si>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</si>
  <si>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</si>
  <si>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</si>
  <si>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</si>
  <si>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</si>
  <si>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</si>
  <si>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</si>
  <si>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</si>
  <si>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</si>
  <si>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</si>
  <si>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</si>
  <si>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</si>
  <si>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</si>
  <si>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</si>
  <si>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</si>
  <si>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</si>
  <si>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</si>
  <si>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</si>
  <si>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</si>
  <si>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</si>
  <si>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</si>
  <si>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</si>
  <si>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</si>
  <si>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</si>
  <si>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</si>
  <si>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</si>
  <si>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</si>
  <si>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</si>
  <si>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</si>
  <si>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</si>
  <si>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</si>
  <si>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</si>
  <si>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</si>
  <si>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</si>
  <si>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</si>
  <si>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</si>
  <si>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</si>
  <si>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</si>
  <si>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</si>
  <si>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</si>
  <si>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</si>
  <si>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</si>
  <si>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</si>
  <si>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</si>
  <si>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</si>
  <si>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</si>
  <si>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</si>
  <si>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</si>
  <si>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</si>
  <si>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</si>
  <si>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</si>
  <si>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</si>
  <si>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</si>
  <si>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</si>
  <si>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</si>
  <si>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</si>
  <si>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</si>
  <si>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</si>
  <si>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</si>
  <si>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</si>
  <si>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</si>
  <si>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</si>
  <si>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</si>
  <si>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</si>
  <si>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</si>
  <si>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</si>
  <si>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</si>
  <si>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</si>
  <si>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</si>
  <si>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</si>
  <si>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</si>
  <si>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</si>
  <si>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</si>
  <si>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</si>
  <si>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</si>
  <si>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</si>
  <si>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</si>
  <si>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</si>
  <si>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</si>
  <si>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</si>
  <si>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</si>
  <si>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</si>
  <si>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</si>
  <si>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</si>
  <si>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</si>
  <si>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</si>
  <si>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</si>
  <si>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</si>
  <si>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</si>
  <si>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</si>
  <si>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</si>
  <si>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</si>
  <si>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</si>
  <si>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</si>
  <si>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</si>
  <si>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</si>
  <si>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</si>
  <si>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</si>
  <si>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</si>
  <si>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</si>
  <si>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</si>
  <si>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</si>
  <si>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</si>
  <si>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</si>
  <si>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</si>
  <si>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</si>
  <si>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</si>
  <si>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</si>
  <si>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</si>
  <si>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</si>
  <si>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</si>
  <si>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</si>
  <si>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</si>
  <si>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</si>
  <si>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</si>
  <si>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</si>
  <si>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</si>
  <si>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</si>
  <si>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</si>
  <si>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</si>
  <si>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</si>
  <si>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</si>
  <si>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</si>
  <si>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</si>
  <si>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</si>
  <si>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</si>
  <si>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</si>
  <si>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</si>
  <si>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</si>
  <si>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</si>
  <si>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</si>
  <si>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</si>
  <si>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</si>
  <si>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</si>
  <si>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</si>
  <si>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</si>
  <si>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</si>
  <si>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</si>
  <si>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</si>
  <si>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</si>
  <si>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</si>
  <si>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</si>
  <si>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</si>
  <si>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</si>
  <si>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</si>
  <si>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</si>
  <si>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</si>
  <si>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</si>
  <si>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</si>
  <si>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</si>
  <si>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</si>
  <si>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</si>
  <si>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</si>
  <si>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</si>
  <si>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</si>
  <si>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</si>
  <si>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</si>
  <si>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</si>
  <si>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</si>
  <si>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</si>
  <si>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</si>
  <si>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</si>
  <si>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</si>
  <si>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</si>
  <si>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</si>
  <si>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</si>
  <si>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</si>
  <si>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</si>
  <si>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</si>
  <si>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</si>
  <si>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</si>
  <si>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</si>
  <si>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</si>
  <si>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</si>
  <si>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</si>
  <si>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</si>
  <si>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</si>
  <si>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</si>
  <si>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</si>
  <si>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</si>
  <si>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</si>
  <si>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</si>
  <si>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</si>
  <si>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</si>
  <si>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</si>
  <si>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</si>
  <si>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</si>
  <si>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</si>
  <si>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</si>
  <si>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</si>
  <si>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</si>
  <si>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</si>
  <si>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</si>
  <si>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</si>
  <si>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</si>
  <si>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</si>
  <si>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</si>
  <si>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</si>
  <si>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</si>
  <si>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</si>
  <si>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</si>
  <si>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</si>
  <si>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</si>
  <si>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</si>
  <si>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</si>
  <si>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</si>
  <si>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</si>
  <si>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</si>
  <si>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</si>
  <si>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</si>
  <si>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</si>
  <si>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</si>
  <si>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</si>
  <si>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</si>
  <si>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</si>
  <si>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</si>
  <si>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</si>
  <si>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</si>
  <si>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</si>
  <si>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</si>
  <si>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</si>
  <si>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</si>
  <si>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</si>
  <si>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</si>
  <si>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</si>
  <si>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</si>
  <si>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</si>
  <si>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</si>
  <si>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</si>
  <si>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</si>
  <si>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</si>
  <si>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</si>
  <si>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</si>
  <si>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</si>
  <si>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</si>
  <si>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</si>
  <si>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</si>
  <si>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</si>
  <si>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</si>
  <si>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</si>
  <si>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</si>
  <si>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</si>
  <si>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</si>
  <si>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</si>
  <si>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</si>
  <si>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</si>
  <si>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</si>
  <si>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</si>
  <si>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</si>
  <si>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</si>
  <si>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</si>
  <si>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</si>
  <si>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</si>
  <si>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</si>
  <si>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</si>
  <si>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</si>
  <si>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</si>
  <si>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</si>
  <si>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</si>
  <si>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</si>
  <si>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</si>
  <si>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</si>
  <si>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</si>
  <si>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</si>
  <si>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</si>
  <si>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</si>
  <si>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</si>
  <si>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</si>
  <si>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</si>
  <si>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</si>
  <si>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</si>
  <si>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</si>
  <si>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</si>
  <si>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</si>
  <si>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</si>
  <si>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</si>
  <si>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</si>
  <si>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</si>
  <si>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</si>
  <si>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</si>
  <si>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</si>
  <si>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</si>
  <si>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</si>
  <si>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</si>
  <si>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</si>
  <si>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</si>
  <si>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</si>
  <si>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</si>
  <si>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</si>
  <si>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</si>
  <si>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</si>
  <si>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</si>
  <si>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</si>
  <si>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</si>
  <si>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</si>
  <si>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</si>
  <si>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</si>
  <si>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</si>
  <si>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</si>
  <si>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</si>
  <si>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</si>
  <si>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</si>
  <si>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</si>
  <si>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</si>
  <si>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</si>
  <si>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</si>
  <si>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</si>
  <si>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</si>
  <si>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</si>
  <si>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</si>
  <si>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</si>
  <si>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</si>
  <si>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</si>
  <si>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</si>
  <si>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</si>
  <si>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</si>
  <si>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</si>
  <si>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</si>
  <si>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</si>
  <si>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</si>
  <si>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</si>
  <si>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</si>
  <si>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</si>
  <si>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</si>
  <si>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</si>
  <si>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</si>
  <si>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</si>
  <si>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</si>
  <si>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</si>
  <si>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</si>
  <si>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</si>
  <si>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</si>
  <si>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</si>
  <si>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</si>
  <si>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</si>
  <si>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</si>
  <si>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</si>
  <si>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</si>
  <si>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</si>
  <si>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</si>
  <si>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</si>
  <si>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</si>
  <si>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</si>
  <si>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</si>
  <si>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</si>
  <si>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</si>
  <si>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</si>
  <si>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</si>
  <si>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</si>
  <si>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</si>
  <si>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</si>
  <si>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</si>
  <si>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</si>
  <si>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</si>
  <si>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</si>
  <si>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</si>
  <si>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</si>
  <si>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</si>
  <si>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</si>
  <si>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</si>
  <si>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</si>
  <si>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</si>
  <si>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</si>
  <si>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</si>
  <si>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</si>
  <si>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</si>
  <si>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</si>
  <si>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</si>
  <si>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</si>
  <si>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</si>
  <si>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</si>
  <si>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</si>
  <si>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</si>
  <si>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</si>
  <si>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</si>
  <si>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</si>
  <si>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</si>
  <si>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</si>
  <si>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</si>
  <si>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</si>
  <si>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</si>
  <si>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</si>
  <si>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</si>
  <si>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</si>
  <si>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</si>
  <si>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</si>
  <si>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</si>
  <si>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</si>
  <si>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</si>
  <si>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</si>
  <si>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</si>
  <si>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</si>
  <si>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</si>
  <si>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</si>
  <si>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</si>
  <si>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</si>
  <si>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</si>
  <si>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</si>
  <si>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</si>
  <si>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</si>
  <si>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</si>
  <si>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</si>
  <si>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</si>
  <si>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</si>
  <si>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</si>
  <si>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</si>
  <si>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</si>
  <si>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</si>
  <si>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</si>
  <si>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</si>
  <si>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</si>
  <si>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</si>
  <si>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</si>
  <si>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</si>
  <si>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</si>
  <si>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</si>
  <si>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</si>
  <si>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</si>
  <si>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</si>
  <si>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</si>
  <si>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</si>
  <si>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</si>
  <si>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</si>
  <si>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</si>
  <si>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</si>
  <si>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</si>
  <si>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</si>
  <si>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</si>
  <si>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</si>
  <si>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</si>
  <si>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</si>
  <si>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</si>
  <si>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</si>
  <si>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</si>
  <si>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</si>
  <si>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</si>
  <si>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</si>
  <si>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</si>
  <si>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</si>
  <si>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</si>
  <si>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</si>
  <si>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</si>
  <si>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</si>
  <si>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</si>
  <si>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</si>
  <si>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</si>
  <si>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</si>
  <si>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</si>
  <si>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</si>
  <si>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</si>
  <si>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</si>
  <si>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</si>
  <si>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</si>
  <si>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</si>
  <si>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</si>
  <si>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</si>
  <si>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</si>
  <si>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</si>
  <si>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</si>
  <si>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</si>
  <si>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</si>
  <si>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</si>
  <si>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</si>
  <si>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</si>
  <si>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</si>
  <si>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</si>
  <si>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</si>
  <si>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</si>
  <si>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</si>
  <si>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</si>
  <si>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</si>
  <si>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</si>
  <si>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</si>
  <si>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</si>
  <si>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</si>
  <si>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</si>
  <si>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</si>
  <si>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</si>
  <si>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</si>
  <si>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</si>
  <si>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</si>
  <si>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</si>
  <si>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</si>
  <si>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</si>
  <si>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</si>
  <si>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</si>
  <si>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</si>
  <si>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</si>
  <si>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</si>
  <si>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</si>
  <si>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</si>
  <si>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</si>
  <si>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</si>
  <si>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</si>
  <si>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</si>
  <si>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</si>
  <si>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</si>
  <si>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</si>
  <si>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</si>
  <si>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</si>
  <si>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</si>
  <si>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</si>
  <si>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</si>
  <si>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</si>
  <si>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</si>
  <si>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</si>
  <si>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</si>
  <si>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</si>
  <si>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</si>
  <si>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</si>
  <si>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</si>
  <si>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</si>
  <si>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</si>
  <si>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</si>
  <si>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</si>
  <si>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</si>
  <si>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</si>
  <si>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</si>
  <si>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</si>
  <si>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</si>
  <si>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</si>
  <si>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</si>
  <si>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</si>
  <si>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</si>
  <si>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</si>
  <si>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</si>
  <si>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</si>
  <si>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</si>
  <si>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</si>
  <si>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</si>
  <si>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</si>
  <si>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</si>
  <si>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</si>
  <si>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</si>
  <si>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</si>
  <si>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</si>
  <si>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</si>
  <si>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</si>
  <si>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</si>
  <si>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</si>
  <si>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</si>
  <si>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</si>
  <si>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</si>
  <si>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</si>
  <si>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</si>
  <si>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</si>
  <si>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</si>
  <si>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</si>
  <si>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</si>
  <si>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</si>
  <si>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</si>
  <si>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</si>
  <si>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</si>
  <si>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</si>
  <si>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</si>
  <si>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</si>
  <si>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</si>
  <si>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</si>
  <si>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</si>
  <si>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</si>
  <si>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</si>
  <si>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</si>
  <si>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</si>
  <si>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</si>
  <si>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</si>
  <si>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</si>
  <si>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</si>
  <si>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</si>
  <si>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</si>
  <si>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</si>
  <si>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</si>
  <si>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</si>
  <si>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</si>
  <si>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</si>
  <si>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</si>
  <si>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</si>
  <si>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</si>
  <si>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</si>
  <si>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</si>
  <si>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</si>
  <si>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</si>
  <si>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</si>
  <si>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</si>
  <si>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</si>
  <si>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</si>
  <si>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</si>
  <si>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</si>
  <si>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</si>
  <si>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</si>
  <si>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</si>
  <si>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</si>
  <si>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</si>
  <si>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</si>
  <si>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</si>
  <si>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</si>
  <si>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</si>
  <si>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</si>
  <si>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</si>
  <si>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</si>
  <si>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</si>
  <si>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</si>
  <si>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</si>
  <si>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</si>
  <si>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</si>
  <si>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</si>
  <si>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</si>
  <si>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</si>
  <si>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</si>
  <si>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</si>
  <si>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</si>
  <si>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</si>
  <si>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</si>
  <si>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</si>
  <si>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</si>
  <si>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</si>
  <si>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</si>
  <si>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</si>
  <si>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</si>
  <si>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</si>
  <si>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</si>
  <si>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</si>
  <si>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</si>
  <si>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</si>
  <si>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</si>
  <si>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</si>
  <si>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</si>
  <si>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</si>
  <si>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</si>
  <si>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</si>
  <si>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</si>
  <si>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</si>
  <si>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</si>
  <si>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</si>
  <si>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</si>
  <si>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</si>
  <si>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</si>
  <si>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</si>
  <si>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</si>
  <si>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</si>
  <si>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</si>
  <si>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</si>
  <si>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</si>
  <si>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</si>
  <si>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</si>
  <si>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</si>
  <si>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</si>
  <si>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</si>
  <si>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</si>
  <si>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</si>
  <si>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</si>
  <si>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</si>
  <si>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</si>
  <si>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</si>
  <si>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</si>
  <si>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</si>
  <si>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</si>
  <si>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</si>
  <si>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</si>
  <si>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</si>
  <si>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</si>
  <si>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</si>
  <si>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</si>
  <si>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</si>
  <si>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</si>
  <si>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</si>
  <si>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</si>
  <si>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</si>
  <si>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</si>
  <si>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</si>
  <si>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</si>
  <si>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</si>
  <si>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</si>
  <si>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</si>
  <si>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</si>
  <si>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</si>
  <si>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</si>
  <si>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</si>
  <si>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</si>
  <si>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</si>
  <si>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</si>
  <si>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</si>
  <si>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</si>
  <si>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</si>
  <si>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</si>
  <si>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</si>
  <si>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</si>
  <si>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</si>
  <si>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</si>
  <si>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</si>
  <si>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</si>
  <si>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</si>
  <si>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</si>
  <si>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</si>
  <si>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</si>
  <si>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</si>
  <si>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</si>
  <si>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</si>
  <si>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</si>
  <si>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</si>
  <si>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</si>
  <si>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</si>
  <si>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</si>
  <si>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</si>
  <si>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</si>
  <si>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</si>
  <si>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</si>
  <si>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</si>
  <si>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</si>
  <si>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</si>
  <si>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</si>
  <si>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</si>
  <si>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</si>
  <si>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</si>
  <si>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</si>
  <si>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</si>
  <si>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</si>
  <si>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</si>
  <si>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</si>
  <si>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</si>
  <si>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</si>
  <si>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</si>
  <si>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</si>
  <si>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</si>
  <si>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</si>
  <si>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</si>
  <si>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</si>
  <si>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</si>
  <si>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</si>
  <si>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</si>
  <si>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</si>
  <si>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</si>
  <si>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</si>
  <si>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</si>
  <si>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</si>
  <si>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</si>
  <si>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</si>
  <si>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</si>
  <si>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</si>
  <si>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</si>
  <si>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</si>
  <si>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</si>
  <si>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</si>
  <si>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</si>
  <si>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</si>
  <si>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</si>
  <si>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</si>
  <si>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</si>
  <si>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</si>
  <si>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</si>
  <si>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</si>
  <si>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</si>
  <si>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</si>
  <si>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</si>
  <si>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</si>
  <si>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</si>
  <si>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</si>
  <si>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</si>
  <si>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</si>
  <si>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</si>
  <si>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</si>
  <si>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</si>
  <si>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</si>
  <si>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</si>
  <si>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</si>
  <si>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</si>
  <si>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</si>
  <si>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</si>
  <si>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</si>
  <si>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</si>
  <si>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</si>
  <si>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</si>
  <si>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</si>
  <si>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</si>
  <si>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</si>
  <si>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</si>
  <si>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</si>
  <si>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</si>
  <si>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</si>
  <si>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</si>
  <si>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</si>
  <si>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</si>
  <si>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</si>
  <si>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</si>
  <si>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</si>
  <si>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</si>
  <si>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</si>
  <si>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</si>
  <si>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</si>
  <si>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</si>
  <si>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</si>
  <si>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</si>
  <si>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</si>
  <si>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</si>
  <si>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</si>
  <si>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</si>
  <si>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</si>
  <si>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</si>
  <si>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</si>
  <si>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</si>
  <si>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</si>
  <si>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</si>
  <si>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</si>
  <si>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</si>
  <si>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</si>
  <si>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</si>
  <si>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</si>
  <si>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</si>
  <si>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</si>
  <si>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</si>
  <si>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</si>
  <si>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</si>
  <si>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</si>
  <si>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</si>
  <si>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</si>
  <si>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</si>
  <si>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</si>
  <si>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</si>
  <si>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</si>
  <si>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</si>
  <si>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</si>
  <si>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</si>
  <si>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</si>
  <si>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</si>
  <si>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</si>
  <si>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</si>
  <si>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</si>
  <si>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</si>
  <si>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</si>
  <si>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</si>
  <si>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</si>
  <si>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</si>
  <si>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</si>
  <si>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</si>
  <si>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</si>
  <si>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</si>
  <si>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</si>
  <si>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</si>
  <si>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</si>
  <si>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</si>
  <si>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</si>
  <si>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</si>
  <si>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</si>
  <si>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</si>
  <si>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</si>
  <si>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</si>
  <si>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</si>
  <si>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</si>
  <si>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</si>
  <si>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</si>
  <si>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</si>
  <si>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</si>
  <si>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</si>
  <si>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</si>
  <si>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</si>
  <si>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</si>
  <si>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</si>
  <si>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</si>
  <si>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</si>
  <si>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</si>
  <si>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</si>
  <si>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</si>
  <si>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</si>
  <si>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</si>
  <si>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</si>
  <si>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</si>
  <si>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</si>
  <si>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</si>
  <si>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</si>
  <si>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</si>
  <si>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</si>
  <si>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</si>
  <si>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</si>
  <si>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</si>
  <si>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</si>
  <si>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</si>
  <si>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</si>
  <si>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</si>
  <si>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</si>
  <si>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</si>
  <si>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</si>
  <si>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</si>
  <si>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</si>
  <si>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</si>
  <si>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</si>
  <si>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</si>
  <si>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</si>
  <si>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</si>
  <si>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</si>
  <si>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</si>
  <si>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</si>
  <si>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</si>
  <si>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</si>
  <si>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</si>
  <si>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</si>
  <si>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</si>
  <si>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</si>
  <si>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</si>
  <si>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</si>
  <si>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</si>
  <si>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</si>
  <si>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</si>
  <si>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</si>
  <si>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</si>
  <si>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</si>
  <si>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</si>
  <si>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</si>
  <si>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</si>
  <si>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</si>
  <si>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</si>
  <si>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</si>
  <si>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</si>
  <si>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</si>
  <si>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</si>
  <si>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</si>
  <si>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</si>
  <si>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</si>
  <si>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</si>
  <si>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</si>
  <si>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</si>
  <si>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</si>
  <si>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</si>
  <si>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</si>
  <si>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</si>
  <si>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</si>
  <si>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</si>
  <si>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</si>
  <si>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</si>
  <si>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</si>
  <si>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</si>
  <si>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</si>
  <si>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</si>
  <si>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</si>
  <si>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</si>
  <si>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</si>
  <si>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</si>
  <si>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</si>
  <si>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</si>
  <si>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</si>
  <si>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</si>
  <si>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</si>
  <si>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</si>
  <si>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</si>
  <si>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</si>
  <si>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</si>
  <si>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</si>
  <si>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</si>
  <si>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</si>
  <si>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</si>
  <si>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</si>
  <si>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</si>
  <si>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</si>
  <si>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</si>
  <si>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</si>
  <si>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</si>
  <si>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</si>
  <si>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</si>
  <si>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</si>
  <si>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</si>
  <si>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</si>
  <si>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</si>
  <si>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</si>
  <si>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</si>
  <si>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</si>
  <si>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</si>
  <si>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</si>
  <si>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</si>
  <si>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</si>
  <si>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</si>
  <si>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</si>
  <si>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</si>
  <si>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</si>
  <si>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</si>
  <si>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</si>
  <si>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</si>
  <si>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</si>
  <si>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</si>
  <si>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</si>
  <si>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</si>
  <si>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</si>
  <si>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</si>
  <si>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</si>
  <si>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</si>
  <si>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</si>
  <si>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</si>
  <si>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</si>
  <si>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</si>
  <si>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</si>
  <si>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</si>
  <si>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</si>
  <si>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</si>
  <si>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</si>
  <si>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</si>
  <si>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</si>
  <si>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</si>
  <si>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</si>
  <si>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</si>
  <si>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</si>
  <si>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</si>
  <si>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</si>
  <si>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</si>
  <si>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</si>
  <si>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</si>
  <si>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</si>
  <si>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</si>
  <si>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</si>
  <si>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</si>
  <si>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</si>
  <si>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</si>
  <si>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</si>
  <si>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</si>
  <si>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</si>
  <si>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</si>
  <si>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</si>
  <si>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</si>
  <si>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</si>
  <si>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</si>
  <si>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</si>
  <si>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</si>
  <si>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</si>
  <si>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</si>
  <si>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</si>
  <si>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</si>
  <si>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</si>
  <si>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</si>
  <si>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</si>
  <si>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</si>
  <si>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</si>
  <si>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</si>
  <si>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</si>
  <si>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</si>
  <si>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</si>
  <si>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</si>
  <si>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</si>
  <si>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</si>
  <si>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</si>
  <si>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</si>
  <si>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</si>
  <si>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</si>
  <si>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</si>
  <si>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</si>
  <si>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</si>
  <si>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</si>
  <si>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</si>
  <si>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</si>
  <si>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</si>
  <si>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</si>
  <si>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</si>
  <si>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</si>
  <si>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</si>
  <si>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</si>
  <si>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</si>
  <si>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</si>
  <si>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</si>
  <si>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</si>
  <si>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</si>
  <si>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</si>
  <si>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</si>
  <si>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</si>
  <si>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</si>
  <si>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</si>
  <si>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</si>
  <si>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</si>
  <si>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</si>
  <si>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</si>
  <si>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</si>
  <si>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</si>
  <si>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</si>
  <si>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</si>
  <si>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</si>
  <si>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</si>
  <si>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</si>
  <si>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</si>
  <si>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</si>
  <si>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</si>
  <si>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</si>
  <si>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</si>
  <si>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</si>
  <si>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</si>
  <si>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</si>
  <si>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</si>
  <si>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</si>
  <si>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</si>
  <si>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</si>
  <si>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</si>
  <si>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</si>
  <si>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</si>
  <si>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</si>
  <si>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</si>
  <si>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</si>
  <si>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</si>
  <si>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</si>
  <si>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</si>
  <si>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</si>
  <si>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</si>
  <si>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</si>
  <si>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</si>
  <si>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</si>
  <si>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</si>
  <si>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</si>
  <si>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</si>
  <si>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</si>
  <si>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</si>
  <si>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</si>
  <si>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</si>
  <si>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</si>
  <si>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</si>
  <si>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</si>
  <si>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</si>
  <si>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</si>
  <si>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</si>
  <si>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</si>
  <si>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</si>
  <si>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</si>
  <si>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</si>
  <si>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</si>
  <si>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</si>
  <si>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</si>
  <si>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</si>
  <si>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</si>
  <si>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</si>
  <si>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</si>
  <si>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</si>
  <si>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</si>
  <si>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</si>
  <si>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</si>
  <si>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</si>
  <si>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</si>
  <si>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</si>
  <si>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</si>
  <si>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</si>
  <si>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</si>
  <si>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</si>
  <si>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</si>
  <si>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</si>
  <si>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</si>
  <si>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</si>
  <si>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</si>
  <si>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</si>
  <si>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</si>
  <si>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</si>
  <si>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</si>
  <si>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</si>
  <si>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</si>
  <si>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</si>
  <si>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</si>
  <si>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</si>
  <si>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</si>
  <si>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</si>
  <si>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</si>
  <si>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</si>
  <si>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</si>
  <si>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</si>
  <si>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</si>
  <si>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</si>
  <si>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</si>
  <si>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</si>
  <si>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</si>
  <si>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</si>
  <si>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</si>
  <si>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</si>
  <si>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</si>
  <si>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</si>
  <si>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</si>
  <si>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</si>
  <si>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</si>
  <si>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</si>
  <si>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</si>
  <si>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</si>
  <si>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</si>
  <si>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</si>
  <si>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</si>
  <si>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</si>
  <si>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</si>
  <si>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</si>
  <si>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</si>
  <si>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</si>
  <si>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</si>
  <si>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</si>
  <si>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</si>
  <si>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</si>
  <si>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</si>
  <si>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</si>
  <si>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</si>
  <si>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</si>
  <si>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</si>
  <si>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</si>
  <si>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</si>
  <si>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</si>
  <si>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</si>
  <si>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</si>
  <si>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</si>
  <si>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</si>
  <si>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</si>
  <si>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</si>
  <si>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</si>
  <si>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</si>
  <si>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</si>
  <si>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</si>
  <si>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</si>
  <si>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</si>
  <si>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</si>
  <si>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</si>
  <si>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</si>
  <si>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</si>
  <si>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</si>
  <si>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</si>
  <si>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</si>
  <si>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</si>
  <si>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</si>
  <si>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</si>
  <si>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</si>
  <si>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</si>
  <si>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</si>
  <si>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</si>
  <si>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</si>
  <si>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</si>
  <si>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</si>
  <si>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</si>
  <si>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</si>
  <si>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</si>
  <si>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</si>
  <si>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</si>
  <si>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</si>
  <si>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</si>
  <si>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</si>
  <si>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</si>
  <si>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</si>
  <si>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</si>
  <si>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</si>
  <si>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</si>
  <si>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</si>
  <si>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</si>
  <si>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</si>
  <si>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</si>
  <si>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</si>
  <si>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</si>
  <si>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</si>
  <si>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</si>
  <si>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</si>
  <si>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</si>
  <si>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</si>
  <si>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</si>
  <si>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</si>
  <si>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</si>
  <si>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</si>
  <si>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</si>
  <si>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</si>
  <si>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</si>
  <si>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</si>
  <si>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</si>
  <si>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</si>
  <si>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</si>
  <si>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</si>
  <si>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</si>
  <si>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</si>
  <si>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</si>
  <si>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</si>
  <si>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</si>
  <si>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</si>
  <si>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</si>
  <si>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</si>
  <si>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</si>
  <si>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</si>
  <si>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</si>
  <si>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</si>
  <si>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</si>
  <si>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</si>
  <si>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</si>
  <si>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</si>
  <si>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</si>
  <si>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</si>
  <si>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</si>
  <si>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</si>
  <si>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</si>
  <si>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</si>
  <si>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</si>
  <si>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</si>
  <si>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</si>
  <si>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</si>
  <si>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</si>
  <si>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</si>
  <si>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</si>
  <si>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</si>
  <si>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</si>
  <si>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</si>
  <si>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</si>
  <si>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</si>
  <si>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</si>
  <si>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</si>
  <si>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</si>
  <si>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</si>
  <si>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</si>
  <si>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</si>
  <si>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</si>
  <si>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</si>
  <si>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</si>
  <si>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</si>
  <si>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</si>
  <si>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</si>
  <si>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</si>
  <si>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</si>
  <si>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</si>
  <si>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</si>
  <si>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</si>
  <si>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</si>
  <si>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</si>
  <si>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</si>
  <si>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</si>
  <si>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</si>
  <si>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</si>
  <si>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</si>
  <si>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</si>
  <si>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</si>
  <si>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</si>
  <si>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</si>
  <si>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</si>
  <si>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</si>
  <si>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</si>
  <si>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</si>
  <si>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</si>
  <si>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</si>
  <si>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</si>
  <si>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</si>
  <si>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</si>
  <si>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</si>
  <si>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</si>
  <si>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</si>
  <si>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</si>
  <si>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</si>
  <si>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</si>
  <si>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</si>
  <si>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</si>
  <si>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</si>
  <si>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</si>
  <si>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</si>
  <si>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</si>
  <si>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</si>
  <si>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</si>
  <si>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</si>
  <si>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</si>
  <si>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</si>
  <si>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</si>
  <si>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</si>
  <si>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</si>
  <si>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</si>
  <si>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</si>
  <si>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</si>
  <si>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</si>
  <si>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</si>
  <si>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</si>
  <si>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</si>
  <si>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</si>
  <si>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</si>
  <si>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</si>
  <si>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</si>
  <si>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</si>
  <si>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</si>
  <si>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</si>
  <si>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</si>
  <si>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</si>
  <si>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</si>
  <si>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</si>
  <si>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</si>
  <si>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</si>
  <si>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</si>
  <si>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</si>
  <si>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</si>
  <si>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</si>
  <si>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</si>
  <si>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</si>
  <si>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</si>
  <si>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</si>
  <si>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</si>
  <si>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</si>
  <si>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</si>
  <si>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</si>
  <si>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</si>
  <si>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</si>
  <si>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</si>
  <si>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</si>
  <si>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</si>
  <si>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</si>
  <si>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</si>
  <si>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</si>
  <si>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</si>
  <si>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</si>
  <si>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</si>
  <si>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</si>
  <si>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</si>
  <si>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</si>
  <si>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</si>
  <si>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</si>
  <si>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</si>
  <si>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</si>
  <si>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</si>
  <si>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</si>
  <si>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</si>
  <si>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</si>
  <si>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</si>
  <si>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</si>
  <si>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</si>
  <si>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</si>
  <si>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</si>
  <si>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</si>
  <si>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</si>
  <si>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</si>
  <si>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</si>
  <si>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</si>
  <si>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</si>
  <si>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</si>
  <si>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</si>
  <si>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</si>
  <si>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</si>
  <si>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</si>
  <si>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</si>
  <si>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</si>
  <si>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</si>
  <si>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</si>
  <si>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</si>
  <si>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</si>
  <si>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</si>
  <si>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</si>
  <si>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</si>
  <si>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</si>
  <si>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</si>
  <si>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</si>
  <si>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</si>
  <si>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</si>
  <si>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</si>
  <si>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</si>
  <si>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</si>
  <si>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</si>
  <si>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</si>
  <si>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</si>
  <si>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</si>
  <si>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</si>
  <si>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</si>
  <si>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</si>
  <si>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</si>
  <si>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</si>
  <si>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</si>
  <si>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</si>
  <si>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</si>
  <si>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</si>
  <si>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</si>
  <si>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</si>
  <si>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</si>
  <si>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</si>
  <si>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</si>
  <si>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</si>
  <si>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</si>
  <si>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</si>
  <si>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</si>
  <si>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</si>
  <si>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</si>
  <si>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</si>
  <si>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</si>
  <si>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</si>
  <si>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</si>
  <si>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</si>
  <si>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</si>
  <si>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</si>
  <si>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</si>
  <si>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</si>
  <si>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</si>
  <si>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</si>
  <si>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</si>
  <si>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</si>
  <si>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</si>
  <si>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</si>
  <si>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</si>
  <si>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</si>
  <si>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</si>
  <si>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</si>
  <si>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</si>
  <si>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</si>
  <si>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</si>
  <si>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</si>
  <si>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</si>
  <si>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</si>
  <si>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</si>
  <si>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</si>
  <si>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</si>
  <si>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</si>
  <si>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</si>
  <si>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</si>
  <si>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</si>
  <si>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</si>
  <si>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</si>
  <si>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</si>
  <si>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</si>
  <si>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</si>
  <si>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</si>
  <si>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</si>
  <si>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</si>
  <si>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</si>
  <si>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</si>
  <si>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</si>
  <si>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</si>
  <si>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</si>
  <si>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</si>
  <si>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</si>
  <si>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</si>
  <si>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</si>
  <si>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</si>
  <si>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</si>
  <si>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</si>
  <si>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</si>
  <si>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</si>
  <si>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</si>
  <si>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</si>
  <si>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</si>
  <si>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</si>
  <si>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</si>
  <si>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</si>
  <si>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</si>
  <si>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</si>
  <si>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</si>
  <si>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</si>
  <si>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</si>
  <si>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</si>
  <si>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</si>
  <si>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</si>
  <si>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</si>
  <si>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</si>
  <si>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</si>
  <si>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</si>
  <si>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</si>
  <si>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</si>
  <si>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</si>
  <si>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</si>
  <si>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</si>
  <si>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</si>
  <si>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</si>
  <si>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</si>
  <si>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</si>
  <si>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</si>
  <si>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</si>
  <si>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</si>
  <si>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</si>
  <si>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</si>
  <si>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</si>
  <si>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</si>
  <si>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</si>
  <si>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</si>
  <si>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</si>
  <si>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</si>
  <si>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</si>
  <si>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</si>
  <si>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</si>
  <si>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</si>
  <si>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</si>
  <si>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</si>
  <si>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</si>
  <si>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</si>
  <si>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</si>
  <si>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</si>
  <si>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</si>
  <si>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</si>
  <si>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</si>
  <si>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</si>
  <si>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</si>
  <si>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</si>
  <si>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</si>
  <si>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</si>
  <si>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</si>
  <si>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</si>
  <si>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</si>
  <si>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</si>
  <si>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</si>
  <si>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</si>
  <si>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</si>
  <si>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</si>
  <si>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</si>
  <si>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</si>
  <si>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</si>
  <si>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</si>
  <si>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</si>
  <si>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</si>
  <si>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</si>
  <si>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</si>
  <si>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</si>
  <si>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</si>
  <si>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</si>
  <si>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</si>
  <si>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</si>
  <si>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</si>
  <si>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</si>
  <si>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</si>
  <si>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</si>
  <si>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</si>
  <si>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</si>
  <si>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</si>
  <si>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</si>
  <si>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</si>
  <si>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</si>
  <si>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</si>
  <si>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</si>
  <si>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</si>
  <si>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</si>
  <si>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</si>
  <si>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</si>
  <si>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</si>
  <si>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</si>
  <si>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</si>
  <si>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</si>
  <si>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</si>
  <si>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</si>
  <si>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</si>
  <si>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</si>
  <si>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</si>
  <si>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</si>
  <si>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</si>
  <si>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</si>
  <si>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</si>
  <si>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</si>
  <si>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</si>
  <si>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</si>
  <si>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</si>
  <si>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</si>
  <si>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</si>
  <si>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</si>
  <si>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</si>
  <si>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</si>
  <si>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</si>
  <si>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</si>
  <si>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</si>
  <si>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</si>
  <si>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</si>
  <si>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</si>
  <si>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</si>
  <si>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</si>
  <si>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</si>
  <si>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</si>
  <si>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</si>
  <si>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</si>
  <si>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</si>
  <si>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</si>
  <si>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</si>
  <si>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</si>
  <si>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</si>
  <si>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</si>
  <si>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</si>
  <si>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</si>
  <si>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</si>
  <si>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</si>
  <si>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</si>
  <si>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</si>
  <si>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</si>
  <si>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</si>
  <si>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</si>
  <si>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</si>
  <si>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</si>
  <si>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</si>
  <si>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</si>
  <si>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</si>
  <si>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</si>
  <si>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</si>
  <si>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</si>
  <si>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</si>
  <si>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</si>
  <si>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</si>
  <si>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</si>
  <si>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</si>
  <si>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</si>
  <si>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</si>
  <si>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</si>
  <si>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</si>
  <si>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</si>
  <si>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</si>
  <si>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</si>
  <si>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</si>
  <si>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</si>
  <si>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</si>
  <si>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</si>
  <si>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</si>
  <si>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</si>
  <si>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</si>
  <si>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</si>
  <si>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</si>
  <si>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</si>
  <si>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</si>
  <si>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</si>
  <si>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</si>
  <si>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</si>
  <si>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</si>
  <si>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</si>
  <si>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</si>
  <si>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</si>
  <si>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</si>
  <si>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</si>
  <si>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</si>
  <si>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</si>
  <si>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</si>
  <si>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</si>
  <si>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</si>
  <si>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</si>
  <si>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</si>
  <si>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</si>
  <si>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</si>
  <si>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</si>
  <si>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</si>
  <si>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</si>
  <si>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</si>
  <si>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</si>
  <si>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</si>
  <si>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</si>
  <si>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</si>
  <si>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</si>
  <si>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</si>
  <si>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</si>
  <si>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</si>
  <si>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</si>
  <si>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</si>
  <si>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</si>
  <si>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</si>
  <si>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</si>
  <si>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</si>
  <si>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</si>
  <si>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</si>
  <si>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</si>
  <si>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</si>
  <si>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</si>
  <si>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</si>
  <si>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</si>
  <si>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</si>
  <si>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</si>
  <si>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</si>
  <si>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</si>
  <si>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</si>
  <si>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</si>
  <si>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</si>
  <si>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</si>
  <si>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</si>
  <si>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</si>
  <si>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</si>
  <si>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</si>
  <si>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</si>
  <si>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</si>
  <si>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</si>
  <si>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</si>
  <si>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</si>
  <si>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</si>
  <si>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</si>
  <si>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</si>
  <si>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</si>
  <si>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</si>
  <si>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</si>
  <si>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</si>
  <si>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</si>
  <si>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</si>
  <si>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</si>
  <si>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</si>
  <si>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</si>
  <si>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</si>
  <si>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</si>
  <si>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</si>
  <si>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</si>
  <si>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</si>
  <si>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</si>
  <si>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</si>
  <si>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</si>
  <si>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</si>
  <si>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</si>
  <si>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</si>
  <si>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</si>
  <si>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</si>
  <si>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</si>
  <si>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</si>
  <si>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</si>
  <si>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</si>
  <si>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</si>
  <si>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</si>
  <si>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</si>
  <si>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</si>
  <si>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</si>
  <si>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</si>
  <si>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</si>
  <si>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</si>
  <si>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</si>
  <si>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</si>
  <si>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</si>
  <si>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</si>
  <si>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</si>
  <si>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</si>
  <si>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</si>
  <si>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</si>
  <si>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</si>
  <si>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</si>
  <si>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</si>
  <si>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</si>
  <si>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</si>
  <si>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</si>
  <si>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</si>
  <si>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</si>
  <si>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</si>
  <si>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</si>
  <si>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</si>
  <si>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</si>
  <si>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</si>
  <si>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</si>
  <si>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</si>
  <si>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</si>
  <si>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</si>
  <si>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</si>
  <si>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</si>
  <si>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</si>
  <si>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</si>
  <si>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</si>
  <si>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</si>
  <si>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</si>
  <si>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</si>
  <si>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</si>
  <si>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</si>
  <si>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</si>
  <si>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</si>
  <si>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</si>
  <si>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</si>
  <si>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</si>
  <si>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</si>
  <si>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</si>
  <si>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</si>
  <si>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</si>
  <si>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</si>
  <si>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</si>
  <si>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</si>
  <si>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</si>
  <si>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</si>
  <si>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</si>
  <si>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</si>
  <si>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</si>
  <si>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</si>
  <si>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</si>
  <si>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</si>
  <si>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</si>
  <si>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</si>
  <si>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</si>
  <si>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</si>
  <si>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</si>
  <si>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</si>
  <si>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</si>
  <si>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</si>
  <si>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</si>
  <si>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</si>
  <si>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</si>
  <si>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</si>
  <si>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</si>
  <si>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</si>
  <si>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</si>
  <si>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</si>
  <si>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</si>
  <si>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</si>
  <si>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</si>
  <si>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</si>
  <si>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</si>
  <si>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</si>
  <si>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</si>
  <si>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</si>
  <si>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</si>
  <si>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</si>
  <si>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</si>
  <si>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</si>
  <si>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</si>
  <si>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</si>
  <si>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</si>
  <si>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</si>
  <si>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</si>
  <si>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</si>
  <si>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</si>
  <si>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</si>
  <si>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</si>
  <si>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</si>
  <si>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</si>
  <si>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</si>
  <si>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</si>
  <si>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</si>
  <si>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</si>
  <si>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</si>
  <si>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</si>
  <si>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</si>
  <si>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</si>
  <si>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</si>
  <si>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</si>
  <si>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</si>
  <si>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</si>
  <si>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</si>
  <si>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</si>
  <si>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</si>
  <si>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</si>
  <si>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</si>
  <si>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</si>
  <si>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</si>
  <si>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</si>
  <si>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</si>
  <si>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</si>
  <si>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</si>
  <si>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</si>
  <si>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</si>
  <si>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</si>
  <si>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</si>
  <si>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</si>
  <si>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</si>
  <si>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</si>
  <si>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</si>
  <si>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</si>
  <si>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</si>
  <si>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</si>
  <si>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</si>
  <si>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</si>
  <si>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</si>
  <si>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</si>
  <si>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</si>
  <si>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</si>
  <si>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</si>
  <si>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</si>
  <si>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</si>
  <si>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</si>
  <si>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</si>
  <si>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</si>
  <si>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</si>
  <si>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</si>
  <si>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</si>
  <si>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</si>
  <si>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</si>
  <si>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</si>
  <si>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</si>
  <si>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</si>
  <si>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</si>
  <si>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</si>
  <si>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</si>
  <si>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</si>
  <si>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</si>
  <si>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</si>
  <si>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</si>
  <si>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</si>
  <si>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</si>
  <si>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</si>
  <si>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</si>
  <si>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</si>
  <si>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</si>
  <si>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</si>
  <si>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</si>
  <si>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</si>
  <si>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</si>
  <si>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</si>
  <si>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</si>
  <si>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</si>
  <si>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</si>
  <si>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</si>
  <si>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</si>
  <si>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</si>
  <si>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</si>
  <si>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</si>
  <si>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</si>
  <si>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</si>
  <si>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</si>
  <si>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</si>
  <si>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</si>
  <si>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</si>
  <si>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</si>
  <si>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</si>
  <si>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</si>
  <si>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</si>
  <si>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</si>
  <si>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</si>
  <si>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</si>
  <si>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</si>
  <si>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</si>
  <si>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</si>
  <si>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</si>
  <si>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</si>
  <si>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</si>
  <si>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</si>
  <si>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</si>
  <si>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</si>
  <si>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</si>
  <si>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</si>
  <si>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</si>
  <si>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</si>
  <si>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</si>
  <si>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</si>
  <si>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</si>
  <si>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</si>
  <si>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</si>
  <si>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</si>
  <si>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</si>
  <si>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</si>
  <si>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</si>
  <si>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</si>
  <si>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</si>
  <si>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</si>
  <si>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</si>
  <si>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</si>
  <si>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</si>
  <si>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</si>
  <si>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</si>
  <si>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</si>
  <si>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</si>
  <si>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</si>
  <si>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</si>
  <si>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</si>
  <si>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</si>
  <si>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</si>
  <si>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</si>
  <si>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</si>
  <si>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</si>
  <si>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</si>
  <si>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</si>
  <si>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</si>
  <si>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</si>
  <si>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</si>
  <si>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</si>
  <si>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</si>
  <si>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</si>
  <si>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</si>
  <si>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</si>
  <si>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</si>
  <si>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</si>
  <si>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</si>
  <si>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</si>
  <si>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</si>
  <si>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</si>
  <si>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</si>
  <si>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</si>
  <si>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</si>
  <si>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</si>
  <si>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</si>
  <si>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</si>
  <si>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</si>
  <si>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</si>
  <si>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</si>
  <si>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</si>
  <si>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</si>
  <si>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</si>
  <si>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</si>
  <si>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</si>
  <si>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</si>
  <si>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</si>
  <si>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</si>
  <si>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</si>
  <si>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</si>
  <si>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</si>
  <si>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</si>
  <si>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</si>
  <si>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</si>
  <si>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</si>
  <si>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</si>
  <si>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</si>
  <si>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</si>
  <si>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</si>
  <si>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</si>
  <si>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</si>
  <si>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</si>
  <si>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</si>
  <si>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</si>
  <si>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</si>
  <si>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</si>
  <si>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</si>
  <si>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</si>
  <si>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</si>
  <si>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</si>
  <si>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</si>
  <si>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</si>
  <si>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</si>
  <si>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</si>
  <si>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</si>
  <si>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</si>
  <si>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</si>
  <si>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</si>
  <si>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</si>
  <si>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</si>
  <si>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</si>
  <si>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</si>
  <si>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</si>
  <si>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</si>
  <si>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</si>
  <si>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</si>
  <si>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</si>
  <si>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</si>
  <si>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</si>
  <si>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</si>
  <si>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</si>
  <si>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</si>
  <si>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</si>
  <si>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</si>
  <si>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</si>
  <si>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</si>
  <si>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</si>
  <si>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</si>
  <si>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</si>
  <si>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</si>
  <si>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</si>
  <si>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</si>
  <si>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</si>
  <si>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</si>
  <si>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</si>
  <si>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</si>
  <si>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</si>
  <si>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</si>
  <si>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</si>
  <si>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</si>
  <si>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</si>
  <si>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</si>
  <si>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</si>
  <si>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</si>
  <si>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</si>
  <si>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</si>
  <si>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</si>
  <si>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</si>
  <si>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</si>
  <si>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</si>
  <si>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</si>
  <si>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</si>
  <si>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</si>
  <si>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</si>
  <si>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</si>
  <si>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</si>
  <si>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</si>
  <si>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</si>
  <si>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</si>
  <si>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</si>
  <si>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</si>
  <si>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</si>
  <si>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</si>
  <si>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</si>
  <si>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</si>
  <si>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</si>
  <si>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</si>
  <si>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</si>
  <si>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</si>
  <si>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</si>
  <si>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</si>
  <si>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</si>
  <si>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</si>
  <si>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</si>
  <si>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</si>
  <si>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</si>
  <si>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</si>
  <si>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</si>
  <si>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</si>
  <si>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</si>
  <si>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</si>
  <si>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</si>
  <si>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</si>
  <si>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</si>
  <si>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</si>
  <si>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</si>
  <si>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</si>
  <si>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</si>
  <si>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</si>
  <si>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</si>
  <si>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</si>
  <si>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</si>
  <si>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</si>
  <si>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</si>
  <si>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</si>
  <si>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</si>
  <si>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</si>
  <si>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</si>
  <si>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</si>
  <si>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</si>
  <si>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</si>
  <si>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</si>
  <si>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</si>
  <si>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</si>
  <si>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</si>
  <si>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</si>
  <si>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</si>
  <si>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</si>
  <si>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</si>
  <si>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</si>
  <si>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</si>
  <si>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</si>
  <si>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</si>
  <si>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</si>
  <si>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</si>
  <si>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</si>
  <si>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</si>
  <si>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</si>
  <si>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</si>
  <si>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</si>
  <si>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</si>
  <si>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</si>
  <si>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</si>
  <si>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</si>
  <si>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</si>
  <si>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</si>
  <si>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</si>
  <si>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</si>
  <si>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</si>
  <si>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</si>
  <si>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</si>
  <si>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</si>
  <si>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</si>
  <si>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</si>
  <si>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</si>
  <si>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</si>
  <si>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</si>
  <si>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</si>
  <si>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</si>
  <si>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</si>
  <si>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</si>
  <si>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</si>
  <si>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</si>
  <si>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</si>
  <si>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</si>
  <si>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</si>
  <si>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</si>
  <si>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</si>
  <si>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</si>
  <si>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</si>
  <si>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</si>
  <si>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</si>
  <si>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</si>
  <si>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</si>
  <si>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</si>
  <si>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</si>
  <si>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</si>
  <si>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</si>
  <si>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</si>
  <si>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</si>
  <si>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</si>
  <si>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</si>
  <si>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</si>
  <si>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</si>
  <si>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</si>
  <si>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</si>
  <si>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</si>
  <si>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</si>
  <si>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</si>
  <si>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</si>
  <si>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</si>
  <si>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</si>
  <si>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</si>
  <si>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</si>
  <si>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</si>
  <si>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</si>
  <si>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</si>
  <si>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</si>
  <si>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</si>
  <si>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</si>
  <si>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</si>
  <si>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</si>
  <si>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</si>
  <si>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</si>
  <si>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</si>
  <si>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</si>
  <si>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</si>
  <si>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</si>
  <si>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</si>
  <si>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</si>
  <si>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</si>
  <si>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</si>
  <si>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</si>
  <si>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</si>
  <si>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</si>
  <si>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</si>
  <si>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</si>
  <si>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</si>
  <si>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</si>
  <si>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</si>
  <si>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</si>
  <si>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</si>
  <si>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</si>
  <si>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</si>
  <si>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</si>
  <si>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</si>
  <si>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</si>
  <si>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</si>
  <si>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</si>
  <si>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</si>
  <si>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</si>
  <si>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</si>
  <si>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</si>
  <si>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</si>
  <si>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</si>
  <si>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</si>
  <si>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</si>
  <si>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</si>
  <si>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</si>
  <si>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</si>
  <si>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</si>
  <si>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</si>
  <si>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</si>
  <si>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</si>
  <si>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</si>
  <si>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</si>
  <si>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</si>
  <si>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</si>
  <si>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</si>
  <si>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</si>
  <si>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</si>
  <si>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</si>
  <si>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</si>
  <si>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</si>
  <si>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</si>
  <si>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</si>
  <si>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</si>
  <si>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</si>
  <si>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</si>
  <si>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</si>
  <si>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</si>
  <si>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</si>
  <si>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</si>
  <si>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</si>
  <si>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</si>
  <si>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</si>
  <si>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</si>
  <si>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</si>
  <si>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</si>
  <si>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</si>
  <si>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</si>
  <si>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</si>
  <si>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</si>
  <si>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</si>
  <si>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</si>
  <si>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</si>
  <si>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</si>
  <si>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</si>
  <si>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</si>
  <si>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</si>
  <si>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</si>
  <si>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</si>
  <si>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</si>
  <si>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</si>
  <si>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</si>
  <si>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</si>
  <si>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</si>
  <si>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</si>
  <si>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</si>
  <si>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</si>
  <si>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</si>
  <si>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</si>
  <si>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</si>
  <si>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</si>
  <si>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</si>
  <si>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</si>
  <si>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</si>
  <si>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</si>
  <si>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</si>
  <si>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</si>
  <si>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</si>
  <si>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</si>
  <si>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</si>
  <si>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</si>
  <si>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</si>
  <si>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</si>
  <si>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</si>
  <si>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</si>
  <si>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</si>
  <si>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</si>
  <si>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</si>
  <si>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</si>
  <si>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</si>
  <si>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</si>
  <si>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</si>
  <si>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</si>
  <si>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</si>
  <si>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</si>
  <si>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</si>
  <si>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</si>
  <si>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</si>
  <si>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</si>
  <si>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</si>
  <si>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</si>
  <si>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</si>
  <si>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</si>
  <si>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</si>
  <si>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</si>
  <si>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</si>
  <si>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</si>
  <si>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</si>
  <si>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</si>
  <si>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</si>
  <si>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</si>
  <si>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</si>
  <si>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</si>
  <si>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</si>
  <si>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</si>
  <si>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</si>
  <si>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</si>
  <si>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</si>
  <si>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</si>
  <si>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</si>
  <si>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</si>
  <si>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</si>
  <si>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</si>
  <si>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</si>
  <si>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</si>
  <si>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</si>
  <si>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</si>
  <si>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</si>
  <si>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</si>
  <si>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</si>
  <si>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</si>
  <si>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</si>
  <si>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</si>
  <si>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</si>
  <si>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</si>
  <si>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</si>
  <si>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</si>
  <si>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</si>
  <si>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</si>
  <si>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</si>
  <si>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</si>
  <si>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</si>
  <si>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</si>
  <si>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</si>
  <si>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</si>
  <si>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</si>
  <si>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</si>
  <si>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</si>
  <si>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</si>
  <si>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</si>
  <si>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</si>
  <si>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</si>
  <si>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</si>
  <si>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</si>
  <si>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</si>
  <si>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</si>
  <si>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</si>
  <si>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</si>
  <si>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</si>
  <si>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</si>
  <si>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</si>
  <si>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</si>
  <si>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</si>
  <si>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</si>
  <si>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</si>
  <si>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</si>
  <si>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</si>
  <si>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</si>
  <si>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</si>
  <si>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</si>
  <si>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</si>
  <si>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</si>
  <si>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</si>
  <si>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</si>
  <si>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</si>
  <si>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</si>
  <si>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</si>
  <si>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</si>
  <si>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</si>
  <si>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</si>
  <si>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</si>
  <si>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</si>
  <si>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</si>
  <si>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</si>
  <si>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</si>
  <si>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</si>
  <si>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</si>
  <si>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</si>
  <si>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</si>
  <si>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</si>
  <si>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</si>
  <si>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</si>
  <si>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</si>
  <si>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</si>
  <si>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</si>
  <si>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</si>
  <si>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</si>
  <si>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</si>
  <si>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</si>
  <si>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</si>
  <si>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</si>
  <si>
    <t>26-09</t>
  </si>
  <si>
    <t>غسيل أبو هيثم</t>
  </si>
  <si>
    <t>هايلاند</t>
  </si>
  <si>
    <t>روتوش</t>
  </si>
  <si>
    <t>موتير بدرلو كاتم</t>
  </si>
  <si>
    <t>جرن</t>
  </si>
  <si>
    <t>جملة10</t>
  </si>
  <si>
    <t>بيع شهر10</t>
  </si>
  <si>
    <t>مصاريف شهر10</t>
  </si>
  <si>
    <t>حبل نايلون 25متر</t>
  </si>
  <si>
    <t xml:space="preserve">موتير </t>
  </si>
  <si>
    <t>بيك اب</t>
  </si>
  <si>
    <t>محاسب</t>
  </si>
  <si>
    <t>علي عاصي</t>
  </si>
  <si>
    <t>28-09</t>
  </si>
  <si>
    <t>جفصيت</t>
  </si>
  <si>
    <t>محد الأحمد</t>
  </si>
  <si>
    <t>سارا</t>
  </si>
  <si>
    <t>بيد عبد مع الحاج</t>
  </si>
  <si>
    <t>29-09</t>
  </si>
  <si>
    <t>حاج علي دعيس</t>
  </si>
  <si>
    <t>غطا عاج</t>
  </si>
  <si>
    <t>طابة إيطالية</t>
  </si>
  <si>
    <t>30-09</t>
  </si>
  <si>
    <t>موتير حصان</t>
  </si>
  <si>
    <t>بلال مكاشي</t>
  </si>
  <si>
    <t>مغاسل</t>
  </si>
  <si>
    <t>أبو عمر قصاب</t>
  </si>
  <si>
    <t>بيد إبراهيم مع الحاج</t>
  </si>
  <si>
    <t>إبراهيم ليسيكو</t>
  </si>
  <si>
    <t>01-10</t>
  </si>
  <si>
    <t>موتير نص حصان</t>
  </si>
  <si>
    <t>PWP</t>
  </si>
  <si>
    <t>خالد جلاد</t>
  </si>
  <si>
    <t>اشتراك اخت الحاج</t>
  </si>
  <si>
    <t>ايليي مجدلاني</t>
  </si>
  <si>
    <t>اشتارك كهرباء المحل</t>
  </si>
  <si>
    <t>غطاء بيكاليت</t>
  </si>
  <si>
    <t>احمد مع الحاج</t>
  </si>
  <si>
    <t>02-10</t>
  </si>
  <si>
    <t>هاني الاجاتي</t>
  </si>
  <si>
    <t>دفاتر فواتير</t>
  </si>
  <si>
    <t>تلزيق 1/4</t>
  </si>
  <si>
    <t>محمد شقير</t>
  </si>
  <si>
    <t>حسام 100$</t>
  </si>
  <si>
    <t>إبراهيم السنكري</t>
  </si>
  <si>
    <t>03-10</t>
  </si>
  <si>
    <t>الاشقر</t>
  </si>
  <si>
    <t>كاشكبل</t>
  </si>
  <si>
    <t>مرتجع حاجة الهام</t>
  </si>
  <si>
    <t>تعليقة دوش</t>
  </si>
  <si>
    <t>لمبات</t>
  </si>
  <si>
    <t>مراية ونواعم</t>
  </si>
  <si>
    <t>طرمبة غسالة</t>
  </si>
  <si>
    <t>مغسلة وبراغي</t>
  </si>
  <si>
    <t>مصفاية وتندير</t>
  </si>
  <si>
    <t>قنينة نفط</t>
  </si>
  <si>
    <t>سبراي ونربيج فيتاس</t>
  </si>
  <si>
    <t>نربيج وسيليكون</t>
  </si>
  <si>
    <t>خلاك وحديد</t>
  </si>
  <si>
    <t>سيفون بلاطة</t>
  </si>
  <si>
    <t>تصليح الكاركو</t>
  </si>
  <si>
    <t>لقطات 25</t>
  </si>
  <si>
    <t>قلب مع مسكة</t>
  </si>
  <si>
    <t>جرن 2</t>
  </si>
  <si>
    <t>عبد الكريم سلوم</t>
  </si>
  <si>
    <t>جهاد المصري</t>
  </si>
  <si>
    <t>110 وصل</t>
  </si>
  <si>
    <t>عمو لمطلق</t>
  </si>
  <si>
    <t>غطء ونربيج</t>
  </si>
  <si>
    <t>شطافة وسكر</t>
  </si>
  <si>
    <t>مرتجع محمود سلامة</t>
  </si>
  <si>
    <t>05-10</t>
  </si>
  <si>
    <t>ساكول</t>
  </si>
  <si>
    <t>ترابة ومصفاية</t>
  </si>
  <si>
    <t>وزاوية بلاط</t>
  </si>
  <si>
    <t>ربيع حمزة تياغرا</t>
  </si>
  <si>
    <t>وصل ونقاص</t>
  </si>
  <si>
    <t>100 يوور</t>
  </si>
  <si>
    <t>100 دولار</t>
  </si>
  <si>
    <t>فرق يورو</t>
  </si>
  <si>
    <t>هيكل</t>
  </si>
  <si>
    <t>شمعة وطابة</t>
  </si>
  <si>
    <t>كرتون</t>
  </si>
  <si>
    <t>حنفية بغلة</t>
  </si>
  <si>
    <t>شمعتين قطن</t>
  </si>
  <si>
    <t>رول طرش</t>
  </si>
  <si>
    <t>طرش ونايلون</t>
  </si>
  <si>
    <t>ركورات باكس</t>
  </si>
  <si>
    <t>مسكة سميكة</t>
  </si>
  <si>
    <t>تلزيق وورق خف</t>
  </si>
  <si>
    <t>بويا وجفصين</t>
  </si>
  <si>
    <t>ايزي وثباب</t>
  </si>
  <si>
    <t>زراعي لفة وتفلون</t>
  </si>
  <si>
    <t>سبراي ورزيتنس</t>
  </si>
  <si>
    <t>قرص كلور</t>
  </si>
  <si>
    <t>ركور ونربيج</t>
  </si>
  <si>
    <t>بيد الأبيض شريط</t>
  </si>
  <si>
    <t>رزيتنس فدار</t>
  </si>
  <si>
    <t>عنق وخلاط</t>
  </si>
  <si>
    <t>منشار حديد</t>
  </si>
  <si>
    <t>موتير سراق ليو</t>
  </si>
  <si>
    <t>غروهي من فاطمة</t>
  </si>
  <si>
    <t>جل الديب من إبراهيم</t>
  </si>
  <si>
    <t>طرش وفرشاية</t>
  </si>
  <si>
    <t>غال مع مسكة</t>
  </si>
  <si>
    <t xml:space="preserve">ايزي </t>
  </si>
  <si>
    <t xml:space="preserve">احمد </t>
  </si>
  <si>
    <t>بريس كونترول</t>
  </si>
  <si>
    <t>وصل باكس</t>
  </si>
  <si>
    <t>كوع 3 PVC</t>
  </si>
  <si>
    <t>غاز ديجتال</t>
  </si>
  <si>
    <t>أبو طعان</t>
  </si>
  <si>
    <t>06-10</t>
  </si>
  <si>
    <t>طابو كهرباء</t>
  </si>
  <si>
    <t>بلال جبر</t>
  </si>
  <si>
    <t>رمل+ترابة</t>
  </si>
  <si>
    <t>الحاج تركي موتير</t>
  </si>
  <si>
    <t>حزان 500</t>
  </si>
  <si>
    <t>100 يورو</t>
  </si>
  <si>
    <t>ركور ووصل باكس</t>
  </si>
  <si>
    <t>سدة كرسي</t>
  </si>
  <si>
    <t>لفة حبل</t>
  </si>
  <si>
    <t>قلبين خلاط</t>
  </si>
  <si>
    <t>محمد العيسى</t>
  </si>
  <si>
    <t>موتير بدرلو وبرس كونترول</t>
  </si>
  <si>
    <t>خزانة رمادي</t>
  </si>
  <si>
    <t>خزان 2000 +حجر</t>
  </si>
  <si>
    <t>محمد قاسم</t>
  </si>
  <si>
    <t>برميل</t>
  </si>
  <si>
    <t>ريشة SDS</t>
  </si>
  <si>
    <t>هشام  قاروط</t>
  </si>
  <si>
    <t>سبراي اسود</t>
  </si>
  <si>
    <t>دفعة خلاط</t>
  </si>
  <si>
    <t>ريشة باطون</t>
  </si>
  <si>
    <t>نربيج دوش 2م</t>
  </si>
  <si>
    <t xml:space="preserve">برميل طرش </t>
  </si>
  <si>
    <t>حنفية بريفا</t>
  </si>
  <si>
    <t>مصفاية خلاط</t>
  </si>
  <si>
    <t xml:space="preserve">رزيستنس </t>
  </si>
  <si>
    <t>قسطل ابيض</t>
  </si>
  <si>
    <t>سكر على وبعزقة</t>
  </si>
  <si>
    <t>عنق مغسلة</t>
  </si>
  <si>
    <t>احمد ا لديري</t>
  </si>
  <si>
    <t>محمد الاسطى</t>
  </si>
  <si>
    <t>دواء صراصير</t>
  </si>
  <si>
    <t>سامر سلطان مع الحاج</t>
  </si>
  <si>
    <t>المسى</t>
  </si>
  <si>
    <t>طرمبة غاطسة</t>
  </si>
  <si>
    <t>محمد ديوس</t>
  </si>
  <si>
    <t>طرمبة ضغط</t>
  </si>
  <si>
    <t>كاتو فيران</t>
  </si>
  <si>
    <t>07-10</t>
  </si>
  <si>
    <t>ركور+قطع وصل</t>
  </si>
  <si>
    <t>بويا+طرش</t>
  </si>
  <si>
    <t>عزل</t>
  </si>
  <si>
    <t>بعزقة 2</t>
  </si>
  <si>
    <t>طرش سايبس</t>
  </si>
  <si>
    <t>غالون سايبس</t>
  </si>
  <si>
    <t>كوع  ومخالف</t>
  </si>
  <si>
    <t>جهاد زين</t>
  </si>
  <si>
    <t>محمود  حافظة</t>
  </si>
  <si>
    <t>رمل ونحاته</t>
  </si>
  <si>
    <t>باقي خزانات</t>
  </si>
  <si>
    <t>برميل طرش بريمو</t>
  </si>
  <si>
    <t>روبة وتلزيق بلاط</t>
  </si>
  <si>
    <t>سكر زراعي</t>
  </si>
  <si>
    <t>شطافة اسباني</t>
  </si>
  <si>
    <t>هيثم الناطور</t>
  </si>
  <si>
    <t>عزق يعفوري</t>
  </si>
  <si>
    <t>رمزي السنكري</t>
  </si>
  <si>
    <t>برميل نفط</t>
  </si>
  <si>
    <t>صباب مجلى إيطالي</t>
  </si>
  <si>
    <t>شيخ انس</t>
  </si>
  <si>
    <t>الاخرس</t>
  </si>
  <si>
    <t>ركور باكس</t>
  </si>
  <si>
    <t>تندير</t>
  </si>
  <si>
    <t>عبد تصليح دولاب</t>
  </si>
  <si>
    <t>تحويلة</t>
  </si>
  <si>
    <t>مرتجع أبو حمود</t>
  </si>
  <si>
    <t>غبد المحمود</t>
  </si>
  <si>
    <t>08-10</t>
  </si>
  <si>
    <t xml:space="preserve">سكر غلة </t>
  </si>
  <si>
    <t>كوع وقسطل</t>
  </si>
  <si>
    <t>العميد</t>
  </si>
  <si>
    <t>تفلون وسدة</t>
  </si>
  <si>
    <t>ايزي انجليزي</t>
  </si>
  <si>
    <t>اغراض حديد</t>
  </si>
  <si>
    <t>نربيج إيطالي</t>
  </si>
  <si>
    <t>أغراض زراعي</t>
  </si>
  <si>
    <t>فينيسيا</t>
  </si>
  <si>
    <t>خلاط مغسلة ودوش</t>
  </si>
  <si>
    <t>ايزي وجوان حصر</t>
  </si>
  <si>
    <t>حاج علي عمار</t>
  </si>
  <si>
    <t>دهان سايبس</t>
  </si>
  <si>
    <t>مجموعة  دوش</t>
  </si>
  <si>
    <t>حنفية سميك</t>
  </si>
  <si>
    <t>فرد وشطافة</t>
  </si>
  <si>
    <t>خلاط مغسلة صيني</t>
  </si>
  <si>
    <t>علي دعيبس</t>
  </si>
  <si>
    <t xml:space="preserve">فادي </t>
  </si>
  <si>
    <t>وصل حديد</t>
  </si>
  <si>
    <t>حاج احمد</t>
  </si>
  <si>
    <t>وصل 40</t>
  </si>
  <si>
    <t>وصل ذكر نحاس</t>
  </si>
  <si>
    <t>فلتر وتفلون</t>
  </si>
  <si>
    <t>شادي بارود</t>
  </si>
  <si>
    <t>عماد خوري</t>
  </si>
  <si>
    <t>عبد الرؤوف</t>
  </si>
  <si>
    <t>نربيج 50 اسباني</t>
  </si>
  <si>
    <t>09-10</t>
  </si>
  <si>
    <t>تلزيق ساكول</t>
  </si>
  <si>
    <t>خالد برجاوي</t>
  </si>
  <si>
    <t>بكادوش وتعليقة</t>
  </si>
  <si>
    <t>تحويلة دوش</t>
  </si>
  <si>
    <t>قلب ةمسكة</t>
  </si>
  <si>
    <t xml:space="preserve">اكباس </t>
  </si>
  <si>
    <t>قازان مع باكس</t>
  </si>
  <si>
    <t>بنزين عبد واوراق</t>
  </si>
  <si>
    <t>احمد الأشقر</t>
  </si>
  <si>
    <t>حمودة</t>
  </si>
  <si>
    <t>بيد موسى مع الحاج</t>
  </si>
  <si>
    <t>أبو هادي رزق</t>
  </si>
  <si>
    <t>نربيج وحديد</t>
  </si>
  <si>
    <t>عباس يحيى</t>
  </si>
  <si>
    <t>شيخ طه</t>
  </si>
  <si>
    <t>محمد عيتاني</t>
  </si>
  <si>
    <t>شقرة تنضيف</t>
  </si>
  <si>
    <t xml:space="preserve">مجموعة شطافة </t>
  </si>
  <si>
    <t>شفرات</t>
  </si>
  <si>
    <t>خلاط دوش  مرخم</t>
  </si>
  <si>
    <t>تصليح شنطة</t>
  </si>
  <si>
    <t>خزان 500 عدد 2</t>
  </si>
  <si>
    <t>زيبق</t>
  </si>
  <si>
    <t>رتوش</t>
  </si>
  <si>
    <t>10-10</t>
  </si>
  <si>
    <t>SDS ريشة</t>
  </si>
  <si>
    <t>زاوية بلاط</t>
  </si>
  <si>
    <t>جرن وكعكة</t>
  </si>
  <si>
    <t>غطاء فينسيا ازرق</t>
  </si>
  <si>
    <t>مرتديلا</t>
  </si>
  <si>
    <t>بار دوش وخلاط</t>
  </si>
  <si>
    <t>قنينة ايطالي</t>
  </si>
  <si>
    <t>قازان 150 بورسلان</t>
  </si>
  <si>
    <t>فطرون</t>
  </si>
  <si>
    <t>أبوعذاب</t>
  </si>
  <si>
    <t>محطة الامل زيت</t>
  </si>
  <si>
    <t>مصفاية عنق</t>
  </si>
  <si>
    <t>مسكة درفة</t>
  </si>
  <si>
    <t>باكس 16</t>
  </si>
  <si>
    <t>إبراهيم سنكري</t>
  </si>
  <si>
    <t>أبو عمر ياسين</t>
  </si>
  <si>
    <t>علي تيبو</t>
  </si>
  <si>
    <t>سيليكن وترابة</t>
  </si>
  <si>
    <t>كيلو قطرون</t>
  </si>
  <si>
    <t>كيلو بويا ماكس</t>
  </si>
  <si>
    <t>وسا م عيتاني</t>
  </si>
  <si>
    <t>كبسة سيفون</t>
  </si>
  <si>
    <t>مخالف دوش</t>
  </si>
  <si>
    <t>محمد زين</t>
  </si>
  <si>
    <t>12-10</t>
  </si>
  <si>
    <t>اغراض لبيت الحاج</t>
  </si>
  <si>
    <t>شقف</t>
  </si>
  <si>
    <t xml:space="preserve">ايزي وصباب </t>
  </si>
  <si>
    <t>خلاط وحنفيات</t>
  </si>
  <si>
    <t>عماياي</t>
  </si>
  <si>
    <t>بغدادي</t>
  </si>
  <si>
    <t>بسام  عبد الله</t>
  </si>
  <si>
    <t>هادي سنكري</t>
  </si>
  <si>
    <t>سكر ومخالف</t>
  </si>
  <si>
    <t>عبد فارس</t>
  </si>
  <si>
    <t>هاني الجاتي</t>
  </si>
  <si>
    <t>دفتر</t>
  </si>
  <si>
    <t>نايلون ونربيج</t>
  </si>
  <si>
    <t>له زبون</t>
  </si>
  <si>
    <t>فرق عدة</t>
  </si>
  <si>
    <t>خضر داعوق</t>
  </si>
  <si>
    <t>رافي عقيقي</t>
  </si>
  <si>
    <t>بكادوش</t>
  </si>
  <si>
    <t>عبد الشيح</t>
  </si>
  <si>
    <t>مهرب</t>
  </si>
  <si>
    <t>فرق رزيتنس</t>
  </si>
  <si>
    <t>خزان 400</t>
  </si>
  <si>
    <t>حنفية برم توليدو</t>
  </si>
  <si>
    <t>قاعدة ونربيج</t>
  </si>
  <si>
    <t>موتير 3/4 ليو</t>
  </si>
  <si>
    <t>خزان مع نقل</t>
  </si>
  <si>
    <t>المبلغ ل.ل</t>
  </si>
  <si>
    <t>الرصيد ل.ل</t>
  </si>
  <si>
    <t>المبلغ $</t>
  </si>
  <si>
    <t>الرصيد $</t>
  </si>
  <si>
    <t>فرشاية صاروخ</t>
  </si>
  <si>
    <t>من الصندوق</t>
  </si>
  <si>
    <t>كتيت</t>
  </si>
  <si>
    <t>مسكة اسباني</t>
  </si>
  <si>
    <t>سكر زاوية 2</t>
  </si>
  <si>
    <t>أكياس ردم وشوكة</t>
  </si>
  <si>
    <t>معجونة واندركوت</t>
  </si>
  <si>
    <t>قنينة 100 4ملم</t>
  </si>
  <si>
    <t>13-10</t>
  </si>
  <si>
    <t>تلزيق بويا</t>
  </si>
  <si>
    <t>نرابة</t>
  </si>
  <si>
    <t>براغي واسافين</t>
  </si>
  <si>
    <t>ترابه سودا</t>
  </si>
  <si>
    <t xml:space="preserve">احمد 3 </t>
  </si>
  <si>
    <t>عصام هنو</t>
  </si>
  <si>
    <t>أبو عبدو السنكري</t>
  </si>
  <si>
    <t>15*15- تغليقة منشفة</t>
  </si>
  <si>
    <t>زيرقون</t>
  </si>
  <si>
    <t>حاج غصام شمس</t>
  </si>
  <si>
    <t>حاج أبو محمد</t>
  </si>
  <si>
    <t>جرن زيت سيليكون</t>
  </si>
  <si>
    <t>مغسلة روندا</t>
  </si>
  <si>
    <t>رمل وترابة سوداء</t>
  </si>
  <si>
    <t>كيلو هامر</t>
  </si>
  <si>
    <t>غطاء فيسني</t>
  </si>
  <si>
    <t>برس كونترول إيطالي</t>
  </si>
  <si>
    <t>اسود</t>
  </si>
  <si>
    <t>ادبتر تلحيم</t>
  </si>
  <si>
    <t>زحافات بلاط</t>
  </si>
  <si>
    <t>مجموعة شطافة اسباني</t>
  </si>
  <si>
    <t>مغاسل 900</t>
  </si>
  <si>
    <t xml:space="preserve">حنفية </t>
  </si>
  <si>
    <t>تيه بسن</t>
  </si>
  <si>
    <t>داوء فيران</t>
  </si>
  <si>
    <t>خلاط مغسلة غروهي</t>
  </si>
  <si>
    <t>كوع 2</t>
  </si>
  <si>
    <t>بالحزنة</t>
  </si>
  <si>
    <t>سكر ودوبل</t>
  </si>
  <si>
    <t>14-10</t>
  </si>
  <si>
    <t>مصفاية وترابة</t>
  </si>
  <si>
    <t>عبد الاحد</t>
  </si>
  <si>
    <t>كوع ثابت+ترابة</t>
  </si>
  <si>
    <t>الشيخ توفيق</t>
  </si>
  <si>
    <t>نقل رصيد</t>
  </si>
  <si>
    <t>خلاط مجلى حائط</t>
  </si>
  <si>
    <t>رمل وترابة وكفوف</t>
  </si>
  <si>
    <t>ابو ياسر</t>
  </si>
  <si>
    <t>جامع البركة للحاج</t>
  </si>
  <si>
    <t>قلب إيطالي وعنق</t>
  </si>
  <si>
    <t>شريط كهرباء مبروم</t>
  </si>
  <si>
    <t>النجار</t>
  </si>
  <si>
    <t>طاب ة كهرباء</t>
  </si>
  <si>
    <t>كيالي</t>
  </si>
  <si>
    <t>نربيج 1.2م</t>
  </si>
  <si>
    <t>حاج علي فارس</t>
  </si>
  <si>
    <t>عزقة عيار</t>
  </si>
  <si>
    <t>زراعي 1 1/4</t>
  </si>
  <si>
    <t>ايزي ونربيج</t>
  </si>
  <si>
    <t>رامكو</t>
  </si>
  <si>
    <t>الحمد الأحمد</t>
  </si>
  <si>
    <t xml:space="preserve">مصفاية </t>
  </si>
  <si>
    <t>سم جردون</t>
  </si>
  <si>
    <t>نربيج 50</t>
  </si>
  <si>
    <t>كوع مخالف</t>
  </si>
  <si>
    <t>خزان من حسام</t>
  </si>
  <si>
    <t>بنزين  ابراهيم</t>
  </si>
  <si>
    <t>تلزيق سيليكون</t>
  </si>
  <si>
    <t>علي الاحمد</t>
  </si>
  <si>
    <t>حنفية ووصل</t>
  </si>
  <si>
    <t>نربيج وايزي</t>
  </si>
  <si>
    <t>عبد الشبخ</t>
  </si>
  <si>
    <t>نربيج شطافة نابولي</t>
  </si>
  <si>
    <t>15-10</t>
  </si>
  <si>
    <t>شمسيات</t>
  </si>
  <si>
    <t>ضريبة الفصل الثاني بيد أبو هيثم</t>
  </si>
  <si>
    <t>جمعة</t>
  </si>
  <si>
    <t>أبو حسن خليفة</t>
  </si>
  <si>
    <t>سعيد ترياقي</t>
  </si>
  <si>
    <t>وصل 25</t>
  </si>
  <si>
    <t xml:space="preserve">قسطل 50 </t>
  </si>
  <si>
    <t>قازان بريفن</t>
  </si>
  <si>
    <t>عدة جنب وشطافة</t>
  </si>
  <si>
    <t>ثقبين نحاس وترابة</t>
  </si>
  <si>
    <t>محمد الأشقر</t>
  </si>
  <si>
    <t>محمد علي مرتجع</t>
  </si>
  <si>
    <t>مصطفى رحيم</t>
  </si>
  <si>
    <t>الى الصندوق tva</t>
  </si>
  <si>
    <t>سدة حديد</t>
  </si>
  <si>
    <t>فيش وترابة</t>
  </si>
  <si>
    <t>حسن مغنية</t>
  </si>
  <si>
    <t>أبو علي ملالي</t>
  </si>
  <si>
    <t>حسن  مغنية</t>
  </si>
  <si>
    <t>رزستنس</t>
  </si>
  <si>
    <t>16-10</t>
  </si>
  <si>
    <t>مغجونة صراصير</t>
  </si>
  <si>
    <t>سدة ريغار</t>
  </si>
  <si>
    <t>أبو جاسم</t>
  </si>
  <si>
    <t>دفتر فارة</t>
  </si>
  <si>
    <t>طابة وتيه</t>
  </si>
  <si>
    <t>كهرباء مستودع ومحل شور</t>
  </si>
  <si>
    <t>خلاط دوش يوروسمارت</t>
  </si>
  <si>
    <t>ساكول وسيليكون</t>
  </si>
  <si>
    <t>محمود البطل</t>
  </si>
  <si>
    <t>عوده وقاروط</t>
  </si>
  <si>
    <t>جزمة</t>
  </si>
  <si>
    <t>حشمة</t>
  </si>
  <si>
    <t>مسكة شطافة ونربيج</t>
  </si>
  <si>
    <t>كبسة عدة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</si>
</sst>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4">
    <numFmt numFmtId="6" formatCode="#,##0\ &quot;$&quot;;[Red]\-#,##0\ &quot;$&quot;"/>
    <numFmt numFmtId="8" formatCode="#,##0.00\ &quot;$&quot;;[Red]\-#,##0.00\ &quot;$&quot;"/>
    <numFmt numFmtId="44" formatCode="_-* #,##0.00\ &quot;$&quot;_-;\-* #,##0.00\ &quot;$&quot;_-;_-* &quot;-&quot;??\ &quot;$&quot;_-;_-@_-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  <numFmt numFmtId="171" formatCode="[$-401]dddd\,\ dd\-mm\-yyyy"/>
    <numFmt numFmtId="172" formatCode="_-* #,##0\ &quot;$&quot;_-;\-* #,##0\ &quot;$&quot;_-;_-* &quot;-&quot;??\ &quot;$&quot;_-;_-@_-"/>
    <numFmt numFmtId="173" formatCode="_-* #,##0\ [$ل.ل.‏-3001]_-;\-* #,##0\ [$ل.ل.‏-3001]_-;_-* &quot;-&quot;??\ [$ل.ل.‏-3001]_-;_-@_-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  <fill>
      <patternFill patternType="solid">
        <fgColor theme="8" tint="0.39997558519241921"/>
        <bgColor rgb="FFFFC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226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6" fontId="0" fillId="2" borderId="1" xfId="0" applyNumberFormat="1" applyFill="1" applyBorder="1"/>
    <xf numFmtId="166" fontId="0" fillId="2" borderId="1" xfId="0" applyNumberFormat="1" applyFill="1" applyBorder="1"/>
    <xf numFmtId="165" fontId="0" fillId="0" borderId="0" xfId="0" applyNumberFormat="1"/>
    <xf numFmtId="164" fontId="2" fillId="7" borderId="0" xfId="0" applyNumberFormat="1" applyFont="1" applyFill="1" applyAlignment="1">
      <alignment horizontal="right"/>
    </xf>
    <xf numFmtId="166" fontId="22" fillId="7" borderId="0" xfId="0" applyNumberFormat="1" applyFont="1" applyFill="1"/>
    <xf numFmtId="6" fontId="21" fillId="7" borderId="0" xfId="0" applyNumberFormat="1" applyFont="1" applyFill="1"/>
    <xf numFmtId="164" fontId="2" fillId="5" borderId="0" xfId="0" applyNumberFormat="1" applyFont="1" applyFill="1" applyAlignment="1">
      <alignment horizontal="right"/>
    </xf>
    <xf numFmtId="166" fontId="22" fillId="5" borderId="0" xfId="0" applyNumberFormat="1" applyFont="1" applyFill="1"/>
    <xf numFmtId="6" fontId="21" fillId="5" borderId="0" xfId="0" applyNumberFormat="1" applyFont="1" applyFill="1"/>
    <xf numFmtId="167" fontId="7" fillId="11" borderId="0" xfId="0" applyNumberFormat="1" applyFont="1" applyFill="1"/>
    <xf numFmtId="164" fontId="6" fillId="5" borderId="0" xfId="0" applyNumberFormat="1" applyFont="1" applyFill="1" applyAlignment="1">
      <alignment horizontal="right"/>
    </xf>
    <xf numFmtId="167" fontId="7" fillId="5" borderId="0" xfId="0" applyNumberFormat="1" applyFont="1" applyFill="1"/>
    <xf numFmtId="164" fontId="7" fillId="5" borderId="0" xfId="0" applyNumberFormat="1" applyFont="1" applyFill="1" applyAlignment="1">
      <alignment horizontal="right"/>
    </xf>
    <xf numFmtId="0" fontId="1" fillId="13" borderId="1" xfId="0" applyFont="1" applyFill="1" applyBorder="1"/>
    <xf numFmtId="6" fontId="1" fillId="13" borderId="1" xfId="0" applyNumberFormat="1" applyFont="1" applyFill="1" applyBorder="1"/>
    <xf numFmtId="166" fontId="1" fillId="13" borderId="1" xfId="0" applyNumberFormat="1" applyFont="1" applyFill="1" applyBorder="1"/>
    <xf numFmtId="6" fontId="7" fillId="14" borderId="0" xfId="0" applyNumberFormat="1" applyFont="1" applyFill="1"/>
    <xf numFmtId="6" fontId="1" fillId="14" borderId="0" xfId="0" applyNumberFormat="1" applyFont="1" applyFill="1"/>
    <xf numFmtId="6" fontId="1" fillId="14" borderId="1" xfId="0" applyNumberFormat="1" applyFont="1" applyFill="1" applyBorder="1"/>
    <xf numFmtId="0" fontId="1" fillId="14" borderId="0" xfId="0" applyFont="1" applyFill="1"/>
    <xf numFmtId="164" fontId="2" fillId="14" borderId="0" xfId="0" applyNumberFormat="1" applyFont="1" applyFill="1" applyAlignment="1">
      <alignment horizontal="right"/>
    </xf>
    <xf numFmtId="165" fontId="22" fillId="14" borderId="0" xfId="0" applyNumberFormat="1" applyFont="1" applyFill="1"/>
    <xf numFmtId="165" fontId="21" fillId="14" borderId="0" xfId="0" applyNumberFormat="1" applyFont="1" applyFill="1"/>
    <xf numFmtId="165" fontId="1" fillId="14" borderId="0" xfId="0" applyNumberFormat="1" applyFont="1" applyFill="1"/>
    <xf numFmtId="164" fontId="2" fillId="13" borderId="1" xfId="0" applyNumberFormat="1" applyFont="1" applyFill="1" applyBorder="1" applyAlignment="1">
      <alignment horizontal="right"/>
    </xf>
    <xf numFmtId="164" fontId="22" fillId="13" borderId="1" xfId="0" applyNumberFormat="1" applyFont="1" applyFill="1" applyBorder="1"/>
    <xf numFmtId="6" fontId="21" fillId="13" borderId="1" xfId="0" applyNumberFormat="1" applyFont="1" applyFill="1" applyBorder="1"/>
    <xf numFmtId="49" fontId="7" fillId="14" borderId="0" xfId="0" applyNumberFormat="1" applyFont="1" applyFill="1"/>
    <xf numFmtId="164" fontId="7" fillId="12" borderId="0" xfId="0" applyNumberFormat="1" applyFont="1" applyFill="1" applyAlignment="1">
      <alignment horizontal="right"/>
    </xf>
    <xf numFmtId="164" fontId="6" fillId="12" borderId="0" xfId="0" applyNumberFormat="1" applyFont="1" applyFill="1" applyAlignment="1">
      <alignment horizontal="right"/>
    </xf>
    <xf numFmtId="166" fontId="22" fillId="12" borderId="0" xfId="0" applyNumberFormat="1" applyFont="1" applyFill="1"/>
    <xf numFmtId="6" fontId="21" fillId="12" borderId="0" xfId="0" applyNumberFormat="1" applyFont="1" applyFill="1"/>
    <xf numFmtId="167" fontId="7" fillId="12" borderId="0" xfId="0" applyNumberFormat="1" applyFont="1" applyFill="1"/>
    <xf numFmtId="0" fontId="7" fillId="11" borderId="9" xfId="0" applyFont="1" applyFill="1" applyBorder="1"/>
    <xf numFmtId="43" fontId="7" fillId="11" borderId="0" xfId="1" applyFont="1" applyFill="1"/>
    <xf numFmtId="0" fontId="0" fillId="0" borderId="9" xfId="0" applyBorder="1"/>
    <xf numFmtId="171" fontId="0" fillId="0" borderId="9" xfId="0" applyNumberFormat="1" applyBorder="1"/>
    <xf numFmtId="172" fontId="0" fillId="16" borderId="9" xfId="2" applyNumberFormat="1" applyFont="1" applyFill="1" applyBorder="1"/>
    <xf numFmtId="173" fontId="0" fillId="15" borderId="9" xfId="0" applyNumberFormat="1" applyFill="1" applyBorder="1"/>
    <xf numFmtId="171" fontId="0" fillId="0" borderId="11" xfId="0" applyNumberFormat="1" applyBorder="1"/>
    <xf numFmtId="172" fontId="0" fillId="16" borderId="11" xfId="2" applyNumberFormat="1" applyFont="1" applyFill="1" applyBorder="1"/>
    <xf numFmtId="173" fontId="0" fillId="15" borderId="11" xfId="0" applyNumberFormat="1" applyFill="1" applyBorder="1"/>
    <xf numFmtId="0" fontId="10" fillId="6" borderId="12" xfId="0" applyFont="1" applyFill="1" applyBorder="1"/>
    <xf numFmtId="0" fontId="10" fillId="6" borderId="13" xfId="0" applyFont="1" applyFill="1" applyBorder="1"/>
    <xf numFmtId="171" fontId="0" fillId="0" borderId="12" xfId="0" applyNumberFormat="1" applyBorder="1"/>
    <xf numFmtId="173" fontId="0" fillId="15" borderId="13" xfId="0" applyNumberFormat="1" applyFill="1" applyBorder="1"/>
    <xf numFmtId="171" fontId="0" fillId="0" borderId="14" xfId="0" applyNumberFormat="1" applyBorder="1"/>
    <xf numFmtId="173" fontId="0" fillId="15" borderId="15" xfId="0" applyNumberFormat="1" applyFill="1" applyBorder="1"/>
    <xf numFmtId="171" fontId="0" fillId="0" borderId="16" xfId="0" applyNumberFormat="1" applyBorder="1"/>
    <xf numFmtId="173" fontId="0" fillId="15" borderId="17" xfId="0" applyNumberFormat="1" applyFill="1" applyBorder="1"/>
    <xf numFmtId="171" fontId="0" fillId="0" borderId="18" xfId="0" applyNumberFormat="1" applyBorder="1"/>
    <xf numFmtId="173" fontId="0" fillId="15" borderId="19" xfId="0" applyNumberFormat="1" applyFill="1" applyBorder="1"/>
    <xf numFmtId="0" fontId="10" fillId="6" borderId="20" xfId="0" applyFont="1" applyFill="1" applyBorder="1"/>
    <xf numFmtId="0" fontId="10" fillId="0" borderId="13" xfId="0" applyFont="1" applyBorder="1"/>
    <xf numFmtId="0" fontId="10" fillId="0" borderId="15" xfId="0" applyFont="1" applyBorder="1"/>
    <xf numFmtId="0" fontId="10" fillId="0" borderId="17" xfId="0" applyFont="1" applyBorder="1"/>
    <xf numFmtId="0" fontId="0" fillId="0" borderId="15" xfId="0" applyBorder="1"/>
    <xf numFmtId="0" fontId="10" fillId="0" borderId="19" xfId="0" applyFont="1" applyBorder="1"/>
    <xf numFmtId="0" fontId="0" fillId="0" borderId="19" xfId="0" applyBorder="1"/>
    <xf numFmtId="0" fontId="0" fillId="0" borderId="17" xfId="0" applyBorder="1"/>
    <xf numFmtId="173" fontId="0" fillId="15" borderId="20" xfId="0" applyNumberFormat="1" applyFill="1" applyBorder="1"/>
    <xf numFmtId="173" fontId="0" fillId="15" borderId="21" xfId="0" applyNumberFormat="1" applyFill="1" applyBorder="1"/>
    <xf numFmtId="173" fontId="0" fillId="15" borderId="22" xfId="0" applyNumberFormat="1" applyFill="1" applyBorder="1"/>
    <xf numFmtId="173" fontId="0" fillId="15" borderId="23" xfId="0" applyNumberFormat="1" applyFill="1" applyBorder="1"/>
    <xf numFmtId="172" fontId="0" fillId="16" borderId="12" xfId="2" applyNumberFormat="1" applyFont="1" applyFill="1" applyBorder="1"/>
    <xf numFmtId="172" fontId="0" fillId="16" borderId="13" xfId="2" applyNumberFormat="1" applyFont="1" applyFill="1" applyBorder="1"/>
    <xf numFmtId="172" fontId="0" fillId="16" borderId="14" xfId="2" applyNumberFormat="1" applyFont="1" applyFill="1" applyBorder="1"/>
    <xf numFmtId="172" fontId="0" fillId="16" borderId="15" xfId="2" applyNumberFormat="1" applyFont="1" applyFill="1" applyBorder="1"/>
    <xf numFmtId="172" fontId="0" fillId="16" borderId="16" xfId="2" applyNumberFormat="1" applyFont="1" applyFill="1" applyBorder="1"/>
    <xf numFmtId="172" fontId="0" fillId="16" borderId="17" xfId="2" applyNumberFormat="1" applyFont="1" applyFill="1" applyBorder="1"/>
    <xf numFmtId="172" fontId="0" fillId="16" borderId="18" xfId="2" applyNumberFormat="1" applyFont="1" applyFill="1" applyBorder="1"/>
    <xf numFmtId="172" fontId="0" fillId="16" borderId="19" xfId="2" applyNumberFormat="1" applyFont="1" applyFill="1" applyBorder="1"/>
    <xf numFmtId="0" fontId="10" fillId="0" borderId="11" xfId="0" applyFont="1" applyBorder="1"/>
    <xf numFmtId="0" fontId="10" fillId="0" borderId="9" xfId="0" applyFont="1" applyBorder="1"/>
    <xf numFmtId="0" fontId="1" fillId="14" borderId="0" xfId="0" applyFont="1" applyFill="1" applyAlignment="1">
      <alignment horizontal="center"/>
    </xf>
    <xf numFmtId="0" fontId="0" fillId="14" borderId="0" xfId="0" applyFill="1"/>
    <xf numFmtId="0" fontId="1" fillId="13" borderId="2" xfId="0" applyFont="1" applyFill="1" applyBorder="1" applyAlignment="1">
      <alignment horizontal="center"/>
    </xf>
    <xf numFmtId="0" fontId="3" fillId="14" borderId="3" xfId="0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3">
    <cellStyle name="Comma" xfId="1" builtinId="3"/>
    <cellStyle name="Currency" xfId="2" builtinId="4"/>
    <cellStyle name="Normal" xfId="0" builtinId="0"/>
  </cellStyles>
  <dxfs count="386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C000"/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385"/>
      <tableStyleElement type="firstRowStripe" dxfId="384"/>
      <tableStyleElement type="secondRowStripe" dxfId="383"/>
    </tableStyle>
    <tableStyle name="02-04-style" pivot="0" count="3" xr9:uid="{00000000-0011-0000-FFFF-FFFF01000000}">
      <tableStyleElement type="headerRow" dxfId="382"/>
      <tableStyleElement type="firstRowStripe" dxfId="381"/>
      <tableStyleElement type="secondRowStripe" dxfId="380"/>
    </tableStyle>
    <tableStyle name="03-04-style" pivot="0" count="3" xr9:uid="{00000000-0011-0000-FFFF-FFFF02000000}">
      <tableStyleElement type="headerRow" dxfId="379"/>
      <tableStyleElement type="firstRowStripe" dxfId="378"/>
      <tableStyleElement type="secondRowStripe" dxfId="377"/>
    </tableStyle>
    <tableStyle name="04-04-style" pivot="0" count="3" xr9:uid="{00000000-0011-0000-FFFF-FFFF03000000}">
      <tableStyleElement type="headerRow" dxfId="376"/>
      <tableStyleElement type="firstRowStripe" dxfId="375"/>
      <tableStyleElement type="secondRowStripe" dxfId="374"/>
    </tableStyle>
    <tableStyle name="05-04-style" pivot="0" count="3" xr9:uid="{00000000-0011-0000-FFFF-FFFF04000000}">
      <tableStyleElement type="headerRow" dxfId="373"/>
      <tableStyleElement type="firstRowStripe" dxfId="372"/>
      <tableStyleElement type="secondRowStripe" dxfId="371"/>
    </tableStyle>
    <tableStyle name="06-04-style" pivot="0" count="3" xr9:uid="{00000000-0011-0000-FFFF-FFFF05000000}">
      <tableStyleElement type="headerRow" dxfId="370"/>
      <tableStyleElement type="firstRowStripe" dxfId="369"/>
      <tableStyleElement type="secondRowStripe" dxfId="368"/>
    </tableStyle>
    <tableStyle name="07-04-style" pivot="0" count="3" xr9:uid="{00000000-0011-0000-FFFF-FFFF06000000}">
      <tableStyleElement type="headerRow" dxfId="367"/>
      <tableStyleElement type="firstRowStripe" dxfId="366"/>
      <tableStyleElement type="secondRowStripe" dxfId="365"/>
    </tableStyle>
    <tableStyle name="08-04-style" pivot="0" count="3" xr9:uid="{00000000-0011-0000-FFFF-FFFF07000000}">
      <tableStyleElement type="headerRow" dxfId="364"/>
      <tableStyleElement type="firstRowStripe" dxfId="363"/>
      <tableStyleElement type="secondRowStripe" dxfId="362"/>
    </tableStyle>
    <tableStyle name="09-04-style" pivot="0" count="3" xr9:uid="{00000000-0011-0000-FFFF-FFFF08000000}">
      <tableStyleElement type="headerRow" dxfId="361"/>
      <tableStyleElement type="firstRowStripe" dxfId="360"/>
      <tableStyleElement type="secondRowStripe" dxfId="359"/>
    </tableStyle>
    <tableStyle name="10-04-style" pivot="0" count="3" xr9:uid="{00000000-0011-0000-FFFF-FFFF09000000}">
      <tableStyleElement type="headerRow" dxfId="358"/>
      <tableStyleElement type="firstRowStripe" dxfId="357"/>
      <tableStyleElement type="secondRowStripe" dxfId="356"/>
    </tableStyle>
    <tableStyle name="11-04-style" pivot="0" count="3" xr9:uid="{00000000-0011-0000-FFFF-FFFF0A000000}">
      <tableStyleElement type="headerRow" dxfId="355"/>
      <tableStyleElement type="firstRowStripe" dxfId="354"/>
      <tableStyleElement type="secondRowStripe" dxfId="353"/>
    </tableStyle>
    <tableStyle name="13-04-style" pivot="0" count="3" xr9:uid="{00000000-0011-0000-FFFF-FFFF0B000000}">
      <tableStyleElement type="headerRow" dxfId="352"/>
      <tableStyleElement type="firstRowStripe" dxfId="351"/>
      <tableStyleElement type="secondRowStripe" dxfId="35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theme" Target="theme/theme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calcChain" Target="calcChain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customschemas.google.com/relationships/workbookmetadata" Target="NUL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344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343"/>
    <tableColumn id="3" xr3:uid="{5C70A124-C1CB-4CF7-A2D3-F49B13657AE5}" name="الدولار" dataDxfId="342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341" dataDxfId="340" totalsRowDxfId="339">
  <tableColumns count="4">
    <tableColumn id="1" xr3:uid="{D875D945-009E-4457-856C-CF9B12EFF414}" name="البيان" dataDxfId="338"/>
    <tableColumn id="2" xr3:uid="{9BCCA2F4-B3A6-4C5E-9110-74E893E9918F}" name="اللبناني" dataDxfId="337"/>
    <tableColumn id="3" xr3:uid="{F559415A-E084-4C08-AC54-26C38FCE0A1B}" name="الدولار" dataDxfId="336"/>
    <tableColumn id="4" xr3:uid="{0A17979F-D6E0-4D02-B3E3-35D9DFB8A1DE}" name="مبيع $" dataDxfId="335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334"/>
    <tableColumn id="3" xr3:uid="{4300E0F8-7205-4FE6-AC44-F3F6DAE2C9DB}" name="الدولار" dataDxfId="333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332"/>
    <tableColumn id="3" xr3:uid="{37FA4EB2-C71B-471E-86D1-8FB1C8E41AD0}" name="الدولار" dataDxfId="331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330"/>
    <tableColumn id="3" xr3:uid="{666F2D82-0ED6-490E-BD01-5DE51D084EBA}" name="الدولار" dataDxfId="329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328"/>
    <tableColumn id="3" xr3:uid="{9A054F4B-E189-4E8D-9F13-A5620C47FA22}" name="الدولار" dataDxfId="327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326"/>
    <tableColumn id="3" xr3:uid="{F27ACE43-27E0-4537-BC4D-CFF9A92E73F9}" name="الدولار" dataDxfId="325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324"/>
    <tableColumn id="3" xr3:uid="{CBCA00DF-009D-496B-84C6-12F39AC8FB4A}" name="الدولار" dataDxfId="323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322"/>
    <tableColumn id="3" xr3:uid="{BFF337F7-3E33-4B53-9713-BA80ACEDD16E}" name="الدولار" dataDxfId="321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320"/>
    <tableColumn id="3" xr3:uid="{9132C394-4ED9-4DEB-B198-0D716818D844}" name="الدولار" dataDxfId="319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318"/>
    <tableColumn id="3" xr3:uid="{CFC16E72-2557-45A4-8E7E-9FF63601495B}" name="الدولار" dataDxfId="317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316"/>
    <tableColumn id="3" xr3:uid="{0CA272B3-EBC9-4A15-8512-5C483DC5FB84}" name="الدولار" dataDxfId="315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314"/>
    <tableColumn id="3" xr3:uid="{6849974E-7926-401B-8960-83A7C6221E69}" name="الدولار" dataDxfId="313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312"/>
    <tableColumn id="3" xr3:uid="{A9B73AAC-7B96-4F92-BF93-EF862B52DAB9}" name="الدولار" dataDxfId="311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310"/>
    <tableColumn id="3" xr3:uid="{E270EF46-A5E5-44E7-9047-2B4CFFE85204}" name="الدولار" dataDxfId="309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308"/>
    <tableColumn id="3" xr3:uid="{E530D73A-9C86-4DFD-A572-0A7A3E7F257B}" name="الدولار" dataDxfId="307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306"/>
    <tableColumn id="3" xr3:uid="{8C7D300C-DA5B-45A5-A7B0-618075ADABE7}" name="الدولار" dataDxfId="305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304"/>
    <tableColumn id="3" xr3:uid="{63881746-5B54-4398-AFCF-2A58DE2881E5}" name="الدولار" dataDxfId="303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302"/>
    <tableColumn id="3" xr3:uid="{1A22A56B-093E-4C6C-92A7-13F1032906F1}" name="الدولار" dataDxfId="301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300"/>
    <tableColumn id="3" xr3:uid="{A683A429-E176-4FC9-A77C-C3B554027C06}" name="الدولار" dataDxfId="299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298"/>
    <tableColumn id="3" xr3:uid="{611FAFCD-5D92-4385-93F8-B1D3AAD1F9C6}" name="الدولار" dataDxfId="297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296"/>
    <tableColumn id="3" xr3:uid="{8BBA004B-BA2D-433E-ACB7-E08A3965B481}" name="الدولار" dataDxfId="295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294"/>
    <tableColumn id="3" xr3:uid="{4805F30F-C7EB-44E0-9A7B-E6474531C36E}" name="الدولار" dataDxfId="293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292"/>
    <tableColumn id="3" xr3:uid="{D37C36DE-94F3-4F4B-8A4F-0451EBF618A5}" name="الدولار" dataDxfId="291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138">
  <tableColumns count="4">
    <tableColumn id="1" xr3:uid="{DE50ADAE-D825-472F-BE61-C5CF38F4BD5A}" name="البيان"/>
    <tableColumn id="2" xr3:uid="{0FC5E588-C20C-41AD-BE8E-25B18D158FB1}" name="اللبناني" dataDxfId="290"/>
    <tableColumn id="3" xr3:uid="{22883220-8150-4FEA-9514-C5A22D0C6B27}" name="الدولار" dataDxfId="289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179">
  <tableColumns count="4">
    <tableColumn id="1" xr3:uid="{E5C55830-A0FE-4565-AB41-D6C3DB514F6E}" name="البيان"/>
    <tableColumn id="2" xr3:uid="{71CCF864-1BBF-4564-A033-1876C536AB5C}" name="اللبناني" dataDxfId="288"/>
    <tableColumn id="3" xr3:uid="{06C151EA-2607-40F5-9E5B-C186BFC77875}" name="الدولار" dataDxfId="287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34F73D8-5C4D-48D6-8A11-1D5591BDD3A6}" name="Table_12141516171819202122232425262728293031323334353637383940414243444546474849515253555657585960616263646566676869707172737475767778798081828384858687888990919293949596979899100101102103104105106107108109110111112113114115116117118119120121122123124156" displayName="Table_12141516171819202122232425262728293031323334353637383940414243444546474849515253555657585960616263646566676869707172737475767778798081828384858687888990919293949596979899100101102103104105106107108109110111112113114115116117118119120121122123124156" ref="I21:L139">
  <tableColumns count="4">
    <tableColumn id="1" xr3:uid="{DFDFFC9A-052B-4C30-8138-AABDE2012101}" name="البيان"/>
    <tableColumn id="2" xr3:uid="{5229761E-89CF-482F-A1EB-63C0DD148266}" name="اللبناني" dataDxfId="286"/>
    <tableColumn id="3" xr3:uid="{83846555-B31A-494E-A9BF-6FBF92818523}" name="الدولار" dataDxfId="285"/>
    <tableColumn id="4" xr3:uid="{2560A720-AF13-4322-982E-2DD7D9281CB0}" name="مبيع $">
      <calculatedColumnFormula>'28-09'!$K22+('28-09'!$J22/90)</calculatedColumnFormula>
    </tableColumn>
  </tableColumns>
  <tableStyleInfo name="13-04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CE0F622F-B285-4DA8-B34C-ADCE9239739D}" name="Table_12141516171819202122232425262728293031323334353637383940414243444546474849515253555657585960616263646566676869707172737475767778798081828384858687888990919293949596979899100101102103104105106107108109110111112113114115116117118119120121122123124157" displayName="Table_12141516171819202122232425262728293031323334353637383940414243444546474849515253555657585960616263646566676869707172737475767778798081828384858687888990919293949596979899100101102103104105106107108109110111112113114115116117118119120121122123124157" ref="I21:L132">
  <tableColumns count="4">
    <tableColumn id="1" xr3:uid="{E9790E4D-0AFD-4FEA-85E6-7F39EDBF3630}" name="البيان"/>
    <tableColumn id="2" xr3:uid="{358BCFC3-D8EF-40CA-96CA-C06889C1A64A}" name="اللبناني" dataDxfId="284"/>
    <tableColumn id="3" xr3:uid="{304AF0A7-82EB-459B-8547-4DEA5837B9D2}" name="الدولار" dataDxfId="283"/>
    <tableColumn id="4" xr3:uid="{1C9D2474-462A-4FEA-BEC3-19124E887BF9}" name="مبيع $">
      <calculatedColumnFormula>'29-09'!$K22+('29-09'!$J22/90)</calculatedColumnFormula>
    </tableColumn>
  </tableColumns>
  <tableStyleInfo name="13-04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905E2571-062F-4AA6-AC22-72C307A82AEC}" name="Table_12141516171819202122232425262728293031323334353637383940414243444546474849515253555657585960616263646566676869707172737475767778798081828384858687888990919293949596979899100101102103104105106107108109110111112113114115116117118119120121122123124158" displayName="Table_12141516171819202122232425262728293031323334353637383940414243444546474849515253555657585960616263646566676869707172737475767778798081828384858687888990919293949596979899100101102103104105106107108109110111112113114115116117118119120121122123124158" ref="I21:L146">
  <tableColumns count="4">
    <tableColumn id="1" xr3:uid="{EEEAACEC-9EF2-417E-96BC-2216E397C467}" name="البيان"/>
    <tableColumn id="2" xr3:uid="{3CB5EBB5-CA38-4616-99EF-8789A8D84C18}" name="اللبناني" dataDxfId="282"/>
    <tableColumn id="3" xr3:uid="{019AA6E9-5BE7-42E1-9E42-E298B0D5CF4C}" name="الدولار" dataDxfId="281"/>
    <tableColumn id="4" xr3:uid="{4339AB70-5D01-45D8-BAC0-12C5FA130E40}" name="مبيع $">
      <calculatedColumnFormula>'30-09'!$K22+('30-09'!$J22/90)</calculatedColumnFormula>
    </tableColumn>
  </tableColumns>
  <tableStyleInfo name="13-04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81F0A004-95DC-4FB0-92CE-617C3631AD4D}" name="Table_12141516171819202122232425262728293031323334353637383940414243444546474849515253555657585960616263646566676869707172737475767778798081828384858687888990919293949596979899100101102103104105106107108109110111112113114115116117118119120121122123124159" displayName="Table_12141516171819202122232425262728293031323334353637383940414243444546474849515253555657585960616263646566676869707172737475767778798081828384858687888990919293949596979899100101102103104105106107108109110111112113114115116117118119120121122123124159" ref="I21:L143">
  <tableColumns count="4">
    <tableColumn id="1" xr3:uid="{4C04B322-BB19-403E-9338-C9C4E0190666}" name="البيان"/>
    <tableColumn id="2" xr3:uid="{F995C8D4-219A-4574-92BD-DA7242446DB8}" name="اللبناني" dataDxfId="280"/>
    <tableColumn id="3" xr3:uid="{65999B3D-F7F3-4138-B3A1-A1CD56CD7F4C}" name="الدولار" dataDxfId="279"/>
    <tableColumn id="4" xr3:uid="{4CC37D6E-1A90-4A0F-8B90-9E952ED89C7C}" name="مبيع $">
      <calculatedColumnFormula>'01-10'!$K22+('01-10'!$J22/90)</calculatedColumnFormula>
    </tableColumn>
  </tableColumns>
  <tableStyleInfo name="13-04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57C2F1F2-DFB3-490A-85C4-E6884C5D4F33}" name="Table_12141516171819202122232425262728293031323334353637383940414243444546474849515253555657585960616263646566676869707172737475767778798081828384858687888990919293949596979899100101102103104105106107108109110111112113114115116117118119120121122123124160" displayName="Table_12141516171819202122232425262728293031323334353637383940414243444546474849515253555657585960616263646566676869707172737475767778798081828384858687888990919293949596979899100101102103104105106107108109110111112113114115116117118119120121122123124160" ref="I21:L151">
  <tableColumns count="4">
    <tableColumn id="1" xr3:uid="{FC8889F4-2808-45AF-8D9C-8F027570DE60}" name="البيان"/>
    <tableColumn id="2" xr3:uid="{03817F7D-4B77-4DCF-9C5F-78ADD0A09679}" name="اللبناني" dataDxfId="278"/>
    <tableColumn id="3" xr3:uid="{B988D2B2-F1DE-4ABE-B2E7-437633D8FF14}" name="الدولار" dataDxfId="277"/>
    <tableColumn id="4" xr3:uid="{8E5D4770-A557-45AE-B532-89DFCC5B5BF2}" name="مبيع $">
      <calculatedColumnFormula>'02-10'!$K22+('02-10'!$J22/90)</calculatedColumnFormula>
    </tableColumn>
  </tableColumns>
  <tableStyleInfo name="13-04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D20B9A4A-1C58-4F6D-8F99-F5BE59850E4B}" name="Table_12141516171819202122232425262728293031323334353637383940414243444546474849515253555657585960616263646566676869707172737475767778798081828384858687888990919293949596979899100101102103104105106107108109110111112113114115116117118119120121122123124161" displayName="Table_12141516171819202122232425262728293031323334353637383940414243444546474849515253555657585960616263646566676869707172737475767778798081828384858687888990919293949596979899100101102103104105106107108109110111112113114115116117118119120121122123124161" ref="I21:L162">
  <tableColumns count="4">
    <tableColumn id="1" xr3:uid="{D5285E7F-E5A1-40E7-8CCB-8F93DA42C21C}" name="البيان"/>
    <tableColumn id="2" xr3:uid="{F6076E04-0917-4E0B-9EF1-732846D710D6}" name="اللبناني" dataDxfId="276"/>
    <tableColumn id="3" xr3:uid="{16DE8318-CF4D-455E-88D9-0FC6207CDB34}" name="الدولار" dataDxfId="275"/>
    <tableColumn id="4" xr3:uid="{6E827275-E6D0-44E6-B252-600ACD2D4769}" name="مبيع $">
      <calculatedColumnFormula>'03-10'!$K22+('03-10'!$J22/90)</calculatedColumnFormula>
    </tableColumn>
  </tableColumns>
  <tableStyleInfo name="13-04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3C3537F8-5B10-44AA-971C-D999E072AE29}" name="Table_12141516171819202122232425262728293031323334353637383940414243444546474849515253555657585960616263646566676869707172737475767778798081828384858687888990919293949596979899100101102103104105106107108109110111112113114115116117118119120121122123124162" displayName="Table_12141516171819202122232425262728293031323334353637383940414243444546474849515253555657585960616263646566676869707172737475767778798081828384858687888990919293949596979899100101102103104105106107108109110111112113114115116117118119120121122123124162" ref="I21:L151">
  <tableColumns count="4">
    <tableColumn id="1" xr3:uid="{AFA2D24C-BE82-4D66-AAB6-07577E8AE2DA}" name="البيان" dataDxfId="274"/>
    <tableColumn id="2" xr3:uid="{B9293574-34AE-473F-ABAD-CD71995428C2}" name="اللبناني" dataDxfId="273"/>
    <tableColumn id="3" xr3:uid="{2235165E-0A13-4956-AC5C-15D68661B33C}" name="الدولار" dataDxfId="272"/>
    <tableColumn id="4" xr3:uid="{E2AC1956-6FB8-43AE-8D9C-335E3277D41E}" name="مبيع $" dataDxfId="271">
      <calculatedColumnFormula>'05-10'!$K22+('05-10'!$J22/90)</calculatedColumnFormula>
    </tableColumn>
  </tableColumns>
  <tableStyleInfo name="13-04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B6544B37-0EC1-4F1A-98D6-F905A2BA6EE6}" name="Table_12141516171819202122232425262728293031323334353637383940414243444546474849515253555657585960616263646566676869707172737475767778798081828384858687888990919293949596979899100101102103104105106107108109110111112113114115116117118119120121122123124163" displayName="Table_12141516171819202122232425262728293031323334353637383940414243444546474849515253555657585960616263646566676869707172737475767778798081828384858687888990919293949596979899100101102103104105106107108109110111112113114115116117118119120121122123124163" ref="I21:L165" headerRowDxfId="270">
  <tableColumns count="4">
    <tableColumn id="1" xr3:uid="{0676A393-7F44-4748-891D-5B959F155849}" name="البيان" dataDxfId="269"/>
    <tableColumn id="2" xr3:uid="{5D677BBE-18CD-4343-AD34-A958F7B717C0}" name="اللبناني" dataDxfId="268"/>
    <tableColumn id="3" xr3:uid="{413B0819-708F-4B48-ABD6-245EAF9C914A}" name="الدولار" dataDxfId="267"/>
    <tableColumn id="4" xr3:uid="{D9127794-8DAD-4383-B613-495E0912836D}" name="مبيع $" dataDxfId="266">
      <calculatedColumnFormula>'06-10'!$K22+('06-10'!$J22/90)</calculatedColumnFormula>
    </tableColumn>
  </tableColumns>
  <tableStyleInfo name="13-04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7D30B9F9-DBA5-4D74-8C58-045349D9F15C}" name="Table_12141516171819202122232425262728293031323334353637383940414243444546474849515253555657585960616263646566676869707172737475767778798081828384858687888990919293949596979899100101102103104105106107108109110111112113114115116117118119120121122123124164" displayName="Table_12141516171819202122232425262728293031323334353637383940414243444546474849515253555657585960616263646566676869707172737475767778798081828384858687888990919293949596979899100101102103104105106107108109110111112113114115116117118119120121122123124164" ref="I21:L148" headerRowDxfId="265">
  <tableColumns count="4">
    <tableColumn id="1" xr3:uid="{7A55EB70-667A-43CE-A571-DE16221D979A}" name="البيان" dataDxfId="264"/>
    <tableColumn id="2" xr3:uid="{77668002-23A5-45FC-BAF2-4554FDD5A99F}" name="اللبناني" dataDxfId="263"/>
    <tableColumn id="3" xr3:uid="{F96A2249-D94A-4279-9D2D-60689605646E}" name="الدولار" dataDxfId="262"/>
    <tableColumn id="4" xr3:uid="{FA28972A-A89B-4B64-B854-47E45364B1D5}" name="مبيع $" dataDxfId="261">
      <calculatedColumnFormula>'07-10'!$K22+('07-10'!$J22/90)</calculatedColumnFormula>
    </tableColumn>
  </tableColumns>
  <tableStyleInfo name="13-04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E33B0CC8-75BD-4873-9B82-848A579C9F70}" name="Table_12141516171819202122232425262728293031323334353637383940414243444546474849515253555657585960616263646566676869707172737475767778798081828384858687888990919293949596979899100101102103104105106107108109110111112113114115116117118119120121122123124165" displayName="Table_12141516171819202122232425262728293031323334353637383940414243444546474849515253555657585960616263646566676869707172737475767778798081828384858687888990919293949596979899100101102103104105106107108109110111112113114115116117118119120121122123124165" ref="I21:L156" headerRowDxfId="260">
  <tableColumns count="4">
    <tableColumn id="1" xr3:uid="{9392A9F1-B312-4E74-B77C-A69E2C3CB03E}" name="البيان" dataDxfId="259"/>
    <tableColumn id="2" xr3:uid="{2FB22C74-0307-4908-83D1-35AEC98F3EA9}" name="اللبناني" dataDxfId="258"/>
    <tableColumn id="3" xr3:uid="{65F40AFC-1F1E-46FB-90D9-70701EE5FAE3}" name="الدولار" dataDxfId="257"/>
    <tableColumn id="4" xr3:uid="{11A3ADAB-4B90-40DE-BE77-9897FDABDE64}" name="مبيع $" dataDxfId="256">
      <calculatedColumnFormula>'08-10'!$K22+('08-10'!$J22/90)</calculatedColumnFormula>
    </tableColumn>
  </tableColumns>
  <tableStyleInfo name="13-04-style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A6E0C4BB-CB7A-40EA-956E-CD1EE8A39D42}" name="Table_12141516171819202122232425262728293031323334353637383940414243444546474849515253555657585960616263646566676869707172737475767778798081828384858687888990919293949596979899100101102103104105106107108109110111112113114115116117118119120121122123124166" displayName="Table_12141516171819202122232425262728293031323334353637383940414243444546474849515253555657585960616263646566676869707172737475767778798081828384858687888990919293949596979899100101102103104105106107108109110111112113114115116117118119120121122123124166" ref="I21:L172" headerRowDxfId="255">
  <tableColumns count="4">
    <tableColumn id="1" xr3:uid="{B97C748E-8C16-48CC-B770-A8BF13CCA01B}" name="البيان" dataDxfId="254"/>
    <tableColumn id="2" xr3:uid="{412AB9B9-7487-4F31-AED7-D855C9616865}" name="اللبناني" dataDxfId="253"/>
    <tableColumn id="3" xr3:uid="{040A5916-702E-408B-81EF-0039DF2FD302}" name="الدولار" dataDxfId="252"/>
    <tableColumn id="4" xr3:uid="{3F07A797-278B-411A-A9D5-FB01E3EED9BE}" name="مبيع $" dataDxfId="251">
      <calculatedColumnFormula>'09-10'!$K22+('09-10'!$J22/90)</calculatedColumnFormula>
    </tableColumn>
  </tableColumns>
  <tableStyleInfo name="13-04-style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DE0DA9C3-6C84-473D-B277-EC55FE9BA7BE}" name="Table_12141516171819202122232425262728293031323334353637383940414243444546474849515253555657585960616263646566676869707172737475767778798081828384858687888990919293949596979899100101102103104105106107108109110111112113114115116117118119120121122123124167" displayName="Table_12141516171819202122232425262728293031323334353637383940414243444546474849515253555657585960616263646566676869707172737475767778798081828384858687888990919293949596979899100101102103104105106107108109110111112113114115116117118119120121122123124167" ref="I21:L165" headerRowDxfId="250">
  <tableColumns count="4">
    <tableColumn id="1" xr3:uid="{C83CEE36-DFDE-407A-9DFD-EB9E53EA6290}" name="البيان" dataDxfId="249"/>
    <tableColumn id="2" xr3:uid="{61AC685E-E3A4-4478-B423-81DE156E96FC}" name="اللبناني" dataDxfId="248"/>
    <tableColumn id="3" xr3:uid="{AFB098E1-8DF5-4033-8726-C556CC554787}" name="الدولار" dataDxfId="247"/>
    <tableColumn id="4" xr3:uid="{64B0CA77-47F1-486A-9D56-DDC69DC92416}" name="مبيع $" dataDxfId="246">
      <calculatedColumnFormula>'10-10'!$K22+('10-10'!$J22/90)</calculatedColumnFormula>
    </tableColumn>
  </tableColumns>
  <tableStyleInfo name="13-04-style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F53D970C-104A-4FBB-98C2-248ACE4FCC98}" name="Table_12141516171819202122232425262728293031323334353637383940414243444546474849515253555657585960616263646566676869707172737475767778798081828384858687888990919293949596979899100101102103104105106107108109110111112113114115116117118119120121122123124168" displayName="Table_12141516171819202122232425262728293031323334353637383940414243444546474849515253555657585960616263646566676869707172737475767778798081828384858687888990919293949596979899100101102103104105106107108109110111112113114115116117118119120121122123124168" ref="I21:L165" headerRowDxfId="245">
  <tableColumns count="4">
    <tableColumn id="1" xr3:uid="{E4A85AC1-CF00-4A05-A5B2-4CBDA4FC521E}" name="البيان" dataDxfId="244"/>
    <tableColumn id="2" xr3:uid="{B1F5F3B0-56E2-4431-BEA6-EDD217742F35}" name="اللبناني" dataDxfId="243"/>
    <tableColumn id="3" xr3:uid="{F7D0E382-8812-4CBE-9192-42D756FDE016}" name="الدولار" dataDxfId="242"/>
    <tableColumn id="4" xr3:uid="{6D82D80A-2E91-4D71-B33C-6A35C0672D3F}" name="مبيع $" dataDxfId="241">
      <calculatedColumnFormula>'12-10'!$K22+('12-10'!$J22/90)</calculatedColumnFormula>
    </tableColumn>
  </tableColumns>
  <tableStyleInfo name="13-04-style" showFirstColumn="1" showLastColumn="1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E4DEF3F1-C078-4EE3-80CE-DC5D47949BE3}" name="Table_12141516171819202122232425262728293031323334353637383940414243444546474849515253555657585960616263646566676869707172737475767778798081828384858687888990919293949596979899100101102103104105106107108109110111112113114115116117118119120121122123124169" displayName="Table_12141516171819202122232425262728293031323334353637383940414243444546474849515253555657585960616263646566676869707172737475767778798081828384858687888990919293949596979899100101102103104105106107108109110111112113114115116117118119120121122123124169" ref="I21:L130" headerRowDxfId="240">
  <tableColumns count="4">
    <tableColumn id="1" xr3:uid="{6F64E5D9-D9B7-4E07-BFC2-3B34ECB538AE}" name="البيان" dataDxfId="239"/>
    <tableColumn id="2" xr3:uid="{549AFC64-82D2-4131-865E-75902F3E917F}" name="اللبناني" dataDxfId="238"/>
    <tableColumn id="3" xr3:uid="{E5B361AA-4047-4D44-93CE-B658EC78C708}" name="الدولار" dataDxfId="237"/>
    <tableColumn id="4" xr3:uid="{27B6A426-620C-470B-9EB9-AA4509FFE015}" name="مبيع $" dataDxfId="236">
      <calculatedColumnFormula>'13-10'!$K22+('13-10'!$J22/90)</calculatedColumnFormula>
    </tableColumn>
  </tableColumns>
  <tableStyleInfo name="13-04-style" showFirstColumn="1" showLastColumn="1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2F783789-3C24-4187-B28A-E63E98B4DFF2}" name="Table_12141516171819202122232425262728293031323334353637383940414243444546474849515253555657585960616263646566676869707172737475767778798081828384858687888990919293949596979899100101102103104105106107108109110111112113114115116117118119120121122123124170" displayName="Table_12141516171819202122232425262728293031323334353637383940414243444546474849515253555657585960616263646566676869707172737475767778798081828384858687888990919293949596979899100101102103104105106107108109110111112113114115116117118119120121122123124170" ref="I21:L172" headerRowDxfId="235">
  <tableColumns count="4">
    <tableColumn id="1" xr3:uid="{291C6A55-36F7-4F95-A31A-3BC8CFD34C38}" name="البيان" dataDxfId="234"/>
    <tableColumn id="2" xr3:uid="{42DE4B01-AF6B-4FA6-A7AF-8795B1425DB9}" name="اللبناني" dataDxfId="233"/>
    <tableColumn id="3" xr3:uid="{C3664E42-0CBE-41E1-A8C7-9C088C3F68FF}" name="الدولار" dataDxfId="232"/>
    <tableColumn id="4" xr3:uid="{E94386BA-84BA-403A-B7B4-7A901F3D582F}" name="مبيع $" dataDxfId="231">
      <calculatedColumnFormula>'14-10'!$K22+('14-10'!$J22/90)</calculatedColumnFormula>
    </tableColumn>
  </tableColumns>
  <tableStyleInfo name="13-04-style" showFirstColumn="1" showLastColumn="1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D8940DFB-8273-4A05-8B57-491B3477CD27}" name="Table_12141516171819202122232425262728293031323334353637383940414243444546474849515253555657585960616263646566676869707172737475767778798081828384858687888990919293949596979899100101102103104105106107108109110111112113114115116117118119120121122123124171" displayName="Table_12141516171819202122232425262728293031323334353637383940414243444546474849515253555657585960616263646566676869707172737475767778798081828384858687888990919293949596979899100101102103104105106107108109110111112113114115116117118119120121122123124171" ref="I21:L133" headerRowDxfId="349">
  <tableColumns count="4">
    <tableColumn id="1" xr3:uid="{9BEE64CB-1283-4CC5-B409-8E84BCD95149}" name="البيان" dataDxfId="348"/>
    <tableColumn id="2" xr3:uid="{2B64E02E-04CA-4B99-AB86-6443FC0C8AC3}" name="اللبناني" dataDxfId="347"/>
    <tableColumn id="3" xr3:uid="{F685513E-1C67-4579-A09A-210FB163EF3D}" name="الدولار" dataDxfId="346"/>
    <tableColumn id="4" xr3:uid="{B692594B-8B5F-46CD-BC72-B27F3C1EA225}" name="مبيع $" dataDxfId="345">
      <calculatedColumnFormula>'15-10'!$K22+('15-10'!$J22/90)</calculatedColumnFormula>
    </tableColumn>
  </tableColumns>
  <tableStyleInfo name="13-04-style" showFirstColumn="1" showLastColumn="1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AC045495-6028-40CE-8D7A-5DDF56ED8E47}" name="Table_12141516171819202122232425262728293031323334353637383940414243444546474849515253555657585960616263646566676869707172737475767778798081828384858687888990919293949596979899100101102103104105106107108109110111112113114115116117118119120121122123124172" displayName="Table_12141516171819202122232425262728293031323334353637383940414243444546474849515253555657585960616263646566676869707172737475767778798081828384858687888990919293949596979899100101102103104105106107108109110111112113114115116117118119120121122123124172" ref="I21:L361" headerRowDxfId="230">
  <tableColumns count="4">
    <tableColumn id="1" xr3:uid="{7258B0AB-0F6A-49DE-96C1-600BC91CACB1}" name="البيان" dataDxfId="229"/>
    <tableColumn id="2" xr3:uid="{36E37306-52C2-428F-831E-E3F93C41A807}" name="اللبناني" dataDxfId="228"/>
    <tableColumn id="3" xr3:uid="{82899D0B-65AC-482A-8365-D921F948B4F2}" name="الدولار" dataDxfId="227"/>
    <tableColumn id="4" xr3:uid="{5570A200-0010-48CD-956E-D8067B84EDC8}" name="مبيع $" dataDxfId="226">
      <calculatedColumnFormula>'16-10'!$K22+('16-10'!$J22/90)</calculatedColumnFormula>
    </tableColumn>
  </tableColumns>
  <tableStyleInfo name="13-04-style" showFirstColumn="1" showLastColumn="1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C8C355FA-05EC-4818-809C-89D0116224DD}" name="Table_12141516171819202122232425262728293031323334353637383940414243444546474849515253555657585960616263646566676869707172737475767778798081828384858687888990919293949596979899100101102103104105106107108109110111112113114115116117118119120121122123124173" displayName="Table_12141516171819202122232425262728293031323334353637383940414243444546474849515253555657585960616263646566676869707172737475767778798081828384858687888990919293949596979899100101102103104105106107108109110111112113114115116117118119120121122123124173" ref="I21:L361" headerRowDxfId="4">
  <tableColumns count="4">
    <tableColumn id="1" xr3:uid="{4D38CF7E-5B34-45BF-A47E-7B9BA60E533C}" name="البيان" dataDxfId="3"/>
    <tableColumn id="2" xr3:uid="{75D048A9-098D-41D6-B271-B24128C82AD3}" name="اللبناني" dataDxfId="2"/>
    <tableColumn id="3" xr3:uid="{EE9BFB3A-0751-4749-9EE0-4A7F9B4948F0}" name="الدولار" dataDxfId="1"/>
    <tableColumn id="4" xr3:uid="{BCADDD8B-8450-42AF-AE2F-E52DEBB8A1EB}" name="مبيع $" dataDxfId="0">
      <calculatedColumnFormula>'17-10'!$K22+('17-10'!$J22/90)</calculatedColumnFormula>
    </tableColumn>
  </tableColumns>
  <tableStyleInfo name="13-04-style" showFirstColumn="1" showLastColumn="1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225" tableBorderDxfId="224">
  <autoFilter ref="A2:H277" xr:uid="{BDD2714A-65D7-4F66-8003-265517571B12}"/>
  <tableColumns count="8">
    <tableColumn id="1" xr3:uid="{B784B09D-6AEC-4F7C-B5A9-023F1541070B}" name="التاريخ" dataDxfId="223"/>
    <tableColumn id="2" xr3:uid="{3931F703-C1A9-4A63-96F0-0FB2773E022B}" name="بيع" dataDxfId="222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221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220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219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8.xml"/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9.xml"/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0.xml"/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1.xml"/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2.xml"/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3.xml"/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4.xml"/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5.xml"/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6.xml"/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7.xml"/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8.xml"/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9.xml"/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0.xml"/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1.xml"/><Relationship Id="rId1" Type="http://schemas.openxmlformats.org/officeDocument/2006/relationships/printerSettings" Target="../printerSettings/printerSettings171.bin"/></Relationships>
</file>

<file path=xl/worksheets/_rels/sheet1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2.xml"/><Relationship Id="rId1" Type="http://schemas.openxmlformats.org/officeDocument/2006/relationships/printerSettings" Target="../printerSettings/printerSettings17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222" t="s">
        <v>7</v>
      </c>
      <c r="B11" s="223"/>
      <c r="C11" s="223"/>
      <c r="D11" s="223"/>
      <c r="E11" s="223"/>
      <c r="F11" s="223"/>
      <c r="G11" s="1"/>
      <c r="H11" s="1"/>
      <c r="I11" s="2"/>
      <c r="J11" s="8"/>
      <c r="K11" s="9"/>
      <c r="L11" s="10">
        <f t="shared" si="1"/>
        <v>0</v>
      </c>
      <c r="M11" s="3"/>
      <c r="N11" s="222" t="s">
        <v>8</v>
      </c>
      <c r="O11" s="223"/>
      <c r="P11" s="223"/>
      <c r="Q11" s="223"/>
      <c r="R11" s="223"/>
      <c r="S11" s="223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224" t="s">
        <v>21</v>
      </c>
      <c r="R20" s="225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224" t="s">
        <v>23</v>
      </c>
      <c r="O21" s="225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22" t="s">
        <v>7</v>
      </c>
      <c r="B13" s="223"/>
      <c r="C13" s="223"/>
      <c r="D13" s="223"/>
      <c r="E13" s="223"/>
      <c r="F13" s="223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222" t="s">
        <v>8</v>
      </c>
      <c r="O13" s="223"/>
      <c r="P13" s="223"/>
      <c r="Q13" s="223"/>
      <c r="R13" s="223"/>
      <c r="S13" s="22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224" t="s">
        <v>21</v>
      </c>
      <c r="R22" s="225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224" t="s">
        <v>23</v>
      </c>
      <c r="O23" s="225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22" t="s">
        <v>7</v>
      </c>
      <c r="B13" s="223"/>
      <c r="C13" s="223"/>
      <c r="D13" s="223"/>
      <c r="E13" s="223"/>
      <c r="F13" s="223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222" t="s">
        <v>8</v>
      </c>
      <c r="O13" s="223"/>
      <c r="P13" s="223"/>
      <c r="Q13" s="223"/>
      <c r="R13" s="223"/>
      <c r="S13" s="22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224" t="s">
        <v>21</v>
      </c>
      <c r="R22" s="225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224" t="s">
        <v>23</v>
      </c>
      <c r="O23" s="225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22" t="s">
        <v>7</v>
      </c>
      <c r="B13" s="223"/>
      <c r="C13" s="223"/>
      <c r="D13" s="223"/>
      <c r="E13" s="223"/>
      <c r="F13" s="223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222" t="s">
        <v>8</v>
      </c>
      <c r="O13" s="223"/>
      <c r="P13" s="223"/>
      <c r="Q13" s="223"/>
      <c r="R13" s="223"/>
      <c r="S13" s="22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224" t="s">
        <v>21</v>
      </c>
      <c r="E22" s="225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224" t="s">
        <v>21</v>
      </c>
      <c r="R22" s="225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224" t="s">
        <v>23</v>
      </c>
      <c r="B23" s="225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224" t="s">
        <v>23</v>
      </c>
      <c r="O23" s="225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22" t="s">
        <v>7</v>
      </c>
      <c r="B13" s="223"/>
      <c r="C13" s="223"/>
      <c r="D13" s="223"/>
      <c r="E13" s="223"/>
      <c r="F13" s="223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222" t="s">
        <v>8</v>
      </c>
      <c r="O13" s="223"/>
      <c r="P13" s="223"/>
      <c r="Q13" s="223"/>
      <c r="R13" s="223"/>
      <c r="S13" s="22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224" t="s">
        <v>21</v>
      </c>
      <c r="E22" s="225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224" t="s">
        <v>21</v>
      </c>
      <c r="R22" s="225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224" t="s">
        <v>23</v>
      </c>
      <c r="B23" s="225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224" t="s">
        <v>23</v>
      </c>
      <c r="O23" s="225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22" t="s">
        <v>7</v>
      </c>
      <c r="B17" s="223"/>
      <c r="C17" s="223"/>
      <c r="D17" s="223"/>
      <c r="E17" s="223"/>
      <c r="F17" s="223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222" t="s">
        <v>8</v>
      </c>
      <c r="O17" s="223"/>
      <c r="P17" s="223"/>
      <c r="Q17" s="223"/>
      <c r="R17" s="223"/>
      <c r="S17" s="223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224" t="s">
        <v>21</v>
      </c>
      <c r="E26" s="225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224" t="s">
        <v>21</v>
      </c>
      <c r="R26" s="225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224" t="s">
        <v>23</v>
      </c>
      <c r="B27" s="225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224" t="s">
        <v>23</v>
      </c>
      <c r="O27" s="225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224" t="s">
        <v>21</v>
      </c>
      <c r="R29" s="225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224" t="s">
        <v>23</v>
      </c>
      <c r="O30" s="225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224" t="s">
        <v>21</v>
      </c>
      <c r="R29" s="225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224" t="s">
        <v>23</v>
      </c>
      <c r="O30" s="225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224" t="s">
        <v>21</v>
      </c>
      <c r="R29" s="225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224" t="s">
        <v>23</v>
      </c>
      <c r="O30" s="225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224" t="s">
        <v>21</v>
      </c>
      <c r="R29" s="225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224" t="s">
        <v>23</v>
      </c>
      <c r="O30" s="225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224" t="s">
        <v>21</v>
      </c>
      <c r="R29" s="225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224" t="s">
        <v>23</v>
      </c>
      <c r="O30" s="225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224" t="s">
        <v>21</v>
      </c>
      <c r="R29" s="225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224" t="s">
        <v>23</v>
      </c>
      <c r="O30" s="225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224" t="s">
        <v>21</v>
      </c>
      <c r="R29" s="225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224" t="s">
        <v>23</v>
      </c>
      <c r="O30" s="225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224" t="s">
        <v>21</v>
      </c>
      <c r="R29" s="225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224" t="s">
        <v>23</v>
      </c>
      <c r="O30" s="225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224" t="s">
        <v>21</v>
      </c>
      <c r="R29" s="225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224" t="s">
        <v>23</v>
      </c>
      <c r="O30" s="225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224" t="s">
        <v>21</v>
      </c>
      <c r="R29" s="225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224" t="s">
        <v>23</v>
      </c>
      <c r="O30" s="225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224" t="s">
        <v>21</v>
      </c>
      <c r="R29" s="225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224" t="s">
        <v>23</v>
      </c>
      <c r="O30" s="225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224" t="s">
        <v>21</v>
      </c>
      <c r="R29" s="225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224" t="s">
        <v>23</v>
      </c>
      <c r="O30" s="225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224" t="s">
        <v>21</v>
      </c>
      <c r="R29" s="225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224" t="s">
        <v>23</v>
      </c>
      <c r="O30" s="225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224" t="s">
        <v>21</v>
      </c>
      <c r="R29" s="225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224" t="s">
        <v>23</v>
      </c>
      <c r="O30" s="225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224" t="s">
        <v>21</v>
      </c>
      <c r="R29" s="225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224" t="s">
        <v>23</v>
      </c>
      <c r="O30" s="225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224" t="s">
        <v>21</v>
      </c>
      <c r="R29" s="225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224" t="s">
        <v>23</v>
      </c>
      <c r="O30" s="225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224" t="s">
        <v>21</v>
      </c>
      <c r="R29" s="225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224" t="s">
        <v>23</v>
      </c>
      <c r="O30" s="225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224" t="s">
        <v>21</v>
      </c>
      <c r="R29" s="225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224" t="s">
        <v>23</v>
      </c>
      <c r="O30" s="225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224" t="s">
        <v>21</v>
      </c>
      <c r="R29" s="225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4" t="s">
        <v>23</v>
      </c>
      <c r="B30" s="225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224" t="s">
        <v>23</v>
      </c>
      <c r="O30" s="225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224" t="s">
        <v>21</v>
      </c>
      <c r="R29" s="225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224" t="s">
        <v>23</v>
      </c>
      <c r="O30" s="225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224" t="s">
        <v>21</v>
      </c>
      <c r="R29" s="225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224" t="s">
        <v>23</v>
      </c>
      <c r="O30" s="225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224" t="s">
        <v>21</v>
      </c>
      <c r="R29" s="225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224" t="s">
        <v>23</v>
      </c>
      <c r="O30" s="225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224" t="s">
        <v>21</v>
      </c>
      <c r="R29" s="225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224" t="s">
        <v>23</v>
      </c>
      <c r="O30" s="225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224" t="s">
        <v>21</v>
      </c>
      <c r="R29" s="225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224" t="s">
        <v>23</v>
      </c>
      <c r="O30" s="225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224" t="s">
        <v>21</v>
      </c>
      <c r="R29" s="225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4" t="s">
        <v>23</v>
      </c>
      <c r="B30" s="225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224" t="s">
        <v>23</v>
      </c>
      <c r="O30" s="225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224" t="s">
        <v>21</v>
      </c>
      <c r="R29" s="225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224" t="s">
        <v>23</v>
      </c>
      <c r="O30" s="225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224" t="s">
        <v>21</v>
      </c>
      <c r="R29" s="225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224" t="s">
        <v>23</v>
      </c>
      <c r="O30" s="225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224" t="s">
        <v>21</v>
      </c>
      <c r="R29" s="225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224" t="s">
        <v>23</v>
      </c>
      <c r="O30" s="225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224" t="s">
        <v>21</v>
      </c>
      <c r="R29" s="225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224" t="s">
        <v>23</v>
      </c>
      <c r="O30" s="225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224" t="s">
        <v>21</v>
      </c>
      <c r="R29" s="225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224" t="s">
        <v>23</v>
      </c>
      <c r="O30" s="225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224" t="s">
        <v>21</v>
      </c>
      <c r="R29" s="225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224" t="s">
        <v>23</v>
      </c>
      <c r="O30" s="225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224" t="s">
        <v>21</v>
      </c>
      <c r="R29" s="225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224" t="s">
        <v>23</v>
      </c>
      <c r="O30" s="225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224" t="s">
        <v>21</v>
      </c>
      <c r="R29" s="225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224" t="s">
        <v>23</v>
      </c>
      <c r="O30" s="225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224" t="s">
        <v>21</v>
      </c>
      <c r="R29" s="225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224" t="s">
        <v>23</v>
      </c>
      <c r="O30" s="225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224" t="s">
        <v>21</v>
      </c>
      <c r="R29" s="225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224" t="s">
        <v>23</v>
      </c>
      <c r="O30" s="225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224" t="s">
        <v>21</v>
      </c>
      <c r="R29" s="225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224" t="s">
        <v>23</v>
      </c>
      <c r="O30" s="225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224" t="s">
        <v>21</v>
      </c>
      <c r="R29" s="225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224" t="s">
        <v>23</v>
      </c>
      <c r="O30" s="225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224" t="s">
        <v>21</v>
      </c>
      <c r="R29" s="225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224" t="s">
        <v>23</v>
      </c>
      <c r="O30" s="225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224" t="s">
        <v>21</v>
      </c>
      <c r="R29" s="225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4" t="s">
        <v>23</v>
      </c>
      <c r="B30" s="225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224" t="s">
        <v>23</v>
      </c>
      <c r="O30" s="225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224" t="s">
        <v>21</v>
      </c>
      <c r="R29" s="225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224" t="s">
        <v>23</v>
      </c>
      <c r="O30" s="225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224" t="s">
        <v>21</v>
      </c>
      <c r="R29" s="225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224" t="s">
        <v>23</v>
      </c>
      <c r="O30" s="225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224" t="s">
        <v>21</v>
      </c>
      <c r="R29" s="225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224" t="s">
        <v>23</v>
      </c>
      <c r="O30" s="225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224" t="s">
        <v>21</v>
      </c>
      <c r="R29" s="225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4" t="s">
        <v>23</v>
      </c>
      <c r="B30" s="225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224" t="s">
        <v>23</v>
      </c>
      <c r="O30" s="225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224" t="s">
        <v>21</v>
      </c>
      <c r="R29" s="225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224" t="s">
        <v>23</v>
      </c>
      <c r="O30" s="225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224" t="s">
        <v>21</v>
      </c>
      <c r="R29" s="225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224" t="s">
        <v>23</v>
      </c>
      <c r="O30" s="225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224" t="s">
        <v>21</v>
      </c>
      <c r="R29" s="225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224" t="s">
        <v>23</v>
      </c>
      <c r="O30" s="225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224" t="s">
        <v>21</v>
      </c>
      <c r="R29" s="225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224" t="s">
        <v>23</v>
      </c>
      <c r="O30" s="225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224" t="s">
        <v>21</v>
      </c>
      <c r="R29" s="225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224" t="s">
        <v>23</v>
      </c>
      <c r="O30" s="225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224" t="s">
        <v>21</v>
      </c>
      <c r="R29" s="225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4" t="s">
        <v>23</v>
      </c>
      <c r="B30" s="225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224" t="s">
        <v>23</v>
      </c>
      <c r="O30" s="225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224" t="s">
        <v>21</v>
      </c>
      <c r="R29" s="225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224" t="s">
        <v>23</v>
      </c>
      <c r="O30" s="225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224" t="s">
        <v>21</v>
      </c>
      <c r="R29" s="225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224" t="s">
        <v>23</v>
      </c>
      <c r="O30" s="225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224" t="s">
        <v>21</v>
      </c>
      <c r="R29" s="225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224" t="s">
        <v>23</v>
      </c>
      <c r="O30" s="225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224" t="s">
        <v>21</v>
      </c>
      <c r="R29" s="225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224" t="s">
        <v>23</v>
      </c>
      <c r="O30" s="225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224" t="s">
        <v>21</v>
      </c>
      <c r="R29" s="225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224" t="s">
        <v>23</v>
      </c>
      <c r="O30" s="225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224" t="s">
        <v>21</v>
      </c>
      <c r="R29" s="225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224" t="s">
        <v>23</v>
      </c>
      <c r="O30" s="225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224" t="s">
        <v>21</v>
      </c>
      <c r="R29" s="225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224" t="s">
        <v>23</v>
      </c>
      <c r="O30" s="225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224" t="s">
        <v>21</v>
      </c>
      <c r="R29" s="225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224" t="s">
        <v>23</v>
      </c>
      <c r="O30" s="225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224" t="s">
        <v>21</v>
      </c>
      <c r="R29" s="225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224" t="s">
        <v>23</v>
      </c>
      <c r="O30" s="225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224" t="s">
        <v>21</v>
      </c>
      <c r="R29" s="225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224" t="s">
        <v>23</v>
      </c>
      <c r="O30" s="225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224" t="s">
        <v>21</v>
      </c>
      <c r="R29" s="225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224" t="s">
        <v>23</v>
      </c>
      <c r="O30" s="225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224" t="s">
        <v>21</v>
      </c>
      <c r="R29" s="225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224" t="s">
        <v>23</v>
      </c>
      <c r="O30" s="225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224" t="s">
        <v>21</v>
      </c>
      <c r="R29" s="225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224" t="s">
        <v>23</v>
      </c>
      <c r="O30" s="225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224" t="s">
        <v>21</v>
      </c>
      <c r="R29" s="225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224" t="s">
        <v>23</v>
      </c>
      <c r="O30" s="225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224" t="s">
        <v>21</v>
      </c>
      <c r="R29" s="225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224" t="s">
        <v>23</v>
      </c>
      <c r="O30" s="225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224" t="s">
        <v>21</v>
      </c>
      <c r="R29" s="225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224" t="s">
        <v>23</v>
      </c>
      <c r="O30" s="225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224" t="s">
        <v>21</v>
      </c>
      <c r="R29" s="225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224" t="s">
        <v>23</v>
      </c>
      <c r="O30" s="225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224" t="s">
        <v>21</v>
      </c>
      <c r="R29" s="225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224" t="s">
        <v>23</v>
      </c>
      <c r="O30" s="225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224" t="s">
        <v>21</v>
      </c>
      <c r="R29" s="225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224" t="s">
        <v>23</v>
      </c>
      <c r="O30" s="225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224" t="s">
        <v>21</v>
      </c>
      <c r="R29" s="225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224" t="s">
        <v>23</v>
      </c>
      <c r="O30" s="225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224" t="s">
        <v>21</v>
      </c>
      <c r="R29" s="225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224" t="s">
        <v>23</v>
      </c>
      <c r="O30" s="225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224" t="s">
        <v>21</v>
      </c>
      <c r="R29" s="225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224" t="s">
        <v>23</v>
      </c>
      <c r="O30" s="225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224" t="s">
        <v>21</v>
      </c>
      <c r="R29" s="225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224" t="s">
        <v>23</v>
      </c>
      <c r="O30" s="225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224" t="s">
        <v>21</v>
      </c>
      <c r="R29" s="225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224" t="s">
        <v>23</v>
      </c>
      <c r="O30" s="225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224" t="s">
        <v>21</v>
      </c>
      <c r="R29" s="225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224" t="s">
        <v>23</v>
      </c>
      <c r="O30" s="225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224" t="s">
        <v>21</v>
      </c>
      <c r="R29" s="225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224" t="s">
        <v>23</v>
      </c>
      <c r="O30" s="225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224" t="s">
        <v>21</v>
      </c>
      <c r="R29" s="225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224" t="s">
        <v>23</v>
      </c>
      <c r="O30" s="225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224" t="s">
        <v>21</v>
      </c>
      <c r="R29" s="225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4" t="s">
        <v>23</v>
      </c>
      <c r="B30" s="225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224" t="s">
        <v>23</v>
      </c>
      <c r="O30" s="225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224" t="s">
        <v>21</v>
      </c>
      <c r="R29" s="225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224" t="s">
        <v>23</v>
      </c>
      <c r="O30" s="225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224" t="s">
        <v>21</v>
      </c>
      <c r="R29" s="225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224" t="s">
        <v>23</v>
      </c>
      <c r="O30" s="225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224" t="s">
        <v>21</v>
      </c>
      <c r="R29" s="225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224" t="s">
        <v>23</v>
      </c>
      <c r="O30" s="225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224" t="s">
        <v>21</v>
      </c>
      <c r="R29" s="225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224" t="s">
        <v>23</v>
      </c>
      <c r="O30" s="225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224" t="s">
        <v>21</v>
      </c>
      <c r="R29" s="225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224" t="s">
        <v>23</v>
      </c>
      <c r="O30" s="225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224" t="s">
        <v>21</v>
      </c>
      <c r="R29" s="225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224" t="s">
        <v>23</v>
      </c>
      <c r="O30" s="225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224" t="s">
        <v>21</v>
      </c>
      <c r="R29" s="225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224" t="s">
        <v>23</v>
      </c>
      <c r="O30" s="225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224" t="s">
        <v>21</v>
      </c>
      <c r="R29" s="225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224" t="s">
        <v>23</v>
      </c>
      <c r="O30" s="225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224" t="s">
        <v>21</v>
      </c>
      <c r="R29" s="225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224" t="s">
        <v>23</v>
      </c>
      <c r="O30" s="225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224" t="s">
        <v>21</v>
      </c>
      <c r="R29" s="225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224" t="s">
        <v>23</v>
      </c>
      <c r="O30" s="225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224" t="s">
        <v>21</v>
      </c>
      <c r="R29" s="225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224" t="s">
        <v>23</v>
      </c>
      <c r="O30" s="225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224" t="s">
        <v>21</v>
      </c>
      <c r="R29" s="225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224" t="s">
        <v>23</v>
      </c>
      <c r="O30" s="225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224" t="s">
        <v>21</v>
      </c>
      <c r="R29" s="225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224" t="s">
        <v>23</v>
      </c>
      <c r="O30" s="225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224" t="s">
        <v>21</v>
      </c>
      <c r="R29" s="225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224" t="s">
        <v>23</v>
      </c>
      <c r="O30" s="225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224" t="s">
        <v>21</v>
      </c>
      <c r="R29" s="225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224" t="s">
        <v>23</v>
      </c>
      <c r="O30" s="225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224" t="s">
        <v>21</v>
      </c>
      <c r="R29" s="225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224" t="s">
        <v>23</v>
      </c>
      <c r="O30" s="225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224" t="s">
        <v>21</v>
      </c>
      <c r="R29" s="225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224" t="s">
        <v>23</v>
      </c>
      <c r="O30" s="225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224" t="s">
        <v>21</v>
      </c>
      <c r="R29" s="225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224" t="s">
        <v>23</v>
      </c>
      <c r="O30" s="225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224" t="s">
        <v>21</v>
      </c>
      <c r="R29" s="225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224" t="s">
        <v>23</v>
      </c>
      <c r="O30" s="225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224" t="s">
        <v>21</v>
      </c>
      <c r="R29" s="225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224" t="s">
        <v>23</v>
      </c>
      <c r="O30" s="225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224" t="s">
        <v>21</v>
      </c>
      <c r="R29" s="225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224" t="s">
        <v>23</v>
      </c>
      <c r="O30" s="225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224" t="s">
        <v>21</v>
      </c>
      <c r="R29" s="225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224" t="s">
        <v>23</v>
      </c>
      <c r="O30" s="225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224" t="s">
        <v>21</v>
      </c>
      <c r="R29" s="225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224" t="s">
        <v>23</v>
      </c>
      <c r="O30" s="225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224" t="s">
        <v>21</v>
      </c>
      <c r="R29" s="225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224" t="s">
        <v>23</v>
      </c>
      <c r="O30" s="225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224" t="s">
        <v>21</v>
      </c>
      <c r="R29" s="225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224" t="s">
        <v>23</v>
      </c>
      <c r="O30" s="225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224" t="s">
        <v>21</v>
      </c>
      <c r="R29" s="225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224" t="s">
        <v>23</v>
      </c>
      <c r="O30" s="225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224" t="s">
        <v>21</v>
      </c>
      <c r="R29" s="225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224" t="s">
        <v>23</v>
      </c>
      <c r="O30" s="225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224" t="s">
        <v>21</v>
      </c>
      <c r="R29" s="225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224" t="s">
        <v>23</v>
      </c>
      <c r="O30" s="225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224" t="s">
        <v>21</v>
      </c>
      <c r="R29" s="225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224" t="s">
        <v>23</v>
      </c>
      <c r="O30" s="225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224" t="s">
        <v>21</v>
      </c>
      <c r="R29" s="225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224" t="s">
        <v>23</v>
      </c>
      <c r="O30" s="225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224" t="s">
        <v>21</v>
      </c>
      <c r="R29" s="225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224" t="s">
        <v>23</v>
      </c>
      <c r="O30" s="225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224" t="s">
        <v>21</v>
      </c>
      <c r="R29" s="225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224" t="s">
        <v>23</v>
      </c>
      <c r="O30" s="225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224" t="s">
        <v>21</v>
      </c>
      <c r="R29" s="225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224" t="s">
        <v>23</v>
      </c>
      <c r="O30" s="225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224" t="s">
        <v>21</v>
      </c>
      <c r="R29" s="225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224" t="s">
        <v>23</v>
      </c>
      <c r="O30" s="225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224" t="s">
        <v>21</v>
      </c>
      <c r="R29" s="225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224" t="s">
        <v>23</v>
      </c>
      <c r="O30" s="225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224" t="s">
        <v>21</v>
      </c>
      <c r="R29" s="225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224" t="s">
        <v>23</v>
      </c>
      <c r="O30" s="225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224" t="s">
        <v>21</v>
      </c>
      <c r="R29" s="225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224" t="s">
        <v>23</v>
      </c>
      <c r="O30" s="225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224" t="s">
        <v>21</v>
      </c>
      <c r="R29" s="225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224" t="s">
        <v>23</v>
      </c>
      <c r="O30" s="225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224" t="s">
        <v>21</v>
      </c>
      <c r="R29" s="225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224" t="s">
        <v>23</v>
      </c>
      <c r="O30" s="225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224" t="s">
        <v>21</v>
      </c>
      <c r="R29" s="225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224" t="s">
        <v>23</v>
      </c>
      <c r="O30" s="225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224" t="s">
        <v>21</v>
      </c>
      <c r="R29" s="225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224" t="s">
        <v>23</v>
      </c>
      <c r="O30" s="225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224" t="s">
        <v>21</v>
      </c>
      <c r="R29" s="225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224" t="s">
        <v>23</v>
      </c>
      <c r="O30" s="225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224" t="s">
        <v>21</v>
      </c>
      <c r="R29" s="225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224" t="s">
        <v>23</v>
      </c>
      <c r="O30" s="225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224" t="s">
        <v>21</v>
      </c>
      <c r="R29" s="225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224" t="s">
        <v>23</v>
      </c>
      <c r="O30" s="225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224" t="s">
        <v>21</v>
      </c>
      <c r="R29" s="225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224" t="s">
        <v>23</v>
      </c>
      <c r="O30" s="225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2" t="s">
        <v>7</v>
      </c>
      <c r="B20" s="223"/>
      <c r="C20" s="223"/>
      <c r="D20" s="223"/>
      <c r="E20" s="223"/>
      <c r="F20" s="223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224" t="s">
        <v>21</v>
      </c>
      <c r="R29" s="225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224" t="s">
        <v>23</v>
      </c>
      <c r="B30" s="225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224" t="s">
        <v>23</v>
      </c>
      <c r="O30" s="225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224" t="s">
        <v>21</v>
      </c>
      <c r="R29" s="225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224" t="s">
        <v>23</v>
      </c>
      <c r="O30" s="225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224" t="s">
        <v>21</v>
      </c>
      <c r="R29" s="225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224" t="s">
        <v>23</v>
      </c>
      <c r="O30" s="225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224" t="s">
        <v>21</v>
      </c>
      <c r="R29" s="225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224" t="s">
        <v>23</v>
      </c>
      <c r="O30" s="225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12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224" t="s">
        <v>21</v>
      </c>
      <c r="R29" s="225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224" t="s">
        <v>23</v>
      </c>
      <c r="O30" s="225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21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224" t="s">
        <v>21</v>
      </c>
      <c r="R29" s="225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224" t="s">
        <v>23</v>
      </c>
      <c r="O30" s="225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224" t="s">
        <v>21</v>
      </c>
      <c r="R29" s="225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224" t="s">
        <v>23</v>
      </c>
      <c r="O30" s="225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224" t="s">
        <v>21</v>
      </c>
      <c r="R29" s="225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224" t="s">
        <v>23</v>
      </c>
      <c r="O30" s="225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224" t="s">
        <v>21</v>
      </c>
      <c r="R29" s="225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224" t="s">
        <v>23</v>
      </c>
      <c r="O30" s="225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224" t="s">
        <v>21</v>
      </c>
      <c r="R29" s="225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224" t="s">
        <v>23</v>
      </c>
      <c r="O30" s="225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224" t="s">
        <v>21</v>
      </c>
      <c r="R29" s="225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224" t="s">
        <v>23</v>
      </c>
      <c r="O30" s="225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224" t="s">
        <v>21</v>
      </c>
      <c r="R29" s="225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4" t="s">
        <v>23</v>
      </c>
      <c r="B30" s="225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224" t="s">
        <v>23</v>
      </c>
      <c r="O30" s="225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224" t="s">
        <v>21</v>
      </c>
      <c r="R29" s="225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224" t="s">
        <v>23</v>
      </c>
      <c r="O30" s="225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224" t="s">
        <v>21</v>
      </c>
      <c r="R29" s="225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224" t="s">
        <v>23</v>
      </c>
      <c r="O30" s="225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224" t="s">
        <v>21</v>
      </c>
      <c r="R29" s="225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224" t="s">
        <v>23</v>
      </c>
      <c r="O30" s="225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30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224" t="s">
        <v>21</v>
      </c>
      <c r="R29" s="225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224" t="s">
        <v>23</v>
      </c>
      <c r="O30" s="225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224" t="s">
        <v>21</v>
      </c>
      <c r="R29" s="225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224" t="s">
        <v>23</v>
      </c>
      <c r="O30" s="225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224" t="s">
        <v>21</v>
      </c>
      <c r="R29" s="225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224" t="s">
        <v>23</v>
      </c>
      <c r="O30" s="225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224" t="s">
        <v>21</v>
      </c>
      <c r="R29" s="225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224" t="s">
        <v>23</v>
      </c>
      <c r="O30" s="225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224" t="s">
        <v>21</v>
      </c>
      <c r="R29" s="225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224" t="s">
        <v>23</v>
      </c>
      <c r="O30" s="225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224" t="s">
        <v>21</v>
      </c>
      <c r="R29" s="225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224" t="s">
        <v>23</v>
      </c>
      <c r="O30" s="225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224" t="s">
        <v>21</v>
      </c>
      <c r="R29" s="225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224" t="s">
        <v>23</v>
      </c>
      <c r="O30" s="225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224" t="s">
        <v>21</v>
      </c>
      <c r="R29" s="225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224" t="s">
        <v>23</v>
      </c>
      <c r="O30" s="225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38"/>
  <sheetViews>
    <sheetView rightToLeft="1" topLeftCell="A32" workbookViewId="0">
      <selection activeCell="I47" sqref="I4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46">
        <f>SUM('25-09'!$J$22:$J$138)</f>
        <v>2830</v>
      </c>
      <c r="K20" s="146">
        <f>SUM('25-09'!$K$22:$K$138)</f>
        <v>1258</v>
      </c>
      <c r="L20" s="146">
        <f>SUM('25-09'!$L$22:$L$138)</f>
        <v>1289.4444444444448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77</v>
      </c>
      <c r="S22" s="16">
        <f t="shared" ref="S22:S26" si="5">Q22*R22</f>
        <v>385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69</v>
      </c>
      <c r="S23" s="16">
        <f t="shared" si="5"/>
        <v>690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4275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2870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224" t="s">
        <v>21</v>
      </c>
      <c r="R29" s="225"/>
      <c r="S29" s="145">
        <f>SUM('25-09'!$J$22:$J$138)</f>
        <v>2830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24" t="s">
        <v>23</v>
      </c>
      <c r="B30" s="225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224" t="s">
        <v>23</v>
      </c>
      <c r="O30" s="225"/>
      <c r="P30" s="144">
        <f>SUM('25-09'!$K$22:$K$138)</f>
        <v>1258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9</v>
      </c>
      <c r="L47" s="10">
        <f>'25-09'!$K47+('25-09'!$J47/90)</f>
        <v>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-340</v>
      </c>
      <c r="K92" s="107">
        <v>10</v>
      </c>
      <c r="L92" s="10">
        <f>'25-09'!$K92+('25-09'!$J92/90)</f>
        <v>6.2222222222222223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90</v>
      </c>
      <c r="L93" s="10">
        <f>'25-09'!$K93+('25-09'!$J93/90)</f>
        <v>90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-360</v>
      </c>
      <c r="K94" s="107">
        <v>40</v>
      </c>
      <c r="L94" s="10">
        <f>'25-09'!$K94+('25-09'!$J94/90)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'25-09'!$K95+('25-09'!$J95/90)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1553</v>
      </c>
      <c r="J96" s="112"/>
      <c r="K96" s="107">
        <v>100</v>
      </c>
      <c r="L96" s="10">
        <f>'25-09'!$K96+('25-09'!$J96/90)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 t="s">
        <v>2066</v>
      </c>
      <c r="J97" s="112"/>
      <c r="K97" s="107">
        <v>-70</v>
      </c>
      <c r="L97" s="10">
        <f>'25-09'!$K97+('25-09'!$J97/90)</f>
        <v>-70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180</v>
      </c>
      <c r="K98" s="107"/>
      <c r="L98" s="10">
        <f>'25-09'!$K98+('25-09'!$J98/90)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34</v>
      </c>
      <c r="L99" s="10">
        <f>'25-09'!$K99+('25-09'!$J99/90)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110</v>
      </c>
      <c r="K100" s="107"/>
      <c r="L100" s="10">
        <f>'25-09'!$K100+('25-09'!$J100/90)</f>
        <v>1.2222222222222223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250</v>
      </c>
      <c r="K101" s="107"/>
      <c r="L101" s="10">
        <f>'25-09'!$K101+('25-09'!$J101/90)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180</v>
      </c>
      <c r="K102" s="107"/>
      <c r="L102" s="10">
        <f>'25-09'!$K102+('25-09'!$J102/90)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-130</v>
      </c>
      <c r="K103" s="107">
        <v>34</v>
      </c>
      <c r="L103" s="10">
        <f>'25-09'!$K103+('25-09'!$J103/90)</f>
        <v>32.555555555555557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'25-09'!$K104+('25-09'!$J104/90)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700</v>
      </c>
      <c r="K105" s="107"/>
      <c r="L105" s="10">
        <f>'25-09'!$K105+('25-09'!$J105/90)</f>
        <v>7.7777777777777777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112">
        <v>-300</v>
      </c>
      <c r="K106" s="107"/>
      <c r="L106" s="10">
        <f>'25-09'!$K106+('25-09'!$J106/90)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75</v>
      </c>
      <c r="L107" s="10">
        <f>'25-09'!$K107+('25-09'!$J107/90)</f>
        <v>75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500</v>
      </c>
      <c r="K108" s="107"/>
      <c r="L108" s="10">
        <f>'25-09'!$K108+('25-09'!$J108/90)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-540</v>
      </c>
      <c r="K109" s="107">
        <v>60</v>
      </c>
      <c r="L109" s="10">
        <f>'25-09'!$K109+('25-09'!$J109/90)</f>
        <v>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</v>
      </c>
      <c r="L110" s="10">
        <f>'25-09'!$K110+('25-09'!$J110/90)</f>
        <v>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-220</v>
      </c>
      <c r="K111" s="107">
        <v>10</v>
      </c>
      <c r="L111" s="10">
        <f>'25-09'!$K111+('25-09'!$J111/90)</f>
        <v>7.5555555555555554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-450</v>
      </c>
      <c r="K112" s="107">
        <v>30</v>
      </c>
      <c r="L112" s="10">
        <f>'25-09'!$K112+('25-09'!$J112/90)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20</v>
      </c>
      <c r="L113" s="10">
        <f>'25-09'!$K113+('25-09'!$J113/90)</f>
        <v>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5</v>
      </c>
      <c r="L114" s="10">
        <f>'25-09'!$K114+('25-09'!$J114/90)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149</v>
      </c>
      <c r="J115" s="112"/>
      <c r="K115" s="107">
        <v>-1000</v>
      </c>
      <c r="L115" s="10">
        <f>'25-09'!$K115+('25-09'!$J115/90)</f>
        <v>-1000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</v>
      </c>
      <c r="K116" s="107">
        <v>5</v>
      </c>
      <c r="L116" s="10">
        <f>'25-09'!$K116+('25-09'!$J116/90)</f>
        <v>4.7777777777777777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1101</v>
      </c>
      <c r="J117" s="112">
        <v>500</v>
      </c>
      <c r="K117" s="107"/>
      <c r="L117" s="10">
        <f>'25-09'!$K117+('25-09'!$J117/90)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-200</v>
      </c>
      <c r="K118" s="107"/>
      <c r="L118" s="10">
        <f>'25-09'!$K118+('25-09'!$J118/90)</f>
        <v>-2.2222222222222223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20</v>
      </c>
      <c r="K119" s="107"/>
      <c r="L119" s="10">
        <f>'25-09'!$K119+('25-09'!$J119/90)</f>
        <v>0.22222222222222221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100</v>
      </c>
      <c r="K120" s="107"/>
      <c r="L120" s="10">
        <f>'25-09'!$K120+('25-09'!$J120/90)</f>
        <v>1.1111111111111112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335</v>
      </c>
      <c r="J121" s="112">
        <v>-50</v>
      </c>
      <c r="K121" s="107"/>
      <c r="L121" s="10">
        <f>'25-09'!$K121+('25-09'!$J121/90)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-150</v>
      </c>
      <c r="K122" s="107"/>
      <c r="L122" s="10">
        <f>'25-09'!$K122+('25-09'!$J122/90)</f>
        <v>-1.6666666666666667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-180</v>
      </c>
      <c r="K123" s="107">
        <v>80</v>
      </c>
      <c r="L123" s="10">
        <f>'25-09'!$K123+('25-09'!$J123/90)</f>
        <v>78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100</v>
      </c>
      <c r="K124" s="107"/>
      <c r="L124" s="10">
        <f>'25-09'!$K124+('25-09'!$J124/90)</f>
        <v>1.1111111111111112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-720</v>
      </c>
      <c r="K125" s="107">
        <v>30</v>
      </c>
      <c r="L125" s="10">
        <f>'25-09'!$K125+('25-09'!$J125/90)</f>
        <v>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-670</v>
      </c>
      <c r="K126" s="107">
        <v>10</v>
      </c>
      <c r="L126" s="10">
        <f>'25-09'!$K126+('25-09'!$J126/90)</f>
        <v>2.5555555555555554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100</v>
      </c>
      <c r="K127" s="107"/>
      <c r="L127" s="10">
        <f>'25-09'!$K127+('25-09'!$J127/90)</f>
        <v>1.1111111111111112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-560</v>
      </c>
      <c r="K128" s="107">
        <v>20</v>
      </c>
      <c r="L128" s="10">
        <f>'25-09'!$K128+('25-09'!$J128/90)</f>
        <v>13.777777777777779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600</v>
      </c>
      <c r="K129" s="107"/>
      <c r="L129" s="10">
        <f>'25-09'!$K129+('25-09'!$J129/90)</f>
        <v>6.666666666666667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56</v>
      </c>
      <c r="J130" s="112">
        <v>-1540</v>
      </c>
      <c r="K130" s="107">
        <v>157</v>
      </c>
      <c r="L130" s="10">
        <f>'25-09'!$K130+('25-09'!$J130/90)</f>
        <v>139.88888888888889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112">
        <v>-300</v>
      </c>
      <c r="K131" s="107">
        <v>-30</v>
      </c>
      <c r="L131" s="10">
        <f>'25-09'!$K131+('25-09'!$J131/90)</f>
        <v>-33.333333333333336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180</v>
      </c>
      <c r="K132" s="107"/>
      <c r="L132" s="10">
        <f>'25-09'!$K132+('25-09'!$J132/90)</f>
        <v>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229</v>
      </c>
      <c r="J133" s="112">
        <v>270</v>
      </c>
      <c r="K133" s="107">
        <v>-50</v>
      </c>
      <c r="L133" s="10">
        <f>'25-09'!$K133+('25-09'!$J133/90)</f>
        <v>-47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>
        <v>50</v>
      </c>
      <c r="L134" s="10">
        <f>'25-09'!$K134+('25-09'!$J134/90)</f>
        <v>52.222222222222221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57</v>
      </c>
      <c r="J135" s="112"/>
      <c r="K135" s="107">
        <v>45</v>
      </c>
      <c r="L135" s="10">
        <f>'25-09'!$K135+('25-09'!$J135/90)</f>
        <v>45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99</v>
      </c>
      <c r="J136" s="112"/>
      <c r="K136" s="107">
        <v>-45</v>
      </c>
      <c r="L136" s="10">
        <f>'25-09'!$K136+('25-09'!$J136/90)</f>
        <v>-45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/>
      <c r="J137" s="112">
        <v>-90</v>
      </c>
      <c r="K137" s="107">
        <v>10</v>
      </c>
      <c r="L137" s="10">
        <f>'25-09'!$K137+('25-09'!$J137/90)</f>
        <v>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79"/>
  <sheetViews>
    <sheetView rightToLeft="1" topLeftCell="A164" workbookViewId="0">
      <selection activeCell="K168" sqref="K16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-1990</v>
      </c>
      <c r="K1" s="116">
        <f t="shared" si="0"/>
        <v>40</v>
      </c>
      <c r="L1" s="3">
        <f t="shared" si="0"/>
        <v>17.8888888888889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112">
        <v>90</v>
      </c>
      <c r="K3" s="107">
        <v>70</v>
      </c>
      <c r="L3" s="10">
        <f t="shared" ref="L3:L18" si="1">K3+(J3/90)</f>
        <v>71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2740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1763</v>
      </c>
      <c r="J6" s="112">
        <v>-300</v>
      </c>
      <c r="K6" s="107">
        <v>10</v>
      </c>
      <c r="L6" s="10">
        <f t="shared" si="1"/>
        <v>6.6666666666666661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</v>
      </c>
      <c r="J7" s="112">
        <v>-300</v>
      </c>
      <c r="K7" s="107">
        <v>30</v>
      </c>
      <c r="L7" s="10">
        <f t="shared" si="1"/>
        <v>26.666666666666668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257</v>
      </c>
      <c r="J8" s="112">
        <v>130</v>
      </c>
      <c r="K8" s="107"/>
      <c r="L8" s="10">
        <f t="shared" si="1"/>
        <v>1.4444444444444444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244</v>
      </c>
      <c r="J9" s="112">
        <v>-270</v>
      </c>
      <c r="K9" s="107">
        <v>20</v>
      </c>
      <c r="L9" s="10">
        <f t="shared" si="1"/>
        <v>17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-450</v>
      </c>
      <c r="K10" s="107">
        <v>20</v>
      </c>
      <c r="L10" s="10">
        <f t="shared" si="1"/>
        <v>15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112">
        <v>-350</v>
      </c>
      <c r="K11" s="107">
        <v>-110</v>
      </c>
      <c r="L11" s="10">
        <f t="shared" si="1"/>
        <v>-113.88888888888889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SUM('26-09'!$J$22:$J$179)</f>
        <v>-199</v>
      </c>
      <c r="K20" s="116">
        <f>SUM('26-09'!$K$22:$K$179)</f>
        <v>-1680</v>
      </c>
      <c r="L20" s="3">
        <f>SUM('26-09'!$L$22:$L$179)</f>
        <v>-1682.2111111111108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77</v>
      </c>
      <c r="F22" s="16">
        <f t="shared" ref="F22:F26" si="3">D22*E22</f>
        <v>385</v>
      </c>
      <c r="G22" s="7"/>
      <c r="H22" s="7" t="s">
        <v>6</v>
      </c>
      <c r="I22" s="2"/>
      <c r="J22" s="112">
        <v>180</v>
      </c>
      <c r="K22" s="107"/>
      <c r="L22" s="10">
        <f>'26-09'!$K22+('26-09'!$J22/90)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65</v>
      </c>
      <c r="S22" s="16">
        <f t="shared" ref="S22:S26" si="5">Q22*R22</f>
        <v>325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/>
      <c r="K23" s="107">
        <v>770</v>
      </c>
      <c r="L23" s="10">
        <f>'26-09'!$K23+('26-09'!$J23/90)</f>
        <v>770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637</v>
      </c>
      <c r="J24" s="112"/>
      <c r="K24" s="107">
        <v>1000</v>
      </c>
      <c r="L24" s="10">
        <f>'26-09'!$K24+('26-09'!$J24/90)</f>
        <v>1000</v>
      </c>
      <c r="M24" s="3"/>
      <c r="N24" s="13">
        <v>10</v>
      </c>
      <c r="O24" s="1">
        <v>57</v>
      </c>
      <c r="P24" s="14">
        <f t="shared" si="4"/>
        <v>570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1044</v>
      </c>
      <c r="J25" s="112">
        <v>90</v>
      </c>
      <c r="K25" s="107">
        <v>41</v>
      </c>
      <c r="L25" s="10">
        <f>'26-09'!$K25+('26-09'!$J25/90)</f>
        <v>42</v>
      </c>
      <c r="M25" s="3"/>
      <c r="N25" s="13">
        <v>20</v>
      </c>
      <c r="O25" s="1">
        <v>41</v>
      </c>
      <c r="P25" s="14">
        <f t="shared" si="4"/>
        <v>820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17</v>
      </c>
      <c r="F26" s="16">
        <f t="shared" si="3"/>
        <v>1700</v>
      </c>
      <c r="G26" s="7"/>
      <c r="H26" s="7" t="s">
        <v>6</v>
      </c>
      <c r="I26" s="2" t="s">
        <v>2741</v>
      </c>
      <c r="J26" s="112"/>
      <c r="K26" s="107">
        <v>1300</v>
      </c>
      <c r="L26" s="10">
        <f>'26-09'!$K26+('26-09'!$J26/90)</f>
        <v>1300</v>
      </c>
      <c r="M26" s="3"/>
      <c r="N26" s="13">
        <v>50</v>
      </c>
      <c r="O26" s="1">
        <v>25</v>
      </c>
      <c r="P26" s="14">
        <f t="shared" si="4"/>
        <v>1250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2635</v>
      </c>
      <c r="G27" s="7"/>
      <c r="H27" s="7" t="s">
        <v>1796</v>
      </c>
      <c r="I27" s="2" t="s">
        <v>1626</v>
      </c>
      <c r="J27" s="112"/>
      <c r="K27" s="107">
        <v>143</v>
      </c>
      <c r="L27" s="10">
        <f>'26-09'!$K27+('26-09'!$J27/90)</f>
        <v>143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2435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2880</v>
      </c>
      <c r="D28" s="1"/>
      <c r="E28" s="1"/>
      <c r="F28" s="1"/>
      <c r="G28" s="1"/>
      <c r="H28" s="7" t="s">
        <v>6</v>
      </c>
      <c r="I28" s="2" t="s">
        <v>164</v>
      </c>
      <c r="J28" s="112">
        <v>400</v>
      </c>
      <c r="K28" s="107"/>
      <c r="L28" s="10">
        <f>'26-09'!$K28+('26-09'!$J28/90)</f>
        <v>4.4444444444444446</v>
      </c>
      <c r="M28" s="3"/>
      <c r="N28" s="12" t="s">
        <v>11</v>
      </c>
      <c r="O28" s="12"/>
      <c r="P28" s="6">
        <f>SUM(P22:P27)</f>
        <v>8140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840</v>
      </c>
      <c r="G29" s="1"/>
      <c r="H29" s="7" t="s">
        <v>6</v>
      </c>
      <c r="I29" s="2" t="s">
        <v>46</v>
      </c>
      <c r="J29" s="112">
        <v>100</v>
      </c>
      <c r="K29" s="107">
        <v>10</v>
      </c>
      <c r="L29" s="10">
        <f>'26-09'!$K29+('26-09'!$J29/90)</f>
        <v>11.111111111111111</v>
      </c>
      <c r="M29" s="3"/>
      <c r="N29" s="1"/>
      <c r="O29" s="1"/>
      <c r="P29" s="18"/>
      <c r="Q29" s="224" t="s">
        <v>21</v>
      </c>
      <c r="R29" s="225"/>
      <c r="S29" s="17">
        <f>SUM('26-09'!$J$22:$J$179)</f>
        <v>-199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1298</v>
      </c>
      <c r="D30" s="1"/>
      <c r="E30" s="1"/>
      <c r="F30" s="8"/>
      <c r="G30" s="1"/>
      <c r="H30" s="7" t="s">
        <v>6</v>
      </c>
      <c r="I30" s="2" t="s">
        <v>37</v>
      </c>
      <c r="J30" s="112">
        <v>100</v>
      </c>
      <c r="K30" s="107"/>
      <c r="L30" s="10">
        <f>'26-09'!$K30+('26-09'!$J30/90)</f>
        <v>1.1111111111111112</v>
      </c>
      <c r="M30" s="3"/>
      <c r="N30" s="224" t="s">
        <v>23</v>
      </c>
      <c r="O30" s="225"/>
      <c r="P30" s="6">
        <f>SUM('26-09'!$K$22:$K$179)</f>
        <v>-1680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90</v>
      </c>
      <c r="G31" s="1"/>
      <c r="H31" s="7" t="s">
        <v>6</v>
      </c>
      <c r="I31" s="2" t="s">
        <v>229</v>
      </c>
      <c r="J31" s="112">
        <v>-220</v>
      </c>
      <c r="K31" s="107"/>
      <c r="L31" s="10">
        <f>'26-09'!$K31+('26-09'!$J31/90)</f>
        <v>-2.4444444444444446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1796</v>
      </c>
      <c r="I32" s="2" t="s">
        <v>2742</v>
      </c>
      <c r="J32" s="112"/>
      <c r="K32" s="107">
        <v>450</v>
      </c>
      <c r="L32" s="10">
        <f>'26-09'!$K32+('26-09'!$J32/90)</f>
        <v>450</v>
      </c>
      <c r="M32" s="3"/>
      <c r="N32" s="12" t="s">
        <v>25</v>
      </c>
      <c r="O32" s="12"/>
      <c r="P32" s="6">
        <f>P28-P30-C28</f>
        <v>6940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894</v>
      </c>
      <c r="J33" s="112">
        <v>1300</v>
      </c>
      <c r="K33" s="107">
        <v>100</v>
      </c>
      <c r="L33" s="10">
        <f>'26-09'!$K33+('26-09'!$J33/90)</f>
        <v>114.44444444444444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23</v>
      </c>
      <c r="L34" s="10">
        <f>'26-09'!$K34+('26-09'!$J34/90)</f>
        <v>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2743</v>
      </c>
      <c r="J35" s="112"/>
      <c r="K35" s="107">
        <v>158</v>
      </c>
      <c r="L35" s="10">
        <f>'26-09'!$K35+('26-09'!$J35/90)</f>
        <v>158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2259</v>
      </c>
      <c r="J36" s="112"/>
      <c r="K36" s="107">
        <v>-1000</v>
      </c>
      <c r="L36" s="10">
        <f>'26-09'!$K36+('26-09'!$J36/90)</f>
        <v>-1000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-220</v>
      </c>
      <c r="K37" s="107">
        <v>20</v>
      </c>
      <c r="L37" s="10">
        <f>'26-09'!$K37+('26-09'!$J37/90)</f>
        <v>17.555555555555557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2" t="s">
        <v>1482</v>
      </c>
      <c r="J38" s="112">
        <v>100</v>
      </c>
      <c r="K38" s="107">
        <v>50</v>
      </c>
      <c r="L38" s="10">
        <f>'26-09'!$K38+('26-09'!$J38/90)</f>
        <v>51.111111111111114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453</v>
      </c>
      <c r="J39" s="112"/>
      <c r="K39" s="107">
        <v>59</v>
      </c>
      <c r="L39" s="10">
        <f>'26-09'!$K39+('26-09'!$J39/90)</f>
        <v>59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6</v>
      </c>
      <c r="L40" s="10">
        <f>'26-09'!$K40+('26-09'!$J40/90)</f>
        <v>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1100</v>
      </c>
      <c r="K41" s="107"/>
      <c r="L41" s="10">
        <f>'26-09'!$K41+('26-09'!$J41/90)</f>
        <v>12.222222222222221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50</v>
      </c>
      <c r="K42" s="107">
        <v>5</v>
      </c>
      <c r="L42" s="10">
        <f>'26-09'!$K42+('26-09'!$J42/90)</f>
        <v>5.5555555555555554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2744</v>
      </c>
      <c r="J43" s="112"/>
      <c r="K43" s="107">
        <v>40</v>
      </c>
      <c r="L43" s="10">
        <f>'26-09'!$K43+('26-09'!$J43/90)</f>
        <v>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1987</v>
      </c>
      <c r="J44" s="112"/>
      <c r="K44" s="107">
        <v>-400</v>
      </c>
      <c r="L44" s="10">
        <f>'26-09'!$K44+('26-09'!$J44/90)</f>
        <v>-400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-50</v>
      </c>
      <c r="K45" s="107"/>
      <c r="L45" s="10">
        <f>'26-09'!$K45+('26-09'!$J45/90)</f>
        <v>-0.55555555555555558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-100</v>
      </c>
      <c r="K46" s="107">
        <v>10</v>
      </c>
      <c r="L46" s="10">
        <f>'26-09'!$K46+('26-09'!$J46/90)</f>
        <v>8.8888888888888893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1121</v>
      </c>
      <c r="J47" s="112"/>
      <c r="K47" s="107">
        <v>300</v>
      </c>
      <c r="L47" s="10">
        <f>'26-09'!$K47+('26-09'!$J47/90)</f>
        <v>300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330</v>
      </c>
      <c r="L48" s="10">
        <f>'26-09'!$K48+('26-09'!$J48/90)</f>
        <v>330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143</v>
      </c>
      <c r="L49" s="10">
        <f>'26-09'!$K49+('26-09'!$J49/90)</f>
        <v>143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100</v>
      </c>
      <c r="L50" s="10">
        <f>'26-09'!$K50+('26-09'!$J50/90)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165</v>
      </c>
      <c r="L51" s="10">
        <f>'26-09'!$K51+('26-09'!$J51/90)</f>
        <v>165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'26-09'!$K52+('26-09'!$J52/90)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40" t="s">
        <v>2244</v>
      </c>
      <c r="J53" s="112"/>
      <c r="K53" s="107">
        <v>285</v>
      </c>
      <c r="L53" s="10">
        <f>'26-09'!$K53+('26-09'!$J53/90)</f>
        <v>285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-270</v>
      </c>
      <c r="K54" s="107">
        <v>10</v>
      </c>
      <c r="L54" s="10">
        <f>'26-09'!$K54+('26-09'!$J54/90)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</v>
      </c>
      <c r="J55" s="112"/>
      <c r="K55" s="107">
        <v>22</v>
      </c>
      <c r="L55" s="10">
        <f>'26-09'!$K55+('26-09'!$J55/90)</f>
        <v>22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112</v>
      </c>
      <c r="J56" s="112">
        <v>200</v>
      </c>
      <c r="K56" s="107"/>
      <c r="L56" s="10">
        <f>'26-09'!$K56+('26-09'!$J56/90)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2466</v>
      </c>
      <c r="J57" s="112"/>
      <c r="K57" s="107">
        <v>30</v>
      </c>
      <c r="L57" s="10">
        <f>'26-09'!$K57+('26-09'!$J57/90)</f>
        <v>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1932</v>
      </c>
      <c r="J58" s="112">
        <v>100</v>
      </c>
      <c r="K58" s="107"/>
      <c r="L58" s="10">
        <f>'26-09'!$K58+('26-09'!$J58/90)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1513</v>
      </c>
      <c r="J59" s="112"/>
      <c r="K59" s="107">
        <v>20</v>
      </c>
      <c r="L59" s="10">
        <f>'26-09'!$K59+('26-09'!$J59/90)</f>
        <v>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232</v>
      </c>
      <c r="J60" s="112">
        <v>-330</v>
      </c>
      <c r="K60" s="107">
        <v>5</v>
      </c>
      <c r="L60" s="10">
        <f>'26-09'!$K60+('26-09'!$J60/90)</f>
        <v>1.3333333333333335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7</v>
      </c>
      <c r="L61" s="10">
        <f>'26-09'!$K61+('26-09'!$J61/90)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600</v>
      </c>
      <c r="K62" s="107"/>
      <c r="L62" s="10">
        <f>'26-09'!$K62+('26-09'!$J62/90)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</v>
      </c>
      <c r="K63" s="107"/>
      <c r="L63" s="10">
        <f>'26-09'!$K63+('26-09'!$J63/90)</f>
        <v>0.55555555555555558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/>
      <c r="J64" s="112">
        <v>250</v>
      </c>
      <c r="K64" s="107"/>
      <c r="L64" s="10">
        <f>'26-09'!$K64+('26-09'!$J64/90)</f>
        <v>2.7777777777777777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2748</v>
      </c>
      <c r="J65" s="113">
        <v>-250</v>
      </c>
      <c r="K65" s="108"/>
      <c r="L65" s="37">
        <f>'26-09'!$K65+('26-09'!$J65/90)</f>
        <v>-2.7777777777777777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1657</v>
      </c>
      <c r="J66" s="114"/>
      <c r="K66" s="109">
        <v>-500</v>
      </c>
      <c r="L66" s="37">
        <f>'26-09'!$K66+('26-09'!$J66/90)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1759</v>
      </c>
      <c r="J67" s="113"/>
      <c r="K67" s="108">
        <v>13</v>
      </c>
      <c r="L67" s="37">
        <f>'26-09'!$K67+('26-09'!$J67/90)</f>
        <v>13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360</v>
      </c>
      <c r="K68" s="109"/>
      <c r="L68" s="37">
        <f>'26-09'!$K68+('26-09'!$J68/90)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200</v>
      </c>
      <c r="K69" s="108"/>
      <c r="L69" s="37">
        <f>'26-09'!$K69+('26-09'!$J69/90)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35</v>
      </c>
      <c r="L70" s="37">
        <f>'26-09'!$K70+('26-09'!$J70/90)</f>
        <v>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'26-09'!$K71+('26-09'!$J71/90)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15</v>
      </c>
      <c r="L72" s="10">
        <f>'26-09'!$K72+('26-09'!$J72/90)</f>
        <v>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-800</v>
      </c>
      <c r="K73" s="107">
        <v>10</v>
      </c>
      <c r="L73" s="10">
        <f>'26-09'!$K73+('26-09'!$J73/90)</f>
        <v>1.1111111111111107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2749</v>
      </c>
      <c r="J74" s="112"/>
      <c r="K74" s="107">
        <v>67</v>
      </c>
      <c r="L74" s="10">
        <f>'26-09'!$K74+('26-09'!$J74/90)</f>
        <v>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112"/>
      <c r="K75" s="107">
        <v>-67</v>
      </c>
      <c r="L75" s="10">
        <f>'26-09'!$K75+('26-09'!$J75/90)</f>
        <v>-67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180</v>
      </c>
      <c r="K76" s="107"/>
      <c r="L76" s="10">
        <f>'26-09'!$K76+('26-09'!$J76/90)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</v>
      </c>
      <c r="K77" s="107"/>
      <c r="L77" s="10">
        <f>'26-09'!$K77+('26-09'!$J77/90)</f>
        <v>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100</v>
      </c>
      <c r="K78" s="107"/>
      <c r="L78" s="10">
        <f>'26-09'!$K78+('26-09'!$J78/90)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503</v>
      </c>
      <c r="J79" s="112"/>
      <c r="K79" s="107">
        <v>300</v>
      </c>
      <c r="L79" s="10">
        <f>'26-09'!$K79+('26-09'!$J79/90)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</v>
      </c>
      <c r="L80" s="10">
        <f>'26-09'!$K80+('26-09'!$J80/90)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1796</v>
      </c>
      <c r="I81" s="40" t="s">
        <v>750</v>
      </c>
      <c r="J81" s="112"/>
      <c r="K81" s="107">
        <v>95</v>
      </c>
      <c r="L81" s="10">
        <f>'26-09'!$K81+('26-09'!$J81/90)</f>
        <v>95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400</v>
      </c>
      <c r="K82" s="107"/>
      <c r="L82" s="10">
        <f>'26-09'!$K82+('26-09'!$J82/90)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112"/>
      <c r="K83" s="107">
        <v>50</v>
      </c>
      <c r="L83" s="10">
        <f>'26-09'!$K83+('26-09'!$J83/90)</f>
        <v>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112"/>
      <c r="K84" s="107">
        <v>-50</v>
      </c>
      <c r="L84" s="10">
        <f>'26-09'!$K84+('26-09'!$J84/90)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95</v>
      </c>
      <c r="J85" s="112"/>
      <c r="K85" s="107">
        <v>300</v>
      </c>
      <c r="L85" s="10">
        <f>'26-09'!$K85+('26-09'!$J85/90)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112"/>
      <c r="K86" s="107">
        <v>-300</v>
      </c>
      <c r="L86" s="10">
        <f>'26-09'!$K86+('26-09'!$J86/90)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112"/>
      <c r="K87" s="107">
        <v>35</v>
      </c>
      <c r="L87" s="10">
        <f>'26-09'!$K87+('26-09'!$J87/90)</f>
        <v>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112"/>
      <c r="K88" s="107">
        <v>-35</v>
      </c>
      <c r="L88" s="10">
        <f>'26-09'!$K88+('26-09'!$J88/90)</f>
        <v>-35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112"/>
      <c r="K89" s="107">
        <v>100</v>
      </c>
      <c r="L89" s="10">
        <f>'26-09'!$K89+('26-09'!$J89/90)</f>
        <v>100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/>
      <c r="K90" s="107">
        <v>-100</v>
      </c>
      <c r="L90" s="10">
        <f>'26-09'!$K90+('26-09'!$J90/90)</f>
        <v>-100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130</v>
      </c>
      <c r="K91" s="107">
        <v>10</v>
      </c>
      <c r="L91" s="10">
        <f>'26-09'!$K91+('26-09'!$J91/90)</f>
        <v>11.444444444444445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112">
        <v>-675</v>
      </c>
      <c r="K92" s="107"/>
      <c r="L92" s="10">
        <f>'26-09'!$K92+('26-09'!$J92/90)</f>
        <v>-7.5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-5</v>
      </c>
      <c r="L93" s="10">
        <f>'26-09'!$K93+('26-09'!$J93/90)</f>
        <v>-5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'26-09'!$K94+('26-09'!$J94/90)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65</v>
      </c>
      <c r="K95" s="107"/>
      <c r="L95" s="10">
        <f>'26-09'!$K95+('26-09'!$J95/90)</f>
        <v>0.72222222222222221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50</v>
      </c>
      <c r="K96" s="107"/>
      <c r="L96" s="10">
        <f>'26-09'!$K96+('26-09'!$J96/90)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95</v>
      </c>
      <c r="J97" s="112">
        <v>-400</v>
      </c>
      <c r="K97" s="107"/>
      <c r="L97" s="10">
        <f>'26-09'!$K97+('26-09'!$J97/90)</f>
        <v>-4.4444444444444446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</v>
      </c>
      <c r="K98" s="107">
        <v>15</v>
      </c>
      <c r="L98" s="10">
        <f>'26-09'!$K98+('26-09'!$J98/90)</f>
        <v>14.444444444444445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'26-09'!$K99+('26-09'!$J99/90)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39" t="s">
        <v>6</v>
      </c>
      <c r="I100" s="2"/>
      <c r="J100" s="112">
        <v>-50</v>
      </c>
      <c r="K100" s="107">
        <v>3</v>
      </c>
      <c r="L100" s="10">
        <f>'26-09'!$K100+('26-09'!$J100/90)</f>
        <v>2.4444444444444446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360</v>
      </c>
      <c r="K101" s="107">
        <v>30</v>
      </c>
      <c r="L101" s="10">
        <f>'26-09'!$K101+('26-09'!$J101/90)</f>
        <v>34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35</v>
      </c>
      <c r="J102" s="112">
        <v>-300</v>
      </c>
      <c r="K102" s="107"/>
      <c r="L102" s="10">
        <f>'26-09'!$K102+('26-09'!$J102/90)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>
        <v>20</v>
      </c>
      <c r="L103" s="10">
        <f>'26-09'!$K103+('26-09'!$J103/90)</f>
        <v>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'26-09'!$K104+('26-09'!$J104/90)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/>
      <c r="L105" s="10">
        <f>'26-09'!$K105+('26-09'!$J105/90)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'26-09'!$K106+('26-09'!$J106/90)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80</v>
      </c>
      <c r="L107" s="10">
        <f>'26-09'!$K107+('26-09'!$J107/90)</f>
        <v>80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-100</v>
      </c>
      <c r="K108" s="107">
        <v>25</v>
      </c>
      <c r="L108" s="10">
        <f>'26-09'!$K108+('26-09'!$J108/90)</f>
        <v>23.888888888888889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57</v>
      </c>
      <c r="J109" s="112"/>
      <c r="K109" s="107">
        <v>35</v>
      </c>
      <c r="L109" s="10">
        <f>'26-09'!$K109+('26-09'!$J109/90)</f>
        <v>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40" t="s">
        <v>2750</v>
      </c>
      <c r="J110" s="112"/>
      <c r="K110" s="107">
        <v>-35</v>
      </c>
      <c r="L110" s="10">
        <f>'26-09'!$K110+('26-09'!$J110/90)</f>
        <v>-35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119</v>
      </c>
      <c r="J111" s="112"/>
      <c r="K111" s="107">
        <v>1000</v>
      </c>
      <c r="L111" s="10">
        <f>'26-09'!$K111+('26-09'!$J111/90)</f>
        <v>1000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-1000</v>
      </c>
      <c r="L112" s="10">
        <f>'26-09'!$K112+('26-09'!$J112/90)</f>
        <v>-1000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50</v>
      </c>
      <c r="L113" s="10">
        <f>'26-09'!$K113+('26-09'!$J113/90)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115</v>
      </c>
      <c r="K114" s="107"/>
      <c r="L114" s="10">
        <f>'26-09'!$K114+('26-09'!$J114/90)</f>
        <v>1.2777777777777777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>
        <v>-4500</v>
      </c>
      <c r="K116" s="107"/>
      <c r="L116" s="10">
        <f>'26-09'!$K116+('26-09'!$J116/90)</f>
        <v>-50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65</v>
      </c>
      <c r="K117" s="107"/>
      <c r="L117" s="10">
        <f>'26-09'!$K117+('26-09'!$J117/90)</f>
        <v>0.72222222222222221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2751</v>
      </c>
      <c r="J118" s="112"/>
      <c r="K118" s="107">
        <v>-270</v>
      </c>
      <c r="L118" s="10">
        <f>'26-09'!$K118+('26-09'!$J118/90)</f>
        <v>-270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95</v>
      </c>
      <c r="J119" s="112"/>
      <c r="K119" s="107">
        <v>185</v>
      </c>
      <c r="L119" s="10">
        <f>'26-09'!$K119+('26-09'!$J119/90)</f>
        <v>185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95</v>
      </c>
      <c r="J120" s="112"/>
      <c r="K120" s="107">
        <v>-185</v>
      </c>
      <c r="L120" s="10">
        <f>'26-09'!$K120+('26-09'!$J120/90)</f>
        <v>-185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112"/>
      <c r="K121" s="107">
        <v>40</v>
      </c>
      <c r="L121" s="10">
        <f>'26-09'!$K121+('26-09'!$J121/90)</f>
        <v>40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112"/>
      <c r="K122" s="107">
        <v>-40</v>
      </c>
      <c r="L122" s="10">
        <f>'26-09'!$K122+('26-09'!$J122/90)</f>
        <v>-40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-200</v>
      </c>
      <c r="K123" s="107"/>
      <c r="L123" s="10">
        <f>'26-09'!$K123+('26-09'!$J123/90)</f>
        <v>-2.2222222222222223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10</v>
      </c>
      <c r="L124" s="10">
        <f>'26-09'!$K124+('26-09'!$J124/90)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'26-09'!$K125+('26-09'!$J125/90)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v>8</v>
      </c>
      <c r="L126" s="10">
        <f>'26-09'!$K126+('26-09'!$J126/90)</f>
        <v>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'26-09'!$K127+('26-09'!$J127/90)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-200</v>
      </c>
      <c r="K128" s="107">
        <v>5</v>
      </c>
      <c r="L128" s="10">
        <f>'26-09'!$K128+('26-09'!$J128/90)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90</v>
      </c>
      <c r="L129" s="10">
        <f>'26-09'!$K129+('26-09'!$J129/90)</f>
        <v>90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1796</v>
      </c>
      <c r="I130" s="2"/>
      <c r="J130" s="112"/>
      <c r="K130" s="107">
        <v>695</v>
      </c>
      <c r="L130" s="10">
        <f>'26-09'!$K130+('26-09'!$J130/90)</f>
        <v>695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/>
      <c r="L131" s="10">
        <f>'26-09'!$K131+('26-09'!$J131/90)</f>
        <v>-1.1111111111111112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-150</v>
      </c>
      <c r="K132" s="107">
        <v>5</v>
      </c>
      <c r="L132" s="10">
        <f>'26-09'!$K132+('26-09'!$J132/90)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-180</v>
      </c>
      <c r="K133" s="107">
        <v>15</v>
      </c>
      <c r="L133" s="10">
        <f>'26-09'!$K133+('26-09'!$J133/90)</f>
        <v>13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180</v>
      </c>
      <c r="K134" s="107"/>
      <c r="L134" s="10">
        <f>'26-09'!$K134+('26-09'!$J134/90)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80</v>
      </c>
      <c r="K135" s="107"/>
      <c r="L135" s="10">
        <f>'26-09'!$K135+('26-09'!$J135/90)</f>
        <v>0.88888888888888884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605</v>
      </c>
      <c r="J136" s="112"/>
      <c r="K136" s="107">
        <v>65</v>
      </c>
      <c r="L136" s="10">
        <f>'26-09'!$K136+('26-09'!$J136/90)</f>
        <v>65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10</v>
      </c>
      <c r="L137" s="10">
        <f>'26-09'!$K137+('26-09'!$J137/90)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-500</v>
      </c>
      <c r="K138" s="107">
        <v>10</v>
      </c>
      <c r="L138" s="10">
        <f>'26-09'!$K138+('26-09'!$J138/90)</f>
        <v>4.4444444444444446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200</v>
      </c>
      <c r="K139" s="107"/>
      <c r="L139" s="10">
        <f>'26-09'!$K139+('26-09'!$J139/90)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1305</v>
      </c>
      <c r="J140" s="112"/>
      <c r="K140" s="107">
        <v>15</v>
      </c>
      <c r="L140" s="10">
        <f>'26-09'!$K140+('26-09'!$J140/90)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-180</v>
      </c>
      <c r="K141" s="107">
        <v>20</v>
      </c>
      <c r="L141" s="10">
        <f>'26-09'!$K141+('26-09'!$J141/90)</f>
        <v>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>
        <v>105</v>
      </c>
      <c r="L142" s="10">
        <f>'26-09'!$K142+('26-09'!$J142/90)</f>
        <v>105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>
        <v>85</v>
      </c>
      <c r="L143" s="10">
        <f>'26-09'!$K143+('26-09'!$J143/90)</f>
        <v>85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60</v>
      </c>
      <c r="K144" s="107"/>
      <c r="L144" s="10">
        <f>'26-09'!$K144+('26-09'!$J144/90)</f>
        <v>0.66666666666666663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50</v>
      </c>
      <c r="K145" s="107"/>
      <c r="L145" s="10">
        <f>'26-09'!$K145+('26-09'!$J145/90)</f>
        <v>0.55555555555555558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20</v>
      </c>
      <c r="L146" s="10">
        <f>'26-09'!$K146+('26-09'!$J146/90)</f>
        <v>20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'26-09'!$K147+('26-09'!$J147/90)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-315</v>
      </c>
      <c r="K148" s="107">
        <v>10</v>
      </c>
      <c r="L148" s="10">
        <f>'26-09'!$K148+('26-09'!$J148/90)</f>
        <v>6.5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-225</v>
      </c>
      <c r="K149" s="107">
        <v>15</v>
      </c>
      <c r="L149" s="10">
        <f>'26-09'!$K149+('26-09'!$J149/90)</f>
        <v>12.5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300</v>
      </c>
      <c r="K150" s="107"/>
      <c r="L150" s="10">
        <f>'26-09'!$K150+('26-09'!$J150/90)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100</v>
      </c>
      <c r="K151" s="107"/>
      <c r="L151" s="10">
        <f>'26-09'!$K151+('26-09'!$J151/90)</f>
        <v>1.1111111111111112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43" t="s">
        <v>28</v>
      </c>
      <c r="I152" s="40" t="s">
        <v>1347</v>
      </c>
      <c r="J152" s="112"/>
      <c r="K152" s="107">
        <v>-120</v>
      </c>
      <c r="L152" s="10">
        <f>'26-09'!$K152+('26-09'!$J152/90)</f>
        <v>-120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'26-09'!$K153+('26-09'!$J153/90)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-270</v>
      </c>
      <c r="K154" s="107">
        <v>40</v>
      </c>
      <c r="L154" s="10">
        <f>'26-09'!$K154+('26-09'!$J154/90)</f>
        <v>37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-450</v>
      </c>
      <c r="K155" s="107">
        <v>10</v>
      </c>
      <c r="L155" s="10">
        <f>'26-09'!$K155+('26-09'!$J155/90)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300</v>
      </c>
      <c r="K156" s="107"/>
      <c r="L156" s="10">
        <f>'26-09'!$K156+('26-09'!$J156/90)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-450</v>
      </c>
      <c r="K157" s="107">
        <v>10</v>
      </c>
      <c r="L157" s="10">
        <f>'26-09'!$K157+('26-09'!$J157/90)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43" t="s">
        <v>40</v>
      </c>
      <c r="I158" s="40" t="s">
        <v>2752</v>
      </c>
      <c r="J158" s="112"/>
      <c r="K158" s="107">
        <v>-380</v>
      </c>
      <c r="L158" s="10">
        <f>'26-09'!$K158+('26-09'!$J158/90)</f>
        <v>-380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1117</v>
      </c>
      <c r="J159" s="112"/>
      <c r="K159" s="107">
        <v>300</v>
      </c>
      <c r="L159" s="10">
        <f>'26-09'!$K159+('26-09'!$J159/90)</f>
        <v>300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-50</v>
      </c>
      <c r="K160" s="107">
        <v>10</v>
      </c>
      <c r="L160" s="10">
        <f>'26-09'!$K160+('26-09'!$J160/90)</f>
        <v>9.4444444444444446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200</v>
      </c>
      <c r="K161" s="107"/>
      <c r="L161" s="10">
        <f>'26-09'!$K161+('26-09'!$J161/90)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75</v>
      </c>
      <c r="K162" s="107"/>
      <c r="L162" s="10">
        <f>'26-09'!$K162+('26-09'!$J162/90)</f>
        <v>0.83333333333333337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112">
        <v>875</v>
      </c>
      <c r="K163" s="107">
        <v>44</v>
      </c>
      <c r="L163" s="10">
        <f>'26-09'!$K163+('26-09'!$J163/90)</f>
        <v>53.722222222222221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>
        <v>10</v>
      </c>
      <c r="L164" s="10">
        <f>'26-09'!$K164+('26-09'!$J164/90)</f>
        <v>10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>
        <v>75</v>
      </c>
      <c r="L165" s="10">
        <f>'26-09'!$K165+('26-09'!$J165/90)</f>
        <v>75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40" t="s">
        <v>95</v>
      </c>
      <c r="J166" s="112"/>
      <c r="K166" s="107">
        <v>-75</v>
      </c>
      <c r="L166" s="10">
        <f>'26-09'!$K166+('26-09'!$J166/90)</f>
        <v>-75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40" t="s">
        <v>95</v>
      </c>
      <c r="J167" s="112"/>
      <c r="K167" s="107">
        <v>-200</v>
      </c>
      <c r="L167" s="10">
        <f>'26-09'!$K167+('26-09'!$J167/90)</f>
        <v>-200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40" t="s">
        <v>56</v>
      </c>
      <c r="J168" s="112">
        <v>1</v>
      </c>
      <c r="K168" s="107">
        <v>-10</v>
      </c>
      <c r="L168" s="10">
        <f>'26-09'!$K168+('26-09'!$J168/90)</f>
        <v>-9.9888888888888889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>
        <v>10</v>
      </c>
      <c r="L169" s="10">
        <f>'26-09'!$K169+('26-09'!$J169/90)</f>
        <v>10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40" t="s">
        <v>95</v>
      </c>
      <c r="J170" s="112"/>
      <c r="K170" s="107">
        <v>-6750</v>
      </c>
      <c r="L170" s="10">
        <f>'26-09'!$K170+('26-09'!$J170/90)</f>
        <v>-6750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40" t="s">
        <v>57</v>
      </c>
      <c r="J171" s="112"/>
      <c r="K171" s="107">
        <v>82</v>
      </c>
      <c r="L171" s="10">
        <f>'26-09'!$K171+('26-09'!$J171/90)</f>
        <v>82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28</v>
      </c>
      <c r="I172" s="40" t="s">
        <v>2750</v>
      </c>
      <c r="J172" s="112"/>
      <c r="K172" s="107">
        <v>-82</v>
      </c>
      <c r="L172" s="10">
        <f>'26-09'!$K172+('26-09'!$J172/90)</f>
        <v>-82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40" t="s">
        <v>95</v>
      </c>
      <c r="J173" s="112"/>
      <c r="K173" s="107">
        <v>100</v>
      </c>
      <c r="L173" s="10">
        <f>'26-09'!$K173+('26-09'!$J173/90)</f>
        <v>100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40</v>
      </c>
      <c r="I174" s="40" t="s">
        <v>95</v>
      </c>
      <c r="J174" s="112"/>
      <c r="K174" s="107">
        <v>-100</v>
      </c>
      <c r="L174" s="10">
        <f>'26-09'!$K174+('26-09'!$J174/90)</f>
        <v>-100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9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187C-5EAC-4A05-A807-4165407A972E}">
  <sheetPr>
    <pageSetUpPr fitToPage="1"/>
  </sheetPr>
  <dimension ref="A1:Z139"/>
  <sheetViews>
    <sheetView rightToLeft="1" topLeftCell="A121" workbookViewId="0">
      <selection activeCell="H136" sqref="H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-1130</v>
      </c>
      <c r="K1" s="116">
        <f t="shared" si="0"/>
        <v>240</v>
      </c>
      <c r="L1" s="3">
        <f t="shared" si="0"/>
        <v>227.44444444444443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1274</v>
      </c>
      <c r="J3" s="112">
        <v>200</v>
      </c>
      <c r="K3" s="107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227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2754</v>
      </c>
      <c r="J5" s="112">
        <v>50</v>
      </c>
      <c r="K5" s="107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112">
        <v>-630</v>
      </c>
      <c r="K6" s="107">
        <v>40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</v>
      </c>
      <c r="J7" s="112"/>
      <c r="K7" s="107">
        <v>-20</v>
      </c>
      <c r="L7" s="10">
        <f t="shared" si="1"/>
        <v>-20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</v>
      </c>
      <c r="J8" s="112">
        <v>200</v>
      </c>
      <c r="K8" s="107">
        <v>170</v>
      </c>
      <c r="L8" s="10">
        <f t="shared" si="1"/>
        <v>172.22222222222223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2265</v>
      </c>
      <c r="J9" s="112">
        <v>-450</v>
      </c>
      <c r="K9" s="107">
        <v>40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121</v>
      </c>
      <c r="J10" s="112">
        <v>100</v>
      </c>
      <c r="K10" s="107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1298</v>
      </c>
      <c r="J11" s="112">
        <v>-400</v>
      </c>
      <c r="K11" s="107">
        <v>5</v>
      </c>
      <c r="L11" s="10">
        <f t="shared" si="1"/>
        <v>0.55555555555555536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>
        <v>5</v>
      </c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SUM('28-09'!$J$22:$J$139)</f>
        <v>5305</v>
      </c>
      <c r="K20" s="116">
        <f>SUM('28-09'!$K$22:$K$139)</f>
        <v>-410</v>
      </c>
      <c r="L20" s="3">
        <f>SUM('28-09'!$L$22:$L$139)</f>
        <v>-351.0555555555548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6</v>
      </c>
      <c r="I22" s="2"/>
      <c r="J22" s="112">
        <v>120</v>
      </c>
      <c r="K22" s="107"/>
      <c r="L22" s="10">
        <f>'28-09'!$K22+('28-09'!$J22/90)</f>
        <v>1.3333333333333333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113</v>
      </c>
      <c r="S22" s="16">
        <f t="shared" ref="S22:S26" si="5">Q22*R22</f>
        <v>565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43</v>
      </c>
      <c r="F23" s="16">
        <f t="shared" si="3"/>
        <v>430</v>
      </c>
      <c r="G23" s="7"/>
      <c r="H23" s="7" t="s">
        <v>6</v>
      </c>
      <c r="I23" s="2"/>
      <c r="J23" s="112">
        <v>50</v>
      </c>
      <c r="K23" s="107">
        <v>1</v>
      </c>
      <c r="L23" s="10">
        <f>'28-09'!$K23+('28-09'!$J23/90)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90</v>
      </c>
      <c r="S23" s="16">
        <f t="shared" si="5"/>
        <v>900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450</v>
      </c>
      <c r="K24" s="107"/>
      <c r="L24" s="10">
        <f>'28-09'!$K24+('28-09'!$J24/90)</f>
        <v>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112">
        <v>104</v>
      </c>
      <c r="K25" s="107">
        <v>-9</v>
      </c>
      <c r="L25" s="10">
        <f>'28-09'!$K25+('28-09'!$J25/90)</f>
        <v>-7.844444444444445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</v>
      </c>
      <c r="F26" s="16">
        <f t="shared" si="3"/>
        <v>600</v>
      </c>
      <c r="G26" s="7"/>
      <c r="H26" s="7" t="s">
        <v>6</v>
      </c>
      <c r="I26" s="2"/>
      <c r="J26" s="112">
        <v>-450</v>
      </c>
      <c r="K26" s="107">
        <v>330</v>
      </c>
      <c r="L26" s="10">
        <f>'28-09'!$K26+('28-09'!$J26/90)</f>
        <v>325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1410</v>
      </c>
      <c r="G27" s="7"/>
      <c r="H27" s="7" t="s">
        <v>6</v>
      </c>
      <c r="I27" s="2"/>
      <c r="J27" s="112">
        <v>90</v>
      </c>
      <c r="K27" s="107"/>
      <c r="L27" s="10">
        <f>'28-09'!$K27+('28-09'!$J27/90)</f>
        <v>1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15385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1431</v>
      </c>
      <c r="D28" s="1"/>
      <c r="E28" s="1"/>
      <c r="F28" s="1"/>
      <c r="G28" s="1"/>
      <c r="H28" s="139" t="s">
        <v>1796</v>
      </c>
      <c r="I28" s="133" t="s">
        <v>95</v>
      </c>
      <c r="J28" s="131"/>
      <c r="K28" s="132">
        <v>62</v>
      </c>
      <c r="L28" s="140">
        <f>'28-09'!$K28+('28-09'!$J28/90)</f>
        <v>62</v>
      </c>
      <c r="M28" s="3"/>
      <c r="N28" s="12" t="s">
        <v>11</v>
      </c>
      <c r="O28" s="12"/>
      <c r="P28" s="6">
        <f>SUM(P22:P27)</f>
        <v>2701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-1329</v>
      </c>
      <c r="G29" s="1"/>
      <c r="H29" s="139" t="s">
        <v>40</v>
      </c>
      <c r="I29" s="133" t="s">
        <v>95</v>
      </c>
      <c r="J29" s="131"/>
      <c r="K29" s="132">
        <v>-62</v>
      </c>
      <c r="L29" s="140">
        <f>'28-09'!$K29+('28-09'!$J29/90)</f>
        <v>-62</v>
      </c>
      <c r="M29" s="3"/>
      <c r="N29" s="1"/>
      <c r="O29" s="1"/>
      <c r="P29" s="18"/>
      <c r="Q29" s="224" t="s">
        <v>21</v>
      </c>
      <c r="R29" s="225"/>
      <c r="S29" s="17">
        <f>SUM('28-09'!$J$22:$J$139)</f>
        <v>5305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-1440</v>
      </c>
      <c r="D30" s="1"/>
      <c r="E30" s="1"/>
      <c r="F30" s="8"/>
      <c r="G30" s="1"/>
      <c r="H30" s="139" t="s">
        <v>1796</v>
      </c>
      <c r="I30" s="133" t="s">
        <v>95</v>
      </c>
      <c r="J30" s="131"/>
      <c r="K30" s="132">
        <v>50</v>
      </c>
      <c r="L30" s="140">
        <f>'28-09'!$K30+('28-09'!$J30/90)</f>
        <v>50</v>
      </c>
      <c r="M30" s="3"/>
      <c r="N30" s="224" t="s">
        <v>23</v>
      </c>
      <c r="O30" s="225"/>
      <c r="P30" s="6">
        <f>SUM('28-09'!$K$22:$K$139)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104</v>
      </c>
      <c r="G31" s="1"/>
      <c r="H31" s="139" t="s">
        <v>40</v>
      </c>
      <c r="I31" s="133" t="s">
        <v>95</v>
      </c>
      <c r="J31" s="131"/>
      <c r="K31" s="132">
        <v>-50</v>
      </c>
      <c r="L31" s="140">
        <f>'28-09'!$K31+('28-09'!$J31/90)</f>
        <v>-50</v>
      </c>
      <c r="M31" s="3"/>
      <c r="N31" s="1"/>
      <c r="O31" s="1"/>
      <c r="P31" s="18"/>
      <c r="Q31" s="12" t="s">
        <v>25</v>
      </c>
      <c r="R31" s="12"/>
      <c r="S31" s="17">
        <f>S27-S29-F27</f>
        <v>8670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'28-09'!$K32+('28-09'!$J32/90)</f>
        <v>1.1111111111111112</v>
      </c>
      <c r="M32" s="3"/>
      <c r="N32" s="12" t="s">
        <v>25</v>
      </c>
      <c r="O32" s="12"/>
      <c r="P32" s="6">
        <f>P28-P30-C28</f>
        <v>1680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39" t="s">
        <v>40</v>
      </c>
      <c r="I33" s="133" t="s">
        <v>57</v>
      </c>
      <c r="J33" s="131"/>
      <c r="K33" s="132">
        <v>400</v>
      </c>
      <c r="L33" s="140">
        <f>'28-09'!$K33+('28-09'!$J33/90)</f>
        <v>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39" t="s">
        <v>28</v>
      </c>
      <c r="I34" s="133" t="s">
        <v>437</v>
      </c>
      <c r="J34" s="131"/>
      <c r="K34" s="132">
        <v>-400</v>
      </c>
      <c r="L34" s="140">
        <f>'28-09'!$K34+('28-09'!$J34/90)</f>
        <v>-400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-50</v>
      </c>
      <c r="K35" s="107">
        <v>40</v>
      </c>
      <c r="L35" s="10">
        <f>'28-09'!$K35+('28-09'!$J35/90)</f>
        <v>39.444444444444443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112">
        <v>-300</v>
      </c>
      <c r="K36" s="107"/>
      <c r="L36" s="10">
        <f>'28-09'!$K36+('28-09'!$J36/90)</f>
        <v>-3.3333333333333335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2583</v>
      </c>
      <c r="J37" s="112"/>
      <c r="K37" s="107">
        <v>50</v>
      </c>
      <c r="L37" s="10">
        <f>'28-09'!$K37+('28-09'!$J37/90)</f>
        <v>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-100</v>
      </c>
      <c r="K38" s="107">
        <v>8</v>
      </c>
      <c r="L38" s="10">
        <f>'28-09'!$K38+('28-09'!$J38/90)</f>
        <v>6.8888888888888893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39" t="s">
        <v>6</v>
      </c>
      <c r="I39" s="133" t="s">
        <v>2755</v>
      </c>
      <c r="J39" s="131"/>
      <c r="K39" s="132">
        <v>500</v>
      </c>
      <c r="L39" s="140">
        <f>'28-09'!$K39+('28-09'!$J39/90)</f>
        <v>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39" t="s">
        <v>40</v>
      </c>
      <c r="I40" s="133" t="s">
        <v>95</v>
      </c>
      <c r="J40" s="131"/>
      <c r="K40" s="132">
        <v>-500</v>
      </c>
      <c r="L40" s="140">
        <f>'28-09'!$K40+('28-09'!$J40/90)</f>
        <v>-500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-520</v>
      </c>
      <c r="K41" s="107"/>
      <c r="L41" s="10">
        <f>'28-09'!$K41+('28-09'!$J41/90)</f>
        <v>-5.7777777777777777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'28-09'!$K42+('28-09'!$J42/90)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400</v>
      </c>
      <c r="K43" s="107">
        <v>55</v>
      </c>
      <c r="L43" s="10">
        <f>'28-09'!$K43+('28-09'!$J43/90)</f>
        <v>59.444444444444443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1550</v>
      </c>
      <c r="K44" s="107">
        <v>20</v>
      </c>
      <c r="L44" s="10">
        <f>'28-09'!$K44+('28-09'!$J44/90)</f>
        <v>37.222222222222221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-100</v>
      </c>
      <c r="K45" s="107">
        <v>50</v>
      </c>
      <c r="L45" s="10">
        <f>'28-09'!$K45+('28-09'!$J45/90)</f>
        <v>48.888888888888886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10</v>
      </c>
      <c r="L46" s="10">
        <f>'28-09'!$K46+('28-09'!$J46/90)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141</v>
      </c>
      <c r="J47" s="112"/>
      <c r="K47" s="107">
        <v>20</v>
      </c>
      <c r="L47" s="10">
        <f>'28-09'!$K47+('28-09'!$J47/90)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57</v>
      </c>
      <c r="J48" s="112">
        <v>8940</v>
      </c>
      <c r="K48" s="107"/>
      <c r="L48" s="10">
        <f>'28-09'!$K48+('28-09'!$J48/90)</f>
        <v>99.333333333333329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225</v>
      </c>
      <c r="K49" s="107"/>
      <c r="L49" s="10">
        <f>'28-09'!$K49+('28-09'!$J49/90)</f>
        <v>2.5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2033</v>
      </c>
      <c r="J50" s="112"/>
      <c r="K50" s="107">
        <v>200</v>
      </c>
      <c r="L50" s="10">
        <f>'28-09'!$K50+('28-09'!$J50/90)</f>
        <v>200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2100</v>
      </c>
      <c r="K51" s="107">
        <v>10</v>
      </c>
      <c r="L51" s="10">
        <f>'28-09'!$K51+('28-09'!$J51/90)</f>
        <v>33.333333333333329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'28-09'!$K52+('28-09'!$J52/90)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-400</v>
      </c>
      <c r="K53" s="107">
        <v>10</v>
      </c>
      <c r="L53" s="10">
        <f>'28-09'!$K53+('28-09'!$J53/90)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112"/>
      <c r="K54" s="107">
        <v>100</v>
      </c>
      <c r="L54" s="10">
        <f>'28-09'!$K54+('28-09'!$J54/90)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2742</v>
      </c>
      <c r="J55" s="112"/>
      <c r="K55" s="107">
        <v>150</v>
      </c>
      <c r="L55" s="10">
        <f>'28-09'!$K55+('28-09'!$J55/90)</f>
        <v>150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-750</v>
      </c>
      <c r="K56" s="107">
        <v>10</v>
      </c>
      <c r="L56" s="10">
        <f>'28-09'!$K56+('28-09'!$J56/90)</f>
        <v>1.6666666666666661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630</v>
      </c>
      <c r="K57" s="107"/>
      <c r="L57" s="10">
        <f>'28-09'!$K57+('28-09'!$J57/90)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220</v>
      </c>
      <c r="K58" s="107"/>
      <c r="L58" s="10">
        <f>'28-09'!$K58+('28-09'!$J58/90)</f>
        <v>2.4444444444444446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-110</v>
      </c>
      <c r="K59" s="107">
        <v>5</v>
      </c>
      <c r="L59" s="10">
        <f>'28-09'!$K59+('28-09'!$J59/90)</f>
        <v>3.7777777777777777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50</v>
      </c>
      <c r="K60" s="107"/>
      <c r="L60" s="10">
        <f>'28-09'!$K60+('28-09'!$J60/90)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112">
        <v>250</v>
      </c>
      <c r="K61" s="107"/>
      <c r="L61" s="10">
        <f>'28-09'!$K61+('28-09'!$J61/90)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350</v>
      </c>
      <c r="K62" s="107"/>
      <c r="L62" s="10">
        <f>'28-09'!$K62+('28-09'!$J62/90)</f>
        <v>3.8888888888888888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675</v>
      </c>
      <c r="K63" s="107"/>
      <c r="L63" s="10">
        <f>'28-09'!$K63+('28-09'!$J63/90)</f>
        <v>7.5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'28-09'!$K64+('28-09'!$J64/90)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'28-09'!$K65+('28-09'!$J65/90)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200</v>
      </c>
      <c r="K66" s="109"/>
      <c r="L66" s="37">
        <f>'28-09'!$K66+('28-09'!$J66/90)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10</v>
      </c>
      <c r="L67" s="37">
        <f>'28-09'!$K67+('28-09'!$J67/90)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1660</v>
      </c>
      <c r="J68" s="114"/>
      <c r="K68" s="109">
        <v>-20</v>
      </c>
      <c r="L68" s="37">
        <f>'28-09'!$K68+('28-09'!$J68/90)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-220</v>
      </c>
      <c r="K69" s="108">
        <v>10</v>
      </c>
      <c r="L69" s="37">
        <f>'28-09'!$K69+('28-09'!$J69/90)</f>
        <v>7.5555555555555554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-100</v>
      </c>
      <c r="K70" s="108">
        <v>30</v>
      </c>
      <c r="L70" s="37">
        <f>'28-09'!$K70+('28-09'!$J70/90)</f>
        <v>28.888888888888889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137</v>
      </c>
      <c r="J71" s="112"/>
      <c r="K71" s="107">
        <v>153</v>
      </c>
      <c r="L71" s="10">
        <f>'28-09'!$K71+('28-09'!$J71/90)</f>
        <v>153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50</v>
      </c>
      <c r="K72" s="107"/>
      <c r="L72" s="10">
        <f>'28-09'!$K72+('28-09'!$J72/90)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600</v>
      </c>
      <c r="K73" s="107"/>
      <c r="L73" s="10">
        <f>'28-09'!$K73+('28-09'!$J73/90)</f>
        <v>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2756</v>
      </c>
      <c r="J74" s="112">
        <v>-360</v>
      </c>
      <c r="K74" s="107">
        <v>-140</v>
      </c>
      <c r="L74" s="10">
        <f>'28-09'!$K74+('28-09'!$J74/90)</f>
        <v>-144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20</v>
      </c>
      <c r="L75" s="10">
        <f>'28-09'!$K75+('28-09'!$J75/90)</f>
        <v>17.555555555555557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2466</v>
      </c>
      <c r="J76" s="112"/>
      <c r="K76" s="107">
        <v>31</v>
      </c>
      <c r="L76" s="10">
        <f>'28-09'!$K76+('28-09'!$J76/90)</f>
        <v>31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400</v>
      </c>
      <c r="K77" s="107"/>
      <c r="L77" s="10">
        <f>'28-09'!$K77+('28-09'!$J77/90)</f>
        <v>4.4444444444444446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112">
        <v>-70</v>
      </c>
      <c r="K78" s="107">
        <v>-70</v>
      </c>
      <c r="L78" s="10">
        <f>'28-09'!$K78+('28-09'!$J78/90)</f>
        <v>-70.777777777777771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39" t="s">
        <v>6</v>
      </c>
      <c r="I79" s="133" t="s">
        <v>1384</v>
      </c>
      <c r="J79" s="131"/>
      <c r="K79" s="132">
        <v>89</v>
      </c>
      <c r="L79" s="140">
        <f>'28-09'!$K79+('28-09'!$J79/90)</f>
        <v>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40</v>
      </c>
      <c r="I80" s="133" t="s">
        <v>95</v>
      </c>
      <c r="J80" s="131"/>
      <c r="K80" s="132">
        <v>-89</v>
      </c>
      <c r="L80" s="140">
        <f>'28-09'!$K80+('28-09'!$J80/90)</f>
        <v>-89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6</v>
      </c>
      <c r="I81" s="133" t="s">
        <v>95</v>
      </c>
      <c r="J81" s="131"/>
      <c r="K81" s="132">
        <v>115</v>
      </c>
      <c r="L81" s="140">
        <f>'28-09'!$K81+('28-09'!$J81/90)</f>
        <v>115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39" t="s">
        <v>40</v>
      </c>
      <c r="I82" s="133" t="s">
        <v>95</v>
      </c>
      <c r="J82" s="131"/>
      <c r="K82" s="132">
        <v>-115</v>
      </c>
      <c r="L82" s="140">
        <f>'28-09'!$K82+('28-09'!$J82/90)</f>
        <v>-115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10</v>
      </c>
      <c r="L83" s="10">
        <f>'28-09'!$K83+('28-09'!$J83/90)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1250</v>
      </c>
      <c r="K84" s="107">
        <v>20</v>
      </c>
      <c r="L84" s="10">
        <f>'28-09'!$K84+('28-09'!$J84/90)</f>
        <v>33.888888888888886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90</v>
      </c>
      <c r="K85" s="107"/>
      <c r="L85" s="10">
        <f>'28-09'!$K85+('28-09'!$J85/90)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5</v>
      </c>
      <c r="L86" s="10">
        <f>'28-09'!$K86+('28-09'!$J86/90)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800</v>
      </c>
      <c r="K87" s="107"/>
      <c r="L87" s="10">
        <f>'28-09'!$K87+('28-09'!$J87/90)</f>
        <v>8.8888888888888893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40</v>
      </c>
      <c r="K88" s="107">
        <v>1</v>
      </c>
      <c r="L88" s="10">
        <f>'28-09'!$K88+('28-09'!$J88/90)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-270</v>
      </c>
      <c r="K89" s="107">
        <v>15</v>
      </c>
      <c r="L89" s="10">
        <f>'28-09'!$K89+('28-09'!$J89/90)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'28-09'!$K90+('28-09'!$J90/90)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18</v>
      </c>
      <c r="L91" s="10">
        <f>'28-09'!$K91+('28-09'!$J91/90)</f>
        <v>18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-670</v>
      </c>
      <c r="K92" s="107">
        <v>20</v>
      </c>
      <c r="L92" s="10">
        <f>'28-09'!$K92+('28-09'!$J92/90)</f>
        <v>12.555555555555555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440</v>
      </c>
      <c r="K93" s="107"/>
      <c r="L93" s="10">
        <f>'28-09'!$K93+('28-09'!$J93/90)</f>
        <v>4.8888888888888893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35</v>
      </c>
      <c r="K94" s="107"/>
      <c r="L94" s="10">
        <f>'28-09'!$K94+('28-09'!$J94/90)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316</v>
      </c>
      <c r="J95" s="112"/>
      <c r="K95" s="107">
        <v>250</v>
      </c>
      <c r="L95" s="10">
        <f>'28-09'!$K95+('28-09'!$J95/90)</f>
        <v>250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-360</v>
      </c>
      <c r="K96" s="107">
        <v>50</v>
      </c>
      <c r="L96" s="10">
        <f>'28-09'!$K96+('28-09'!$J96/90)</f>
        <v>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60</v>
      </c>
      <c r="L97" s="10">
        <f>'28-09'!$K97+('28-09'!$J97/90)</f>
        <v>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5</v>
      </c>
      <c r="L98" s="10">
        <f>'28-09'!$K98+('28-09'!$J98/90)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40</v>
      </c>
      <c r="L99" s="10">
        <f>'28-09'!$K99+('28-09'!$J99/90)</f>
        <v>40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-750</v>
      </c>
      <c r="K100" s="107">
        <v>10</v>
      </c>
      <c r="L100" s="10">
        <f>'28-09'!$K100+('28-09'!$J100/90)</f>
        <v>1.6666666666666661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-180</v>
      </c>
      <c r="K101" s="107">
        <v>40</v>
      </c>
      <c r="L101" s="10">
        <f>'28-09'!$K101+('28-09'!$J101/90)</f>
        <v>38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'28-09'!$K102+('28-09'!$J102/90)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2244</v>
      </c>
      <c r="J103" s="112"/>
      <c r="K103" s="107">
        <v>128</v>
      </c>
      <c r="L103" s="10">
        <f>'28-09'!$K103+('28-09'!$J103/90)</f>
        <v>128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18</v>
      </c>
      <c r="L104" s="10">
        <f>'28-09'!$K104+('28-09'!$J104/90)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360</v>
      </c>
      <c r="K105" s="107"/>
      <c r="L105" s="10">
        <f>'28-09'!$K105+('28-09'!$J105/90)</f>
        <v>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316</v>
      </c>
      <c r="J106" s="112">
        <v>-100</v>
      </c>
      <c r="K106" s="107">
        <v>-120</v>
      </c>
      <c r="L106" s="10">
        <f>'28-09'!$K106+('28-09'!$J106/90)</f>
        <v>-121.11111111111111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112"/>
      <c r="K107" s="107">
        <v>-45</v>
      </c>
      <c r="L107" s="10">
        <f>'28-09'!$K107+('28-09'!$J107/90)</f>
        <v>-45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'28-09'!$K108+('28-09'!$J108/90)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47"/>
      <c r="D109" s="148"/>
      <c r="E109" s="149"/>
      <c r="F109" s="9"/>
      <c r="G109" s="9"/>
      <c r="H109" s="7" t="s">
        <v>6</v>
      </c>
      <c r="I109" s="2" t="s">
        <v>56</v>
      </c>
      <c r="J109" s="112">
        <v>-814</v>
      </c>
      <c r="K109" s="107">
        <v>-354</v>
      </c>
      <c r="L109" s="10">
        <f>'28-09'!$K109+('28-09'!$J109/90)</f>
        <v>-363.04444444444442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0"/>
      <c r="D110" s="151"/>
      <c r="E110" s="152"/>
      <c r="F110" s="9"/>
      <c r="G110" s="9"/>
      <c r="H110" s="7" t="s">
        <v>6</v>
      </c>
      <c r="I110" s="147"/>
      <c r="J110" s="148">
        <v>200</v>
      </c>
      <c r="K110" s="149"/>
      <c r="L110" s="10">
        <f>'28-09'!$K110+('28-09'!$J110/90)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47"/>
      <c r="D111" s="148"/>
      <c r="E111" s="149"/>
      <c r="F111" s="9"/>
      <c r="G111" s="9"/>
      <c r="H111" s="7" t="s">
        <v>6</v>
      </c>
      <c r="I111" s="150" t="s">
        <v>229</v>
      </c>
      <c r="J111" s="151">
        <v>-350</v>
      </c>
      <c r="K111" s="152"/>
      <c r="L111" s="10">
        <f>'28-09'!$K111+('28-09'!$J111/90)</f>
        <v>-3.8888888888888888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0"/>
      <c r="D112" s="151"/>
      <c r="E112" s="152"/>
      <c r="F112" s="9"/>
      <c r="G112" s="9"/>
      <c r="H112" s="7" t="s">
        <v>6</v>
      </c>
      <c r="I112" s="147"/>
      <c r="J112" s="148"/>
      <c r="K112" s="149">
        <v>10</v>
      </c>
      <c r="L112" s="10">
        <f>'28-09'!$K112+('28-09'!$J112/90)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47"/>
      <c r="D113" s="148"/>
      <c r="E113" s="149"/>
      <c r="F113" s="9"/>
      <c r="G113" s="9"/>
      <c r="H113" s="7" t="s">
        <v>40</v>
      </c>
      <c r="I113" s="150" t="s">
        <v>2138</v>
      </c>
      <c r="J113" s="151">
        <v>-720</v>
      </c>
      <c r="K113" s="152">
        <v>-30</v>
      </c>
      <c r="L113" s="10">
        <f>'28-09'!$K113+('28-09'!$J113/90)</f>
        <v>-38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147"/>
      <c r="J114" s="148">
        <v>-180</v>
      </c>
      <c r="K114" s="149">
        <v>20</v>
      </c>
      <c r="L114" s="10">
        <f>'28-09'!$K114+('28-09'!$J114/90)</f>
        <v>18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400</v>
      </c>
      <c r="K115" s="107"/>
      <c r="L115" s="10">
        <f>'28-09'!$K115+('28-09'!$J115/90)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600</v>
      </c>
      <c r="K116" s="107"/>
      <c r="L116" s="10">
        <f>'28-09'!$K116+('28-09'!$J116/90)</f>
        <v>6.666666666666667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350</v>
      </c>
      <c r="K117" s="107"/>
      <c r="L117" s="10">
        <f>'28-09'!$K117+('28-09'!$J117/90)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765</v>
      </c>
      <c r="K118" s="107"/>
      <c r="L118" s="10">
        <f>'28-09'!$K118+('28-09'!$J118/90)</f>
        <v>8.5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-470</v>
      </c>
      <c r="K119" s="107">
        <v>50</v>
      </c>
      <c r="L119" s="10">
        <f>'28-09'!$K119+('28-09'!$J119/90)</f>
        <v>44.777777777777779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50</v>
      </c>
      <c r="K120" s="107"/>
      <c r="L120" s="10">
        <f>'28-09'!$K120+('28-09'!$J120/90)</f>
        <v>0.55555555555555558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300</v>
      </c>
      <c r="K121" s="107"/>
      <c r="L121" s="10">
        <f>'28-09'!$K121+('28-09'!$J121/90)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437</v>
      </c>
      <c r="J122" s="112">
        <v>-300</v>
      </c>
      <c r="K122" s="107"/>
      <c r="L122" s="10">
        <f>'28-09'!$K122+('28-09'!$J122/90)</f>
        <v>-3.3333333333333335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-50</v>
      </c>
      <c r="K123" s="107">
        <v>5</v>
      </c>
      <c r="L123" s="10">
        <f>'28-09'!$K123+('28-09'!$J123/90)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200</v>
      </c>
      <c r="K124" s="107">
        <v>60</v>
      </c>
      <c r="L124" s="10">
        <f>'28-09'!$K124+('28-09'!$J124/90)</f>
        <v>62.222222222222221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70</v>
      </c>
      <c r="L125" s="10">
        <f>'28-09'!$K125+('28-09'!$J125/90)</f>
        <v>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2757</v>
      </c>
      <c r="J126" s="112"/>
      <c r="K126" s="107">
        <v>-5</v>
      </c>
      <c r="L126" s="10">
        <f>'28-09'!$K126+('28-09'!$J126/90)</f>
        <v>-5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200</v>
      </c>
      <c r="K127" s="107"/>
      <c r="L127" s="10">
        <f>'28-09'!$K127+('28-09'!$J127/90)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'28-09'!$K128+('28-09'!$J128/90)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311</v>
      </c>
      <c r="J129" s="112"/>
      <c r="K129" s="107">
        <v>-10</v>
      </c>
      <c r="L129" s="10">
        <f>'28-09'!$K129+('28-09'!$J129/90)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>
        <v>-10000</v>
      </c>
      <c r="K130" s="107">
        <v>-1850</v>
      </c>
      <c r="L130" s="10">
        <f>'28-09'!$K130+('28-09'!$J130/90)</f>
        <v>-1961.1111111111111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15</v>
      </c>
      <c r="K131" s="107"/>
      <c r="L131" s="10">
        <f>'28-09'!$K131+('28-09'!$J131/90)</f>
        <v>0.16666666666666666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>
        <v>2500</v>
      </c>
      <c r="K132" s="107"/>
      <c r="L132" s="10">
        <f>'28-09'!$K132+('28-09'!$J132/90)</f>
        <v>27.777777777777779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648</v>
      </c>
      <c r="J133" s="112">
        <v>-2500</v>
      </c>
      <c r="K133" s="107"/>
      <c r="L133" s="10">
        <f>'28-09'!$K133+('28-09'!$J133/90)</f>
        <v>-27.777777777777779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/>
      <c r="J134" s="112"/>
      <c r="K134" s="107"/>
      <c r="L134" s="10">
        <f>'28-09'!$K134+('28-09'!$J134/90)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/>
      <c r="J135" s="112"/>
      <c r="K135" s="107"/>
      <c r="L135" s="10">
        <f>'28-09'!$K135+('28-09'!$J135/90)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'28-09'!$K136+('28-09'!$J136/90)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'28-09'!$K137+('28-09'!$J137/90)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'28-09'!$K138+('28-09'!$J138/90)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'28-09'!$K139+('28-09'!$J139/90)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53DEFD16-7230-40A7-97F4-D27DFFE979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97F1-FE77-45DD-BF65-246E8165E5C5}">
  <sheetPr>
    <pageSetUpPr fitToPage="1"/>
  </sheetPr>
  <dimension ref="A1:Z132"/>
  <sheetViews>
    <sheetView rightToLeft="1" topLeftCell="A120" workbookViewId="0">
      <selection activeCell="J130" sqref="J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-145</v>
      </c>
      <c r="K1" s="116">
        <f t="shared" si="0"/>
        <v>-25</v>
      </c>
      <c r="L1" s="3">
        <f t="shared" si="0"/>
        <v>-26.611111111111111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1846</v>
      </c>
      <c r="J3" s="112">
        <v>100</v>
      </c>
      <c r="K3" s="107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112">
        <v>-60</v>
      </c>
      <c r="K5" s="107"/>
      <c r="L5" s="10">
        <f t="shared" si="1"/>
        <v>-0.66666666666666663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450</v>
      </c>
      <c r="K6" s="107"/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2319</v>
      </c>
      <c r="J7" s="112"/>
      <c r="K7" s="107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90</v>
      </c>
      <c r="K8" s="107">
        <v>5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150</v>
      </c>
      <c r="K9" s="107"/>
      <c r="L9" s="10">
        <f t="shared" si="1"/>
        <v>1.6666666666666667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229</v>
      </c>
      <c r="J10" s="112">
        <v>-300</v>
      </c>
      <c r="K10" s="107">
        <v>-35</v>
      </c>
      <c r="L10" s="10">
        <f t="shared" si="1"/>
        <v>-38.333333333333336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-270</v>
      </c>
      <c r="K11" s="107">
        <v>20</v>
      </c>
      <c r="L11" s="10">
        <f t="shared" si="1"/>
        <v>17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95</v>
      </c>
      <c r="K12" s="107">
        <v>-30</v>
      </c>
      <c r="L12" s="10">
        <f t="shared" si="1"/>
        <v>-28.944444444444443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SUM('29-09'!$J$22:$J$132)</f>
        <v>145</v>
      </c>
      <c r="K20" s="116">
        <f>SUM('29-09'!$K$22:$K$132)</f>
        <v>-471</v>
      </c>
      <c r="L20" s="3">
        <f>SUM('29-09'!$L$22:$L$132)</f>
        <v>-469.38888888888891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112</v>
      </c>
      <c r="F22" s="16">
        <f t="shared" ref="F22:F26" si="3">D22*E22</f>
        <v>560</v>
      </c>
      <c r="G22" s="7"/>
      <c r="H22" s="7" t="s">
        <v>6</v>
      </c>
      <c r="I22" s="2"/>
      <c r="J22" s="112">
        <v>160</v>
      </c>
      <c r="K22" s="107"/>
      <c r="L22" s="10">
        <f>'29-09'!$K22+('29-09'!$J22/90)</f>
        <v>1.7777777777777777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75</v>
      </c>
      <c r="S22" s="16">
        <f t="shared" ref="S22:S26" si="5">Q22*R22</f>
        <v>375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79</v>
      </c>
      <c r="F23" s="16">
        <f t="shared" si="3"/>
        <v>790</v>
      </c>
      <c r="G23" s="7"/>
      <c r="H23" s="139" t="s">
        <v>1796</v>
      </c>
      <c r="I23" s="130" t="s">
        <v>64</v>
      </c>
      <c r="J23" s="131"/>
      <c r="K23" s="132">
        <v>100</v>
      </c>
      <c r="L23" s="140">
        <f>'29-09'!$K23+('29-09'!$J23/90)</f>
        <v>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139" t="s">
        <v>6</v>
      </c>
      <c r="I24" s="130"/>
      <c r="J24" s="131"/>
      <c r="K24" s="132">
        <v>5.5</v>
      </c>
      <c r="L24" s="140">
        <f>'29-09'!$K24+('29-09'!$J24/90)</f>
        <v>5.5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139" t="s">
        <v>40</v>
      </c>
      <c r="I25" s="130" t="s">
        <v>95</v>
      </c>
      <c r="J25" s="131"/>
      <c r="K25" s="132">
        <v>-105.5</v>
      </c>
      <c r="L25" s="140">
        <f>'29-09'!$K25+('29-09'!$J25/90)</f>
        <v>-105.5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112"/>
      <c r="K26" s="107">
        <v>40</v>
      </c>
      <c r="L26" s="10">
        <f>'29-09'!$K26+('29-09'!$J26/90)</f>
        <v>40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6570</v>
      </c>
      <c r="G27" s="7"/>
      <c r="H27" s="7" t="s">
        <v>6</v>
      </c>
      <c r="I27" s="2"/>
      <c r="J27" s="112"/>
      <c r="K27" s="107">
        <v>40</v>
      </c>
      <c r="L27" s="10">
        <f>'29-09'!$K27+('29-09'!$J27/90)</f>
        <v>40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6795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996</v>
      </c>
      <c r="D28" s="1"/>
      <c r="E28" s="1"/>
      <c r="F28" s="1"/>
      <c r="G28" s="1"/>
      <c r="H28" s="139" t="s">
        <v>1796</v>
      </c>
      <c r="I28" s="130"/>
      <c r="J28" s="131"/>
      <c r="K28" s="132">
        <v>587.5</v>
      </c>
      <c r="L28" s="140">
        <f>'29-09'!$K28+('29-09'!$J28/90)</f>
        <v>587.5</v>
      </c>
      <c r="M28" s="3"/>
      <c r="N28" s="12" t="s">
        <v>11</v>
      </c>
      <c r="O28" s="12"/>
      <c r="P28" s="6">
        <f>SUM(P22:P27)</f>
        <v>1902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5160</v>
      </c>
      <c r="G29" s="1"/>
      <c r="H29" s="139" t="s">
        <v>40</v>
      </c>
      <c r="I29" s="130"/>
      <c r="J29" s="131"/>
      <c r="K29" s="132">
        <v>-587.5</v>
      </c>
      <c r="L29" s="140">
        <f>'29-09'!$K29+('29-09'!$J29/90)</f>
        <v>-587.5</v>
      </c>
      <c r="M29" s="3"/>
      <c r="N29" s="1"/>
      <c r="O29" s="1"/>
      <c r="P29" s="18"/>
      <c r="Q29" s="224" t="s">
        <v>21</v>
      </c>
      <c r="R29" s="225"/>
      <c r="S29" s="17">
        <f>SUM('29-09'!$J$22:$J$132)</f>
        <v>145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-435</v>
      </c>
      <c r="D30" s="1"/>
      <c r="E30" s="1"/>
      <c r="F30" s="8"/>
      <c r="G30" s="1"/>
      <c r="H30" s="7" t="s">
        <v>6</v>
      </c>
      <c r="I30" s="2"/>
      <c r="J30" s="112"/>
      <c r="K30" s="107">
        <v>135</v>
      </c>
      <c r="L30" s="10">
        <f>'29-09'!$K30+('29-09'!$J30/90)</f>
        <v>135</v>
      </c>
      <c r="M30" s="3"/>
      <c r="N30" s="224" t="s">
        <v>23</v>
      </c>
      <c r="O30" s="225"/>
      <c r="P30" s="6">
        <f>SUM('29-09'!$K$22:$K$132)</f>
        <v>-471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'29-09'!$K31+('29-09'!$J31/90)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-400</v>
      </c>
      <c r="K32" s="107">
        <v>20</v>
      </c>
      <c r="L32" s="10">
        <f>'29-09'!$K32+('29-09'!$J32/90)</f>
        <v>15.555555555555555</v>
      </c>
      <c r="M32" s="3"/>
      <c r="N32" s="12" t="s">
        <v>25</v>
      </c>
      <c r="O32" s="12"/>
      <c r="P32" s="6">
        <f>P28-P30-C28</f>
        <v>1377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-130</v>
      </c>
      <c r="K33" s="107">
        <v>5</v>
      </c>
      <c r="L33" s="10">
        <f>'29-09'!$K33+('29-09'!$J33/90)</f>
        <v>3.5555555555555554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</v>
      </c>
      <c r="L34" s="10">
        <f>'29-09'!$K34+('29-09'!$J34/90)</f>
        <v>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997</v>
      </c>
      <c r="J35" s="112"/>
      <c r="K35" s="107">
        <v>400</v>
      </c>
      <c r="L35" s="10">
        <f>'29-09'!$K35+('29-09'!$J35/90)</f>
        <v>400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80</v>
      </c>
      <c r="K36" s="107"/>
      <c r="L36" s="10">
        <f>'29-09'!$K36+('29-09'!$J36/90)</f>
        <v>0.88888888888888884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1080</v>
      </c>
      <c r="K37" s="107">
        <v>20</v>
      </c>
      <c r="L37" s="10">
        <f>'29-09'!$K37+('29-09'!$J37/90)</f>
        <v>32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32</v>
      </c>
      <c r="L38" s="10">
        <f>'29-09'!$K38+('29-09'!$J38/90)</f>
        <v>32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-550</v>
      </c>
      <c r="K39" s="107">
        <v>10</v>
      </c>
      <c r="L39" s="10">
        <f>'29-09'!$K39+('29-09'!$J39/90)</f>
        <v>3.8888888888888893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42" t="s">
        <v>1796</v>
      </c>
      <c r="I40" s="133" t="s">
        <v>75</v>
      </c>
      <c r="J40" s="131"/>
      <c r="K40" s="132">
        <v>33</v>
      </c>
      <c r="L40" s="140">
        <f>'29-09'!$K40+('29-09'!$J40/90)</f>
        <v>33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39" t="s">
        <v>40</v>
      </c>
      <c r="I41" s="133" t="s">
        <v>95</v>
      </c>
      <c r="J41" s="131"/>
      <c r="K41" s="132">
        <v>-33</v>
      </c>
      <c r="L41" s="140">
        <f>'29-09'!$K41+('29-09'!$J41/90)</f>
        <v>-33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103</v>
      </c>
      <c r="J42" s="112">
        <v>2750</v>
      </c>
      <c r="K42" s="107"/>
      <c r="L42" s="10">
        <f>'29-09'!$K42+('29-09'!$J42/90)</f>
        <v>30.555555555555557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'29-09'!$K43+('29-09'!$J43/90)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60</v>
      </c>
      <c r="K44" s="107"/>
      <c r="L44" s="10">
        <f>'29-09'!$K44+('29-09'!$J44/90)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2204</v>
      </c>
      <c r="J45" s="112">
        <v>-320</v>
      </c>
      <c r="K45" s="107"/>
      <c r="L45" s="10">
        <f>'29-09'!$K45+('29-09'!$J45/90)</f>
        <v>-3.5555555555555554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</v>
      </c>
      <c r="J46" s="112">
        <v>200</v>
      </c>
      <c r="K46" s="107">
        <v>20</v>
      </c>
      <c r="L46" s="10">
        <f>'29-09'!$K46+('29-09'!$J46/90)</f>
        <v>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2759</v>
      </c>
      <c r="J47" s="112"/>
      <c r="K47" s="107">
        <v>100</v>
      </c>
      <c r="L47" s="10">
        <f>'29-09'!$K47+('29-09'!$J47/90)</f>
        <v>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150</v>
      </c>
      <c r="K48" s="107"/>
      <c r="L48" s="10">
        <f>'29-09'!$K48+('29-09'!$J48/90)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120</v>
      </c>
      <c r="K49" s="107"/>
      <c r="L49" s="10">
        <f>'29-09'!$K49+('29-09'!$J49/90)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/>
      <c r="J50" s="112">
        <v>100</v>
      </c>
      <c r="K50" s="107"/>
      <c r="L50" s="10">
        <f>'29-09'!$K50+('29-09'!$J50/90)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90</v>
      </c>
      <c r="K51" s="107">
        <v>10</v>
      </c>
      <c r="L51" s="10">
        <f>'29-09'!$K51+('29-09'!$J51/90)</f>
        <v>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20</v>
      </c>
      <c r="L52" s="10">
        <f>'29-09'!$K52+('29-09'!$J52/90)</f>
        <v>15.555555555555555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-360</v>
      </c>
      <c r="K53" s="107">
        <v>10</v>
      </c>
      <c r="L53" s="10">
        <f>'29-09'!$K53+('29-09'!$J53/90)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40</v>
      </c>
      <c r="L54" s="10">
        <f>'29-09'!$K54+('29-09'!$J54/90)</f>
        <v>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'29-09'!$K55+('29-09'!$J55/90)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-270</v>
      </c>
      <c r="K56" s="107">
        <v>30</v>
      </c>
      <c r="L56" s="10">
        <f>'29-09'!$K56+('29-09'!$J56/90)</f>
        <v>27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-450</v>
      </c>
      <c r="K57" s="107">
        <v>20</v>
      </c>
      <c r="L57" s="10">
        <f>'29-09'!$K57+('29-09'!$J57/90)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500</v>
      </c>
      <c r="K58" s="107"/>
      <c r="L58" s="10">
        <f>'29-09'!$K58+('29-09'!$J58/90)</f>
        <v>5.5555555555555554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</v>
      </c>
      <c r="L59" s="10">
        <f>'29-09'!$K59+('29-09'!$J59/90)</f>
        <v>0.44444444444444442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250</v>
      </c>
      <c r="K60" s="107"/>
      <c r="L60" s="10">
        <f>'29-09'!$K60+('29-09'!$J60/90)</f>
        <v>2.7777777777777777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10</v>
      </c>
      <c r="K61" s="107">
        <v>10</v>
      </c>
      <c r="L61" s="10">
        <f>'29-09'!$K61+('29-09'!$J61/90)</f>
        <v>10.111111111111111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6</v>
      </c>
      <c r="L62" s="10">
        <f>'29-09'!$K62+('29-09'!$J62/90)</f>
        <v>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'29-09'!$K63+('29-09'!$J63/90)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-450</v>
      </c>
      <c r="K64" s="107">
        <v>10</v>
      </c>
      <c r="L64" s="10">
        <f>'29-09'!$K64+('29-09'!$J64/90)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4</v>
      </c>
      <c r="L65" s="37">
        <f>'29-09'!$K65+('29-09'!$J65/90)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55</v>
      </c>
      <c r="K66" s="109"/>
      <c r="L66" s="37">
        <f>'29-09'!$K66+('29-09'!$J66/90)</f>
        <v>0.61111111111111116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-70</v>
      </c>
      <c r="K67" s="108">
        <v>5</v>
      </c>
      <c r="L67" s="37">
        <f>'29-09'!$K67+('29-09'!$J67/90)</f>
        <v>4.2222222222222223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-100</v>
      </c>
      <c r="K68" s="109">
        <v>5</v>
      </c>
      <c r="L68" s="37">
        <f>'29-09'!$K68+('29-09'!$J68/90)</f>
        <v>3.8888888888888888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</v>
      </c>
      <c r="L69" s="37">
        <f>'29-09'!$K69+('29-09'!$J69/90)</f>
        <v>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70</v>
      </c>
      <c r="K70" s="108"/>
      <c r="L70" s="37">
        <f>'29-09'!$K70+('29-09'!$J70/90)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</v>
      </c>
      <c r="K71" s="107"/>
      <c r="L71" s="10">
        <f>'29-09'!$K71+('29-09'!$J71/90)</f>
        <v>0.77777777777777779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2628</v>
      </c>
      <c r="J72" s="112"/>
      <c r="K72" s="107">
        <v>110</v>
      </c>
      <c r="L72" s="10">
        <f>'29-09'!$K72+('29-09'!$J72/90)</f>
        <v>110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-225</v>
      </c>
      <c r="K73" s="107">
        <v>10</v>
      </c>
      <c r="L73" s="10">
        <f>'29-09'!$K73+('29-09'!$J73/90)</f>
        <v>7.5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-225</v>
      </c>
      <c r="K74" s="107">
        <v>10</v>
      </c>
      <c r="L74" s="10">
        <f>'29-09'!$K74+('29-09'!$J74/90)</f>
        <v>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1522</v>
      </c>
      <c r="J75" s="112"/>
      <c r="K75" s="107">
        <v>-1050</v>
      </c>
      <c r="L75" s="10">
        <f>'29-09'!$K75+('29-09'!$J75/90)</f>
        <v>-1050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40</v>
      </c>
      <c r="L76" s="10">
        <f>'29-09'!$K76+('29-09'!$J76/90)</f>
        <v>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112">
        <v>-300</v>
      </c>
      <c r="K77" s="107"/>
      <c r="L77" s="10">
        <f>'29-09'!$K77+('29-09'!$J77/90)</f>
        <v>-3.3333333333333335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445</v>
      </c>
      <c r="J78" s="112"/>
      <c r="K78" s="107">
        <v>600</v>
      </c>
      <c r="L78" s="10">
        <f>'29-09'!$K78+('29-09'!$J78/90)</f>
        <v>600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-630</v>
      </c>
      <c r="K79" s="107">
        <v>40</v>
      </c>
      <c r="L79" s="10">
        <f>'29-09'!$K79+('29-09'!$J79/90)</f>
        <v>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-540</v>
      </c>
      <c r="K80" s="107">
        <v>10</v>
      </c>
      <c r="L80" s="10">
        <f>'29-09'!$K80+('29-09'!$J80/90)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50</v>
      </c>
      <c r="L81" s="10">
        <f>'29-09'!$K81+('29-09'!$J81/90)</f>
        <v>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43</v>
      </c>
      <c r="J82" s="112"/>
      <c r="K82" s="107">
        <v>-20</v>
      </c>
      <c r="L82" s="10">
        <f>'29-09'!$K82+('29-09'!$J82/90)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40</v>
      </c>
      <c r="I83" s="133" t="s">
        <v>57</v>
      </c>
      <c r="J83" s="131">
        <v>1800</v>
      </c>
      <c r="K83" s="132"/>
      <c r="L83" s="140">
        <f>'29-09'!$K83+('29-09'!$J83/90)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28</v>
      </c>
      <c r="I84" s="133" t="s">
        <v>43</v>
      </c>
      <c r="J84" s="131">
        <v>-1800</v>
      </c>
      <c r="K84" s="132"/>
      <c r="L84" s="140">
        <f>'29-09'!$K84+('29-09'!$J84/90)</f>
        <v>-20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10</v>
      </c>
      <c r="L85" s="10">
        <f>'29-09'!$K85+('29-09'!$J85/90)</f>
        <v>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-540</v>
      </c>
      <c r="K86" s="107">
        <v>10</v>
      </c>
      <c r="L86" s="10">
        <f>'29-09'!$K86+('29-09'!$J86/90)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-270</v>
      </c>
      <c r="K87" s="107">
        <v>90</v>
      </c>
      <c r="L87" s="10">
        <f>'29-09'!$K87+('29-09'!$J87/90)</f>
        <v>87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'29-09'!$K88+('29-09'!$J88/90)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150</v>
      </c>
      <c r="K89" s="107"/>
      <c r="L89" s="10">
        <f>'29-09'!$K89+('29-09'!$J89/90)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220</v>
      </c>
      <c r="K90" s="107">
        <v>2</v>
      </c>
      <c r="L90" s="10">
        <f>'29-09'!$K90+('29-09'!$J90/90)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56</v>
      </c>
      <c r="J91" s="112">
        <v>1430</v>
      </c>
      <c r="K91" s="107">
        <v>-35</v>
      </c>
      <c r="L91" s="10">
        <f>'29-09'!$K91+('29-09'!$J91/90)</f>
        <v>-19.111111111111111</v>
      </c>
      <c r="M91" s="3"/>
      <c r="N91" s="45" t="s">
        <v>118</v>
      </c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2204</v>
      </c>
      <c r="J92" s="112">
        <v>-45</v>
      </c>
      <c r="K92" s="107">
        <v>-10</v>
      </c>
      <c r="L92" s="10">
        <f>'29-09'!$K92+('29-09'!$J92/90)</f>
        <v>-10.5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180</v>
      </c>
      <c r="K93" s="107"/>
      <c r="L93" s="10">
        <f>'29-09'!$K93+('29-09'!$J93/90)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-315</v>
      </c>
      <c r="K94" s="107">
        <v>10</v>
      </c>
      <c r="L94" s="10">
        <f>'29-09'!$K94+('29-09'!$J94/90)</f>
        <v>6.5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95</v>
      </c>
      <c r="J95" s="112">
        <v>-300</v>
      </c>
      <c r="K95" s="107">
        <v>-40</v>
      </c>
      <c r="L95" s="10">
        <f>'29-09'!$K95+('29-09'!$J95/90)</f>
        <v>-43.333333333333336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10</v>
      </c>
      <c r="L96" s="10">
        <f>'29-09'!$K96+('29-09'!$J96/90)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950</v>
      </c>
      <c r="J97" s="112">
        <v>550</v>
      </c>
      <c r="K97" s="107">
        <v>60</v>
      </c>
      <c r="L97" s="10">
        <f>'29-09'!$K97+('29-09'!$J97/90)</f>
        <v>66.111111111111114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1241</v>
      </c>
      <c r="J98" s="112"/>
      <c r="K98" s="107">
        <v>50</v>
      </c>
      <c r="L98" s="10">
        <f>'29-09'!$K98+('29-09'!$J98/90)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'29-09'!$K99+('29-09'!$J99/90)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292</v>
      </c>
      <c r="J100" s="112"/>
      <c r="K100" s="107">
        <v>200</v>
      </c>
      <c r="L100" s="10">
        <f>'29-09'!$K100+('29-09'!$J100/90)</f>
        <v>200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150</v>
      </c>
      <c r="K101" s="107"/>
      <c r="L101" s="10">
        <f>'29-09'!$K101+('29-09'!$J101/90)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112">
        <v>-500</v>
      </c>
      <c r="K102" s="107">
        <v>10</v>
      </c>
      <c r="L102" s="10">
        <f>'29-09'!$K102+('29-09'!$J102/90)</f>
        <v>4.4444444444444446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2760</v>
      </c>
      <c r="J103" s="112"/>
      <c r="K103" s="107">
        <v>10</v>
      </c>
      <c r="L103" s="10">
        <f>'29-09'!$K103+('29-09'!$J103/90)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</v>
      </c>
      <c r="J104" s="112"/>
      <c r="K104" s="107">
        <v>1</v>
      </c>
      <c r="L104" s="10">
        <f>'29-09'!$K104+('29-09'!$J104/90)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</v>
      </c>
      <c r="J105" s="112">
        <v>180</v>
      </c>
      <c r="K105" s="107"/>
      <c r="L105" s="10">
        <f>'29-09'!$K105+('29-09'!$J105/90)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112"/>
      <c r="K106" s="107">
        <v>27</v>
      </c>
      <c r="L106" s="10">
        <f>'29-09'!$K106+('29-09'!$J106/90)</f>
        <v>27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112"/>
      <c r="K107" s="107">
        <v>-27</v>
      </c>
      <c r="L107" s="10">
        <f>'29-09'!$K107+('29-09'!$J107/90)</f>
        <v>-27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</v>
      </c>
      <c r="K108" s="107">
        <v>5</v>
      </c>
      <c r="L108" s="10">
        <f>'29-09'!$K108+('29-09'!$J108/90)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329</v>
      </c>
      <c r="J109" s="112"/>
      <c r="K109" s="107">
        <v>250</v>
      </c>
      <c r="L109" s="10">
        <f>'29-09'!$K109+('29-09'!$J109/90)</f>
        <v>250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-250</v>
      </c>
      <c r="L110" s="10">
        <f>'29-09'!$K110+('29-09'!$J110/90)</f>
        <v>-250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50</v>
      </c>
      <c r="L111" s="10">
        <f>'29-09'!$K111+('29-09'!$J111/90)</f>
        <v>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-50</v>
      </c>
      <c r="L112" s="10">
        <f>'29-09'!$K112+('29-09'!$J112/90)</f>
        <v>-50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2761</v>
      </c>
      <c r="J113" s="112">
        <v>150</v>
      </c>
      <c r="K113" s="107">
        <v>5</v>
      </c>
      <c r="L113" s="10">
        <f>'29-09'!$K113+('29-09'!$J113/90)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15</v>
      </c>
      <c r="L114" s="10">
        <f>'29-09'!$K114+('29-09'!$J114/90)</f>
        <v>16.111111111111111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/>
      <c r="L115" s="10">
        <f>'29-09'!$K115+('29-09'!$J115/90)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-300</v>
      </c>
      <c r="K116" s="107">
        <v>10</v>
      </c>
      <c r="L116" s="10">
        <f>'29-09'!$K116+('29-09'!$J116/90)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157</v>
      </c>
      <c r="L117" s="10">
        <f>'29-09'!$K117+('29-09'!$J117/90)</f>
        <v>157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95</v>
      </c>
      <c r="L118" s="10">
        <f>'29-09'!$K118+('29-09'!$J118/90)</f>
        <v>95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130</v>
      </c>
      <c r="K119" s="107"/>
      <c r="L119" s="10">
        <f>'29-09'!$K119+('29-09'!$J119/90)</f>
        <v>1.4444444444444444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90</v>
      </c>
      <c r="K120" s="107"/>
      <c r="L120" s="10">
        <f>'29-09'!$K120+('29-09'!$J120/90)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1816</v>
      </c>
      <c r="J121" s="112">
        <v>-100</v>
      </c>
      <c r="K121" s="107"/>
      <c r="L121" s="10">
        <f>'29-09'!$K121+('29-09'!$J121/90)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5</v>
      </c>
      <c r="L122" s="10">
        <f>'29-09'!$K122+('29-09'!$J122/90)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>
        <v>20</v>
      </c>
      <c r="L123" s="10">
        <f>'29-09'!$K123+('29-09'!$J123/90)</f>
        <v>21.111111111111111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1025</v>
      </c>
      <c r="J124" s="112"/>
      <c r="K124" s="107">
        <v>30</v>
      </c>
      <c r="L124" s="10">
        <f>'29-09'!$K124+('29-09'!$J124/90)</f>
        <v>30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>
        <v>-20</v>
      </c>
      <c r="L125" s="10">
        <f>'29-09'!$K125+('29-09'!$J125/90)</f>
        <v>-18.888888888888889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40" t="s">
        <v>95</v>
      </c>
      <c r="J126" s="112"/>
      <c r="K126" s="107">
        <v>-2000</v>
      </c>
      <c r="L126" s="10">
        <f>'29-09'!$K126+('29-09'!$J126/90)</f>
        <v>-2000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/>
      <c r="J127" s="112"/>
      <c r="K127" s="107"/>
      <c r="L127" s="10">
        <f>'29-09'!$K127+('29-09'!$J127/90)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'29-09'!$K128+('29-09'!$J128/90)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'29-09'!$K129+('29-09'!$J129/90)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'29-09'!$K130+('29-09'!$J130/90)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'29-09'!$K131+('29-09'!$J131/90)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'29-09'!$K132+('29-09'!$J132/90)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809057AB-C6D7-422F-9F07-4E404585BED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698B-5964-4D22-83F8-8A747A8CAEE7}">
  <sheetPr>
    <pageSetUpPr fitToPage="1"/>
  </sheetPr>
  <dimension ref="A1:Z146"/>
  <sheetViews>
    <sheetView rightToLeft="1" topLeftCell="A131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70</v>
      </c>
      <c r="K1" s="116">
        <f t="shared" si="0"/>
        <v>522</v>
      </c>
      <c r="L1" s="3">
        <f t="shared" si="0"/>
        <v>522.77777777777783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/>
      <c r="K3" s="107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103</v>
      </c>
      <c r="J5" s="112"/>
      <c r="K5" s="107">
        <v>38</v>
      </c>
      <c r="L5" s="10">
        <f t="shared" si="1"/>
        <v>38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2763</v>
      </c>
      <c r="J6" s="112"/>
      <c r="K6" s="107">
        <v>70</v>
      </c>
      <c r="L6" s="10">
        <f t="shared" si="1"/>
        <v>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740</v>
      </c>
      <c r="K7" s="107"/>
      <c r="L7" s="10">
        <f t="shared" si="1"/>
        <v>8.2222222222222214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-240</v>
      </c>
      <c r="K8" s="107">
        <v>10</v>
      </c>
      <c r="L8" s="10">
        <f t="shared" si="1"/>
        <v>7.3333333333333339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40</v>
      </c>
      <c r="K10" s="107"/>
      <c r="L10" s="10">
        <f t="shared" si="1"/>
        <v>0.44444444444444442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2092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40</v>
      </c>
      <c r="K12" s="107"/>
      <c r="L12" s="10">
        <f t="shared" si="1"/>
        <v>0.44444444444444442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232</v>
      </c>
      <c r="J13" s="112">
        <v>70</v>
      </c>
      <c r="K13" s="107"/>
      <c r="L13" s="10">
        <f t="shared" si="1"/>
        <v>0.77777777777777779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-580</v>
      </c>
      <c r="K14" s="107">
        <v>85</v>
      </c>
      <c r="L14" s="10">
        <f t="shared" si="1"/>
        <v>78.555555555555557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SUM('30-09'!$J$22:$J$146)</f>
        <v>-610</v>
      </c>
      <c r="K20" s="116">
        <f>SUM('30-09'!$K$22:$K$146)</f>
        <v>2473</v>
      </c>
      <c r="L20" s="3">
        <f>SUM('30-09'!$L$22:$L$146)</f>
        <v>2466.2222222222217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65</v>
      </c>
      <c r="F22" s="16">
        <f t="shared" ref="F22:F26" si="3">D22*E22</f>
        <v>325</v>
      </c>
      <c r="G22" s="7"/>
      <c r="H22" s="7" t="s">
        <v>6</v>
      </c>
      <c r="I22" s="40" t="s">
        <v>341</v>
      </c>
      <c r="J22" s="112"/>
      <c r="K22" s="107">
        <v>40</v>
      </c>
      <c r="L22" s="10">
        <f>'30-09'!$K22+('30-09'!$J22/90)</f>
        <v>40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16</v>
      </c>
      <c r="F23" s="16">
        <f t="shared" si="3"/>
        <v>160</v>
      </c>
      <c r="G23" s="7"/>
      <c r="H23" s="142" t="s">
        <v>6</v>
      </c>
      <c r="I23" s="133" t="s">
        <v>95</v>
      </c>
      <c r="J23" s="131"/>
      <c r="K23" s="132">
        <v>12</v>
      </c>
      <c r="L23" s="153">
        <f>'30-09'!$K23+('30-09'!$J23/90)</f>
        <v>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5</v>
      </c>
      <c r="F24" s="16">
        <f t="shared" si="3"/>
        <v>100</v>
      </c>
      <c r="G24" s="7"/>
      <c r="H24" s="142" t="s">
        <v>40</v>
      </c>
      <c r="I24" s="133" t="s">
        <v>95</v>
      </c>
      <c r="J24" s="131"/>
      <c r="K24" s="132">
        <v>-12</v>
      </c>
      <c r="L24" s="153">
        <f>'30-09'!$K24+('30-09'!$J24/90)</f>
        <v>-12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/>
      <c r="F25" s="16">
        <f t="shared" si="3"/>
        <v>0</v>
      </c>
      <c r="G25" s="7"/>
      <c r="H25" s="142" t="s">
        <v>6</v>
      </c>
      <c r="I25" s="133" t="s">
        <v>95</v>
      </c>
      <c r="J25" s="131"/>
      <c r="K25" s="132">
        <v>6</v>
      </c>
      <c r="L25" s="153">
        <f>'30-09'!$K25+('30-09'!$J25/90)</f>
        <v>6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142" t="s">
        <v>40</v>
      </c>
      <c r="I26" s="133" t="s">
        <v>95</v>
      </c>
      <c r="J26" s="131"/>
      <c r="K26" s="132">
        <v>-6</v>
      </c>
      <c r="L26" s="153">
        <f>'30-09'!$K26+('30-09'!$J26/90)</f>
        <v>-6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53</v>
      </c>
      <c r="S26" s="16">
        <f t="shared" si="5"/>
        <v>5300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6785</v>
      </c>
      <c r="G27" s="7"/>
      <c r="H27" s="7" t="s">
        <v>6</v>
      </c>
      <c r="I27" s="2"/>
      <c r="J27" s="112"/>
      <c r="K27" s="107">
        <v>8</v>
      </c>
      <c r="L27" s="10">
        <f>'30-09'!$K27+('30-09'!$J27/90)</f>
        <v>8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6305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1047</v>
      </c>
      <c r="D28" s="1"/>
      <c r="E28" s="1"/>
      <c r="F28" s="1"/>
      <c r="G28" s="1"/>
      <c r="H28" s="7" t="s">
        <v>1796</v>
      </c>
      <c r="I28" s="40" t="s">
        <v>64</v>
      </c>
      <c r="J28" s="112"/>
      <c r="K28" s="107">
        <v>200</v>
      </c>
      <c r="L28" s="10">
        <f>'30-09'!$K28+('30-09'!$J28/90)</f>
        <v>200</v>
      </c>
      <c r="M28" s="3"/>
      <c r="N28" s="12" t="s">
        <v>11</v>
      </c>
      <c r="O28" s="12"/>
      <c r="P28" s="6">
        <f>SUM(P22:P27)</f>
        <v>2806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215</v>
      </c>
      <c r="G29" s="1"/>
      <c r="H29" s="7" t="s">
        <v>6</v>
      </c>
      <c r="I29" s="40" t="s">
        <v>229</v>
      </c>
      <c r="J29" s="112">
        <v>-50</v>
      </c>
      <c r="K29" s="107"/>
      <c r="L29" s="10">
        <f>'30-09'!$K29+('30-09'!$J29/90)</f>
        <v>-0.55555555555555558</v>
      </c>
      <c r="M29" s="3"/>
      <c r="N29" s="1"/>
      <c r="O29" s="1"/>
      <c r="P29" s="18"/>
      <c r="Q29" s="224" t="s">
        <v>21</v>
      </c>
      <c r="R29" s="225"/>
      <c r="S29" s="17">
        <f>SUM('30-09'!$J$22:$J$146)</f>
        <v>-610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51</v>
      </c>
      <c r="D30" s="1"/>
      <c r="E30" s="1"/>
      <c r="F30" s="8"/>
      <c r="G30" s="1"/>
      <c r="H30" s="7" t="s">
        <v>6</v>
      </c>
      <c r="I30" s="2"/>
      <c r="J30" s="112">
        <v>-225</v>
      </c>
      <c r="K30" s="107">
        <v>10</v>
      </c>
      <c r="L30" s="10">
        <f>'30-09'!$K30+('30-09'!$J30/90)</f>
        <v>7.5</v>
      </c>
      <c r="M30" s="3"/>
      <c r="N30" s="224" t="s">
        <v>23</v>
      </c>
      <c r="O30" s="225"/>
      <c r="P30" s="6">
        <f>SUM('30-09'!$K$22:$K$146)</f>
        <v>2473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39" t="s">
        <v>1796</v>
      </c>
      <c r="I31" s="133" t="s">
        <v>2764</v>
      </c>
      <c r="J31" s="131"/>
      <c r="K31" s="132">
        <v>78</v>
      </c>
      <c r="L31" s="140">
        <f>'30-09'!$K31+('30-09'!$J31/90)</f>
        <v>78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42" t="s">
        <v>40</v>
      </c>
      <c r="I32" s="133" t="s">
        <v>95</v>
      </c>
      <c r="J32" s="131"/>
      <c r="K32" s="132">
        <v>-78</v>
      </c>
      <c r="L32" s="140">
        <f>'30-09'!$K32+('30-09'!$J32/90)</f>
        <v>-78</v>
      </c>
      <c r="M32" s="3"/>
      <c r="N32" s="12" t="s">
        <v>25</v>
      </c>
      <c r="O32" s="12"/>
      <c r="P32" s="6">
        <f>P28-P30-C28</f>
        <v>-714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-200</v>
      </c>
      <c r="K33" s="107">
        <v>30</v>
      </c>
      <c r="L33" s="10">
        <f>'30-09'!$K33+('30-09'!$J33/90)</f>
        <v>27.777777777777779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180</v>
      </c>
      <c r="K34" s="107"/>
      <c r="L34" s="10">
        <f>'30-09'!$K34+('30-09'!$J34/90)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'30-09'!$K35+('30-09'!$J35/90)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39" t="s">
        <v>6</v>
      </c>
      <c r="I36" s="133" t="s">
        <v>2765</v>
      </c>
      <c r="J36" s="131"/>
      <c r="K36" s="132">
        <v>280</v>
      </c>
      <c r="L36" s="140">
        <f>'30-09'!$K36+('30-09'!$J36/90)</f>
        <v>280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39" t="s">
        <v>40</v>
      </c>
      <c r="I37" s="133" t="s">
        <v>95</v>
      </c>
      <c r="J37" s="131"/>
      <c r="K37" s="132">
        <v>-280</v>
      </c>
      <c r="L37" s="140">
        <f>'30-09'!$K37+('30-09'!$J37/90)</f>
        <v>-280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400</v>
      </c>
      <c r="K38" s="107"/>
      <c r="L38" s="10">
        <f>'30-09'!$K38+('30-09'!$J38/90)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112"/>
      <c r="K39" s="107">
        <v>60</v>
      </c>
      <c r="L39" s="10">
        <f>'30-09'!$K39+('30-09'!$J39/90)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-100</v>
      </c>
      <c r="K40" s="107">
        <v>5</v>
      </c>
      <c r="L40" s="10">
        <f>'30-09'!$K40+('30-09'!$J40/90)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480</v>
      </c>
      <c r="K41" s="107"/>
      <c r="L41" s="10">
        <f>'30-09'!$K41+('30-09'!$J41/90)</f>
        <v>5.333333333333333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2742</v>
      </c>
      <c r="J42" s="112"/>
      <c r="K42" s="107">
        <v>190</v>
      </c>
      <c r="L42" s="10">
        <f>'30-09'!$K42+('30-09'!$J42/90)</f>
        <v>190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360</v>
      </c>
      <c r="K43" s="107">
        <v>20</v>
      </c>
      <c r="L43" s="10">
        <f>'30-09'!$K43+('30-09'!$J43/90)</f>
        <v>24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112">
        <v>400</v>
      </c>
      <c r="K44" s="107"/>
      <c r="L44" s="10">
        <f>'30-09'!$K44+('30-09'!$J44/90)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112">
        <v>-400</v>
      </c>
      <c r="K45" s="107"/>
      <c r="L45" s="10">
        <f>'30-09'!$K45+('30-09'!$J45/90)</f>
        <v>-4.4444444444444446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100</v>
      </c>
      <c r="K46" s="107"/>
      <c r="L46" s="10">
        <f>'30-09'!$K46+('30-09'!$J46/90)</f>
        <v>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450</v>
      </c>
      <c r="K47" s="107"/>
      <c r="L47" s="10">
        <f>'30-09'!$K47+('30-09'!$J47/90)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'30-09'!$K48+('30-09'!$J48/90)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600</v>
      </c>
      <c r="K49" s="107"/>
      <c r="L49" s="10">
        <f>'30-09'!$K49+('30-09'!$J49/90)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1030</v>
      </c>
      <c r="L50" s="10">
        <f>'30-09'!$K50+('30-09'!$J50/90)</f>
        <v>1030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39" t="s">
        <v>6</v>
      </c>
      <c r="I51" s="133" t="s">
        <v>95</v>
      </c>
      <c r="J51" s="131"/>
      <c r="K51" s="132">
        <v>12</v>
      </c>
      <c r="L51" s="140">
        <f>'30-09'!$K51+('30-09'!$J51/90)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39" t="s">
        <v>40</v>
      </c>
      <c r="I52" s="133" t="s">
        <v>95</v>
      </c>
      <c r="J52" s="131"/>
      <c r="K52" s="132">
        <v>-12</v>
      </c>
      <c r="L52" s="140">
        <f>'30-09'!$K52+('30-09'!$J52/90)</f>
        <v>-12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39" t="s">
        <v>1796</v>
      </c>
      <c r="I53" s="133" t="s">
        <v>95</v>
      </c>
      <c r="J53" s="131"/>
      <c r="K53" s="132">
        <v>150</v>
      </c>
      <c r="L53" s="140">
        <f>'30-09'!$K53+('30-09'!$J53/90)</f>
        <v>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39" t="s">
        <v>40</v>
      </c>
      <c r="I54" s="133" t="s">
        <v>95</v>
      </c>
      <c r="J54" s="131"/>
      <c r="K54" s="132">
        <v>-150</v>
      </c>
      <c r="L54" s="140">
        <f>'30-09'!$K54+('30-09'!$J54/90)</f>
        <v>-150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350</v>
      </c>
      <c r="K55" s="107"/>
      <c r="L55" s="10">
        <f>'30-09'!$K55+('30-09'!$J55/90)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'30-09'!$K56+('30-09'!$J56/90)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2766</v>
      </c>
      <c r="J57" s="112"/>
      <c r="K57" s="107">
        <v>35</v>
      </c>
      <c r="L57" s="10">
        <f>'30-09'!$K57+('30-09'!$J57/90)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>
        <v>4</v>
      </c>
      <c r="L58" s="10">
        <f>'30-09'!$K58+('30-09'!$J58/90)</f>
        <v>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2659</v>
      </c>
      <c r="J59" s="112">
        <v>-900</v>
      </c>
      <c r="K59" s="107"/>
      <c r="L59" s="10">
        <f>'30-09'!$K59+('30-09'!$J59/90)</f>
        <v>-10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-500</v>
      </c>
      <c r="K60" s="107">
        <v>20</v>
      </c>
      <c r="L60" s="10">
        <f>'30-09'!$K60+('30-09'!$J60/90)</f>
        <v>14.444444444444445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1763</v>
      </c>
      <c r="J61" s="112"/>
      <c r="K61" s="107">
        <v>-200</v>
      </c>
      <c r="L61" s="10">
        <f>'30-09'!$K61+('30-09'!$J61/90)</f>
        <v>-200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605</v>
      </c>
      <c r="J62" s="112">
        <v>-900</v>
      </c>
      <c r="K62" s="107"/>
      <c r="L62" s="10">
        <f>'30-09'!$K62+('30-09'!$J62/90)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-315</v>
      </c>
      <c r="K63" s="107">
        <v>50</v>
      </c>
      <c r="L63" s="10">
        <f>'30-09'!$K63+('30-09'!$J63/90)</f>
        <v>46.5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</v>
      </c>
      <c r="K64" s="107">
        <v>13</v>
      </c>
      <c r="L64" s="10">
        <f>'30-09'!$K64+('30-09'!$J64/90)</f>
        <v>12.5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95</v>
      </c>
      <c r="K65" s="108">
        <v>-1</v>
      </c>
      <c r="L65" s="37">
        <f>'30-09'!$K65+('30-09'!$J65/90)</f>
        <v>5.555555555555558E-2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/>
      <c r="L66" s="37">
        <f>'30-09'!$K66+('30-09'!$J66/90)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17</v>
      </c>
      <c r="L67" s="37">
        <f>'30-09'!$K67+('30-09'!$J67/90)</f>
        <v>17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430</v>
      </c>
      <c r="K68" s="109"/>
      <c r="L68" s="37">
        <f>'30-09'!$K68+('30-09'!$J68/90)</f>
        <v>4.7777777777777777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'30-09'!$K69+('30-09'!$J69/90)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-700</v>
      </c>
      <c r="K70" s="108">
        <v>10</v>
      </c>
      <c r="L70" s="37">
        <f>'30-09'!$K70+('30-09'!$J70/90)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39" t="s">
        <v>6</v>
      </c>
      <c r="I71" s="133" t="s">
        <v>95</v>
      </c>
      <c r="J71" s="131"/>
      <c r="K71" s="132">
        <v>28</v>
      </c>
      <c r="L71" s="140">
        <f>'30-09'!$K71+('30-09'!$J71/90)</f>
        <v>28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39" t="s">
        <v>40</v>
      </c>
      <c r="I72" s="133" t="s">
        <v>95</v>
      </c>
      <c r="J72" s="131"/>
      <c r="K72" s="132">
        <v>-28</v>
      </c>
      <c r="L72" s="140">
        <f>'30-09'!$K72+('30-09'!$J72/90)</f>
        <v>-28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180</v>
      </c>
      <c r="K73" s="107"/>
      <c r="L73" s="10">
        <f>'30-09'!$K73+('30-09'!$J73/90)</f>
        <v>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20</v>
      </c>
      <c r="L74" s="10">
        <f>'30-09'!$K74+('30-09'!$J74/90)</f>
        <v>15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80</v>
      </c>
      <c r="K75" s="107"/>
      <c r="L75" s="10">
        <f>'30-09'!$K75+('30-09'!$J75/90)</f>
        <v>0.88888888888888884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-400</v>
      </c>
      <c r="K76" s="107">
        <v>20</v>
      </c>
      <c r="L76" s="10">
        <f>'30-09'!$K76+('30-09'!$J76/90)</f>
        <v>15.555555555555555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90</v>
      </c>
      <c r="L77" s="10">
        <f>'30-09'!$K77+('30-09'!$J77/90)</f>
        <v>85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250</v>
      </c>
      <c r="K78" s="107"/>
      <c r="L78" s="10">
        <f>'30-09'!$K78+('30-09'!$J78/90)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43" t="s">
        <v>40</v>
      </c>
      <c r="I79" s="40" t="s">
        <v>2767</v>
      </c>
      <c r="J79" s="112">
        <v>160</v>
      </c>
      <c r="K79" s="107">
        <v>55</v>
      </c>
      <c r="L79" s="10">
        <f>'30-09'!$K79+('30-09'!$J79/90)</f>
        <v>56.777777777777779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-600</v>
      </c>
      <c r="K80" s="107">
        <v>10</v>
      </c>
      <c r="L80" s="10">
        <f>'30-09'!$K80+('30-09'!$J80/90)</f>
        <v>3.333333333333333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10</v>
      </c>
      <c r="L81" s="10">
        <f>'30-09'!$K81+('30-09'!$J81/90)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220</v>
      </c>
      <c r="K82" s="107"/>
      <c r="L82" s="10">
        <f>'30-09'!$K82+('30-09'!$J82/90)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5</v>
      </c>
      <c r="L83" s="10">
        <f>'30-09'!$K83+('30-09'!$J83/90)</f>
        <v>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17</v>
      </c>
      <c r="L84" s="10">
        <f>'30-09'!$K84+('30-09'!$J84/90)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2768</v>
      </c>
      <c r="J85" s="112">
        <v>-100</v>
      </c>
      <c r="K85" s="107"/>
      <c r="L85" s="10">
        <f>'30-09'!$K85+('30-09'!$J85/90)</f>
        <v>-1.1111111111111112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5</v>
      </c>
      <c r="L86" s="10">
        <f>'30-09'!$K86+('30-09'!$J86/90)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450</v>
      </c>
      <c r="K87" s="107">
        <v>110</v>
      </c>
      <c r="L87" s="10">
        <f>'30-09'!$K87+('30-09'!$J87/90)</f>
        <v>115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80</v>
      </c>
      <c r="K88" s="107"/>
      <c r="L88" s="10">
        <f>'30-09'!$K88+('30-09'!$J88/90)</f>
        <v>0.88888888888888884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9</v>
      </c>
      <c r="L89" s="10">
        <f>'30-09'!$K89+('30-09'!$J89/90)</f>
        <v>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17</v>
      </c>
      <c r="L90" s="10">
        <f>'30-09'!$K90+('30-09'!$J90/90)</f>
        <v>17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'30-09'!$K91+('30-09'!$J91/90)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112">
        <v>-40</v>
      </c>
      <c r="K92" s="107">
        <v>-170</v>
      </c>
      <c r="L92" s="10">
        <f>'30-09'!$K92+('30-09'!$J92/90)</f>
        <v>-170.44444444444446</v>
      </c>
      <c r="M92" s="3"/>
      <c r="N92" s="45" t="s">
        <v>118</v>
      </c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487</v>
      </c>
      <c r="J93" s="112">
        <v>200</v>
      </c>
      <c r="K93" s="107">
        <v>20</v>
      </c>
      <c r="L93" s="10">
        <f>'30-09'!$K93+('30-09'!$J93/90)</f>
        <v>22.222222222222221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5</v>
      </c>
      <c r="L94" s="10">
        <f>'30-09'!$K94+('30-09'!$J94/90)</f>
        <v>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10</v>
      </c>
      <c r="L95" s="10">
        <f>'30-09'!$K95+('30-09'!$J95/90)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-750</v>
      </c>
      <c r="K96" s="107">
        <v>10</v>
      </c>
      <c r="L96" s="10">
        <f>'30-09'!$K96+('30-09'!$J96/90)</f>
        <v>1.6666666666666661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-360</v>
      </c>
      <c r="K97" s="107">
        <v>20</v>
      </c>
      <c r="L97" s="10">
        <f>'30-09'!$K97+('30-09'!$J97/90)</f>
        <v>16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'30-09'!$K98+('30-09'!$J98/90)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-450</v>
      </c>
      <c r="K99" s="107">
        <v>60</v>
      </c>
      <c r="L99" s="10">
        <f>'30-09'!$K99+('30-09'!$J99/90)</f>
        <v>55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-530</v>
      </c>
      <c r="K100" s="107">
        <v>20</v>
      </c>
      <c r="L100" s="10">
        <f>'30-09'!$K100+('30-09'!$J100/90)</f>
        <v>14.111111111111111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-710</v>
      </c>
      <c r="K101" s="107">
        <v>20</v>
      </c>
      <c r="L101" s="10">
        <f>'30-09'!$K101+('30-09'!$J101/90)</f>
        <v>12.111111111111111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-360</v>
      </c>
      <c r="K102" s="107">
        <v>40</v>
      </c>
      <c r="L102" s="10">
        <f>'30-09'!$K102+('30-09'!$J102/90)</f>
        <v>36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50</v>
      </c>
      <c r="J103" s="112">
        <v>100</v>
      </c>
      <c r="K103" s="107">
        <v>10</v>
      </c>
      <c r="L103" s="10">
        <f>'30-09'!$K103+('30-09'!$J103/90)</f>
        <v>11.111111111111111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-450</v>
      </c>
      <c r="K104" s="107">
        <v>10</v>
      </c>
      <c r="L104" s="10">
        <f>'30-09'!$K104+('30-09'!$J104/90)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-400</v>
      </c>
      <c r="K105" s="107"/>
      <c r="L105" s="10">
        <f>'30-09'!$K105+('30-09'!$J105/90)</f>
        <v>-4.4444444444444446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20</v>
      </c>
      <c r="L106" s="10">
        <f>'30-09'!$K106+('30-09'!$J106/90)</f>
        <v>14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10</v>
      </c>
      <c r="L107" s="10">
        <f>'30-09'!$K107+('30-09'!$J107/90)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-50</v>
      </c>
      <c r="K108" s="107">
        <v>78</v>
      </c>
      <c r="L108" s="10">
        <f>'30-09'!$K108+('30-09'!$J108/90)</f>
        <v>77.444444444444443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-200</v>
      </c>
      <c r="K109" s="107">
        <v>10</v>
      </c>
      <c r="L109" s="10">
        <f>'30-09'!$K109+('30-09'!$J109/90)</f>
        <v>7.7777777777777777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100</v>
      </c>
      <c r="K110" s="107">
        <v>10</v>
      </c>
      <c r="L110" s="10">
        <f>'30-09'!$K110+('30-09'!$J110/90)</f>
        <v>11.111111111111111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400</v>
      </c>
      <c r="K111" s="107"/>
      <c r="L111" s="10">
        <f>'30-09'!$K111+('30-09'!$J111/90)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'30-09'!$K112+('30-09'!$J112/90)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1241</v>
      </c>
      <c r="J113" s="112">
        <v>125</v>
      </c>
      <c r="K113" s="107">
        <v>20</v>
      </c>
      <c r="L113" s="10">
        <f>'30-09'!$K113+('30-09'!$J113/90)</f>
        <v>21.388888888888889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917</v>
      </c>
      <c r="J114" s="112">
        <v>300</v>
      </c>
      <c r="K114" s="107"/>
      <c r="L114" s="10">
        <f>'30-09'!$K114+('30-09'!$J114/90)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1255</v>
      </c>
      <c r="K115" s="107"/>
      <c r="L115" s="10">
        <f>'30-09'!$K115+('30-09'!$J115/90)</f>
        <v>13.944444444444445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/>
      <c r="J116" s="112"/>
      <c r="K116" s="107">
        <v>35</v>
      </c>
      <c r="L116" s="10">
        <f>'30-09'!$K116+('30-09'!$J116/90)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61</v>
      </c>
      <c r="J117" s="112"/>
      <c r="K117" s="107">
        <v>50</v>
      </c>
      <c r="L117" s="10">
        <f>'30-09'!$K117+('30-09'!$J117/90)</f>
        <v>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40</v>
      </c>
      <c r="I118" s="40" t="s">
        <v>95</v>
      </c>
      <c r="J118" s="112"/>
      <c r="K118" s="107">
        <v>-50</v>
      </c>
      <c r="L118" s="10">
        <f>'30-09'!$K118+('30-09'!$J118/90)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360</v>
      </c>
      <c r="K119" s="107"/>
      <c r="L119" s="10">
        <f>'30-09'!$K119+('30-09'!$J119/90)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1025</v>
      </c>
      <c r="J120" s="112">
        <v>1600</v>
      </c>
      <c r="K120" s="107">
        <v>20</v>
      </c>
      <c r="L120" s="10">
        <f>'30-09'!$K120+('30-09'!$J120/90)</f>
        <v>37.777777777777779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-100</v>
      </c>
      <c r="K121" s="107"/>
      <c r="L121" s="10">
        <f>'30-09'!$K121+('30-09'!$J121/90)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50</v>
      </c>
      <c r="K122" s="107">
        <v>30</v>
      </c>
      <c r="L122" s="10">
        <f>'30-09'!$K122+('30-09'!$J122/90)</f>
        <v>30.555555555555557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'30-09'!$K123+('30-09'!$J123/90)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437</v>
      </c>
      <c r="J124" s="112">
        <v>-300</v>
      </c>
      <c r="K124" s="107"/>
      <c r="L124" s="10">
        <f>'30-09'!$K124+('30-09'!$J124/90)</f>
        <v>-3.3333333333333335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180</v>
      </c>
      <c r="K125" s="107">
        <v>60</v>
      </c>
      <c r="L125" s="10">
        <f>'30-09'!$K125+('30-09'!$J125/90)</f>
        <v>62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-500</v>
      </c>
      <c r="K126" s="107">
        <v>10</v>
      </c>
      <c r="L126" s="10">
        <f>'30-09'!$K126+('30-09'!$J126/90)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'30-09'!$K127+('30-09'!$J127/90)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30</v>
      </c>
      <c r="K128" s="107">
        <v>1</v>
      </c>
      <c r="L128" s="10">
        <f>'30-09'!$K128+('30-09'!$J128/90)</f>
        <v>1.3333333333333333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70</v>
      </c>
      <c r="L129" s="10">
        <f>'30-09'!$K129+('30-09'!$J129/90)</f>
        <v>70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470</v>
      </c>
      <c r="K130" s="107"/>
      <c r="L130" s="10">
        <f>'30-09'!$K130+('30-09'!$J130/90)</f>
        <v>5.2222222222222223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-580</v>
      </c>
      <c r="K131" s="107">
        <v>20</v>
      </c>
      <c r="L131" s="10">
        <f>'30-09'!$K131+('30-09'!$J131/90)</f>
        <v>13.555555555555555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'30-09'!$K132+('30-09'!$J132/90)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100</v>
      </c>
      <c r="K133" s="107"/>
      <c r="L133" s="10">
        <f>'30-09'!$K133+('30-09'!$J133/90)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/>
      <c r="L134" s="10">
        <f>'30-09'!$K134+('30-09'!$J134/90)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'30-09'!$K135+('30-09'!$J135/90)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112">
        <v>3000</v>
      </c>
      <c r="K136" s="107"/>
      <c r="L136" s="10">
        <f>'30-09'!$K136+('30-09'!$J136/90)</f>
        <v>33.333333333333336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>
        <v>-3000</v>
      </c>
      <c r="K137" s="107"/>
      <c r="L137" s="10">
        <f>'30-09'!$K137+('30-09'!$J137/90)</f>
        <v>-33.333333333333336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540</v>
      </c>
      <c r="K138" s="107"/>
      <c r="L138" s="10">
        <f>'30-09'!$K138+('30-09'!$J138/90)</f>
        <v>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-800</v>
      </c>
      <c r="K139" s="107">
        <v>10</v>
      </c>
      <c r="L139" s="10">
        <f>'30-09'!$K139+('30-09'!$J139/90)</f>
        <v>1.1111111111111107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</v>
      </c>
      <c r="J140" s="112"/>
      <c r="K140" s="107">
        <v>100</v>
      </c>
      <c r="L140" s="10">
        <f>'30-09'!$K140+('30-09'!$J140/90)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399</v>
      </c>
      <c r="J141" s="112"/>
      <c r="K141" s="107">
        <v>-20</v>
      </c>
      <c r="L141" s="10">
        <f>'30-09'!$K141+('30-09'!$J141/90)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'30-09'!$K142+('30-09'!$J142/90)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'30-09'!$K143+('30-09'!$J143/90)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'30-09'!$K144+('30-09'!$J144/90)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'30-09'!$K145+('30-09'!$J145/90)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'30-09'!$K146+('30-09'!$J146/90)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1FEDDA03-4ED9-409E-A0D8-CD6ECF5B53A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2B23-9F97-4384-AFC6-70191672521C}">
  <sheetPr>
    <pageSetUpPr fitToPage="1"/>
  </sheetPr>
  <dimension ref="A1:Z143"/>
  <sheetViews>
    <sheetView rightToLeft="1" topLeftCell="A139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-870</v>
      </c>
      <c r="K1" s="116">
        <f t="shared" si="0"/>
        <v>-1730</v>
      </c>
      <c r="L1" s="3">
        <f t="shared" si="0"/>
        <v>-1739.6666666666667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2770</v>
      </c>
      <c r="J3" s="112"/>
      <c r="K3" s="107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>
        <v>3</v>
      </c>
      <c r="L4" s="10">
        <f t="shared" si="1"/>
        <v>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2327</v>
      </c>
      <c r="J5" s="112"/>
      <c r="K5" s="107">
        <v>-2000</v>
      </c>
      <c r="L5" s="10">
        <f t="shared" si="1"/>
        <v>-2000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-225</v>
      </c>
      <c r="K6" s="107">
        <v>40</v>
      </c>
      <c r="L6" s="10">
        <f t="shared" si="1"/>
        <v>37.5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112">
        <v>-645</v>
      </c>
      <c r="K7" s="107">
        <v>187</v>
      </c>
      <c r="L7" s="10">
        <f t="shared" si="1"/>
        <v>179.83333333333334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SUM('01-10'!$J$22:$J$143)</f>
        <v>1685</v>
      </c>
      <c r="K20" s="116">
        <f>SUM('01-10'!$K$22:$K$143)</f>
        <v>-1457</v>
      </c>
      <c r="L20" s="3">
        <f>SUM('01-10'!$L$22:$L$143)</f>
        <v>-1438.2777777777769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63</v>
      </c>
      <c r="F22" s="16">
        <f t="shared" ref="F22:F26" si="3">D22*E22</f>
        <v>315</v>
      </c>
      <c r="G22" s="7"/>
      <c r="H22" s="7" t="s">
        <v>6</v>
      </c>
      <c r="I22" s="2"/>
      <c r="J22" s="112"/>
      <c r="K22" s="107">
        <v>3</v>
      </c>
      <c r="L22" s="10">
        <f>'01-10'!$K22+('01-10'!$J22/90)</f>
        <v>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112">
        <v>220</v>
      </c>
      <c r="K23" s="107"/>
      <c r="L23" s="10">
        <f>'01-10'!$K23+('01-10'!$J23/90)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16</v>
      </c>
      <c r="F24" s="16">
        <f t="shared" si="3"/>
        <v>320</v>
      </c>
      <c r="G24" s="7"/>
      <c r="H24" s="7" t="s">
        <v>6</v>
      </c>
      <c r="I24" s="2"/>
      <c r="J24" s="112"/>
      <c r="K24" s="107">
        <v>17</v>
      </c>
      <c r="L24" s="10">
        <f>'01-10'!$K24+('01-10'!$J24/90)</f>
        <v>17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38</v>
      </c>
      <c r="L25" s="10">
        <f>'01-10'!$K25+('01-10'!$J25/90)</f>
        <v>38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112">
        <v>45</v>
      </c>
      <c r="K26" s="107"/>
      <c r="L26" s="10">
        <f>'01-10'!$K26+('01-10'!$J26/90)</f>
        <v>0.5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12</v>
      </c>
      <c r="C27" s="14">
        <f t="shared" si="2"/>
        <v>1200</v>
      </c>
      <c r="D27" s="12" t="s">
        <v>11</v>
      </c>
      <c r="E27" s="12"/>
      <c r="F27" s="17">
        <f>SUM(F22:F26)</f>
        <v>5305</v>
      </c>
      <c r="G27" s="7"/>
      <c r="H27" s="7" t="s">
        <v>6</v>
      </c>
      <c r="I27" s="2"/>
      <c r="J27" s="112">
        <v>-550</v>
      </c>
      <c r="K27" s="107">
        <v>10</v>
      </c>
      <c r="L27" s="10">
        <f>'01-10'!$K27+('01-10'!$J27/90)</f>
        <v>3.8888888888888893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1790</v>
      </c>
      <c r="D28" s="1"/>
      <c r="E28" s="1"/>
      <c r="F28" s="1"/>
      <c r="G28" s="1"/>
      <c r="H28" s="7" t="s">
        <v>28</v>
      </c>
      <c r="I28" s="40" t="s">
        <v>437</v>
      </c>
      <c r="J28" s="112">
        <v>-400</v>
      </c>
      <c r="K28" s="107"/>
      <c r="L28" s="10">
        <f>'01-10'!$K28+('01-10'!$J28/90)</f>
        <v>-4.4444444444444446</v>
      </c>
      <c r="M28" s="3"/>
      <c r="N28" s="12" t="s">
        <v>11</v>
      </c>
      <c r="O28" s="12"/>
      <c r="P28" s="6">
        <f>SUM(P22:P27)</f>
        <v>5987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-1480</v>
      </c>
      <c r="G29" s="1"/>
      <c r="H29" s="7" t="s">
        <v>6</v>
      </c>
      <c r="I29" s="2"/>
      <c r="J29" s="112">
        <v>500</v>
      </c>
      <c r="K29" s="107"/>
      <c r="L29" s="10">
        <f>'01-10'!$K29+('01-10'!$J29/90)</f>
        <v>5.5555555555555554</v>
      </c>
      <c r="M29" s="3"/>
      <c r="N29" s="1"/>
      <c r="O29" s="1"/>
      <c r="P29" s="18"/>
      <c r="Q29" s="224" t="s">
        <v>21</v>
      </c>
      <c r="R29" s="225"/>
      <c r="S29" s="17">
        <f>SUM('01-10'!$J$22:$J$143)</f>
        <v>1685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743</v>
      </c>
      <c r="D30" s="1"/>
      <c r="E30" s="1"/>
      <c r="F30" s="8"/>
      <c r="G30" s="1"/>
      <c r="H30" s="7" t="s">
        <v>6</v>
      </c>
      <c r="I30" s="2"/>
      <c r="J30" s="112">
        <v>300</v>
      </c>
      <c r="K30" s="107"/>
      <c r="L30" s="10">
        <f>'01-10'!$K30+('01-10'!$J30/90)</f>
        <v>3.3333333333333335</v>
      </c>
      <c r="M30" s="3"/>
      <c r="N30" s="224" t="s">
        <v>23</v>
      </c>
      <c r="O30" s="225"/>
      <c r="P30" s="6">
        <f>SUM('01-10'!$K$22:$K$143)</f>
        <v>-1457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-100</v>
      </c>
      <c r="K31" s="107">
        <v>220</v>
      </c>
      <c r="L31" s="10">
        <f>'01-10'!$K31+('01-10'!$J31/90)</f>
        <v>218.88888888888889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-1290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64</v>
      </c>
      <c r="J32" s="112"/>
      <c r="K32" s="107">
        <v>400</v>
      </c>
      <c r="L32" s="10">
        <f>'01-10'!$K32+('01-10'!$J32/90)</f>
        <v>400</v>
      </c>
      <c r="M32" s="3"/>
      <c r="N32" s="12" t="s">
        <v>25</v>
      </c>
      <c r="O32" s="12"/>
      <c r="P32" s="6">
        <f>P28-P30-C28</f>
        <v>5654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112"/>
      <c r="K33" s="107">
        <v>-400</v>
      </c>
      <c r="L33" s="10">
        <f>'01-10'!$K33+('01-10'!$J33/90)</f>
        <v>-400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35</v>
      </c>
      <c r="J34" s="112">
        <v>-300</v>
      </c>
      <c r="K34" s="107"/>
      <c r="L34" s="10">
        <f>'01-10'!$K34+('01-10'!$J34/90)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57</v>
      </c>
      <c r="J35" s="112">
        <v>2500</v>
      </c>
      <c r="K35" s="107"/>
      <c r="L35" s="10">
        <f>'01-10'!$K35+('01-10'!$J35/90)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648</v>
      </c>
      <c r="J36" s="112">
        <v>-2500</v>
      </c>
      <c r="K36" s="107"/>
      <c r="L36" s="10">
        <f>'01-10'!$K36+('01-10'!$J36/90)</f>
        <v>-27.777777777777779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130</v>
      </c>
      <c r="K37" s="107"/>
      <c r="L37" s="10">
        <f>'01-10'!$K37+('01-10'!$J37/90)</f>
        <v>1.4444444444444444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/>
      <c r="L38" s="10">
        <f>'01-10'!$K38+('01-10'!$J38/90)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341</v>
      </c>
      <c r="J39" s="112">
        <v>-200</v>
      </c>
      <c r="K39" s="107"/>
      <c r="L39" s="10">
        <f>'01-10'!$K39+('01-10'!$J39/90)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341</v>
      </c>
      <c r="J40" s="112">
        <v>-180</v>
      </c>
      <c r="K40" s="107">
        <v>30</v>
      </c>
      <c r="L40" s="10">
        <f>'01-10'!$K40+('01-10'!$J40/90)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'01-10'!$K41+('01-10'!$J41/90)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18</v>
      </c>
      <c r="L42" s="10">
        <f>'01-10'!$K42+('01-10'!$J42/90)</f>
        <v>18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275</v>
      </c>
      <c r="J43" s="112"/>
      <c r="K43" s="107">
        <v>90</v>
      </c>
      <c r="L43" s="10">
        <f>'01-10'!$K43+('01-10'!$J43/90)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/>
      <c r="K44" s="107">
        <v>-90</v>
      </c>
      <c r="L44" s="10">
        <f>'01-10'!$K44+('01-10'!$J44/90)</f>
        <v>-90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270</v>
      </c>
      <c r="K45" s="107"/>
      <c r="L45" s="10">
        <f>'01-10'!$K45+('01-10'!$J45/90)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'01-10'!$K46+('01-10'!$J46/90)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100</v>
      </c>
      <c r="K47" s="107"/>
      <c r="L47" s="10">
        <f>'01-10'!$K47+('01-10'!$J47/90)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200</v>
      </c>
      <c r="K48" s="107"/>
      <c r="L48" s="10">
        <f>'01-10'!$K48+('01-10'!$J48/90)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-400</v>
      </c>
      <c r="K49" s="107">
        <v>10</v>
      </c>
      <c r="L49" s="10">
        <f>'01-10'!$K49+('01-10'!$J49/90)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600</v>
      </c>
      <c r="K50" s="107"/>
      <c r="L50" s="10">
        <f>'01-10'!$K50+('01-10'!$J50/90)</f>
        <v>6.666666666666667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350</v>
      </c>
      <c r="K51" s="107"/>
      <c r="L51" s="10">
        <f>'01-10'!$K51+('01-10'!$J51/90)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-210</v>
      </c>
      <c r="K52" s="107">
        <v>5</v>
      </c>
      <c r="L52" s="10">
        <f>'01-10'!$K52+('01-10'!$J52/90)</f>
        <v>2.6666666666666665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400</v>
      </c>
      <c r="K53" s="107"/>
      <c r="L53" s="10">
        <f>'01-10'!$K53+('01-10'!$J53/90)</f>
        <v>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120</v>
      </c>
      <c r="K54" s="107"/>
      <c r="L54" s="10">
        <f>'01-10'!$K54+('01-10'!$J54/90)</f>
        <v>1.3333333333333333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5</v>
      </c>
      <c r="L55" s="10">
        <f>'01-10'!$K55+('01-10'!$J55/90)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-450</v>
      </c>
      <c r="K56" s="107">
        <v>20</v>
      </c>
      <c r="L56" s="10">
        <f>'01-10'!$K56+('01-10'!$J56/90)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2771</v>
      </c>
      <c r="J57" s="112">
        <v>-200</v>
      </c>
      <c r="K57" s="107">
        <v>-110</v>
      </c>
      <c r="L57" s="10">
        <f>'01-10'!$K57+('01-10'!$J57/90)</f>
        <v>-112.22222222222223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630</v>
      </c>
      <c r="K58" s="107"/>
      <c r="L58" s="10">
        <f>'01-10'!$K58+('01-10'!$J58/90)</f>
        <v>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'01-10'!$K59+('01-10'!$J59/90)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2359</v>
      </c>
      <c r="J60" s="112"/>
      <c r="K60" s="107">
        <v>250</v>
      </c>
      <c r="L60" s="10">
        <f>'01-10'!$K60+('01-10'!$J60/90)</f>
        <v>250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112"/>
      <c r="K61" s="107">
        <v>-250</v>
      </c>
      <c r="L61" s="10">
        <f>'01-10'!$K61+('01-10'!$J61/90)</f>
        <v>-250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2359</v>
      </c>
      <c r="J62" s="112"/>
      <c r="K62" s="107">
        <v>-130</v>
      </c>
      <c r="L62" s="10">
        <f>'01-10'!$K62+('01-10'!$J62/90)</f>
        <v>-130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112"/>
      <c r="K63" s="107">
        <v>24</v>
      </c>
      <c r="L63" s="10">
        <f>'01-10'!$K63+('01-10'!$J63/90)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-24</v>
      </c>
      <c r="L64" s="10">
        <f>'01-10'!$K64+('01-10'!$J64/90)</f>
        <v>-24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300</v>
      </c>
      <c r="K65" s="108"/>
      <c r="L65" s="37">
        <f>'01-10'!$K65+('01-10'!$J65/90)</f>
        <v>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953</v>
      </c>
      <c r="J66" s="114">
        <v>-900</v>
      </c>
      <c r="K66" s="109">
        <v>10</v>
      </c>
      <c r="L66" s="37">
        <f>'01-10'!$K66+('01-10'!$J66/90)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2772</v>
      </c>
      <c r="J67" s="113"/>
      <c r="K67" s="108">
        <v>300</v>
      </c>
      <c r="L67" s="37">
        <f>'01-10'!$K67+('01-10'!$J67/90)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43</v>
      </c>
      <c r="J68" s="114"/>
      <c r="K68" s="109">
        <v>-20</v>
      </c>
      <c r="L68" s="37">
        <f>'01-10'!$K68+('01-10'!$J68/90)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70</v>
      </c>
      <c r="K69" s="108"/>
      <c r="L69" s="37">
        <f>'01-10'!$K69+('01-10'!$J69/90)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-25</v>
      </c>
      <c r="K70" s="108">
        <v>105</v>
      </c>
      <c r="L70" s="37">
        <f>'01-10'!$K70+('01-10'!$J70/90)</f>
        <v>104.72222222222223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700</v>
      </c>
      <c r="K71" s="107"/>
      <c r="L71" s="10">
        <f>'01-10'!$K71+('01-10'!$J71/90)</f>
        <v>7.7777777777777777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-270</v>
      </c>
      <c r="K72" s="107">
        <v>10</v>
      </c>
      <c r="L72" s="10">
        <f>'01-10'!$K72+('01-10'!$J72/90)</f>
        <v>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-270</v>
      </c>
      <c r="K73" s="107">
        <v>70</v>
      </c>
      <c r="L73" s="10">
        <f>'01-10'!$K73+('01-10'!$J73/90)</f>
        <v>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5</v>
      </c>
      <c r="L74" s="10">
        <f>'01-10'!$K74+('01-10'!$J74/90)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150</v>
      </c>
      <c r="J75" s="112"/>
      <c r="K75" s="107">
        <v>250</v>
      </c>
      <c r="L75" s="10">
        <f>'01-10'!$K75+('01-10'!$J75/90)</f>
        <v>250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407</v>
      </c>
      <c r="J76" s="112"/>
      <c r="K76" s="107">
        <v>336</v>
      </c>
      <c r="L76" s="10">
        <f>'01-10'!$K76+('01-10'!$J76/90)</f>
        <v>336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-400</v>
      </c>
      <c r="K77" s="107">
        <v>10</v>
      </c>
      <c r="L77" s="10">
        <f>'01-10'!$K77+('01-10'!$J77/90)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-300</v>
      </c>
      <c r="K78" s="107">
        <v>15</v>
      </c>
      <c r="L78" s="10">
        <f>'01-10'!$K78+('01-10'!$J78/90)</f>
        <v>11.666666666666666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360</v>
      </c>
      <c r="K79" s="107"/>
      <c r="L79" s="10">
        <f>'01-10'!$K79+('01-10'!$J79/90)</f>
        <v>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713</v>
      </c>
      <c r="J80" s="112"/>
      <c r="K80" s="107">
        <v>640</v>
      </c>
      <c r="L80" s="10">
        <f>'01-10'!$K80+('01-10'!$J80/90)</f>
        <v>640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10</v>
      </c>
      <c r="L81" s="10">
        <f>'01-10'!$K81+('01-10'!$J81/90)</f>
        <v>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2773</v>
      </c>
      <c r="J82" s="112"/>
      <c r="K82" s="107">
        <v>-170</v>
      </c>
      <c r="L82" s="10">
        <f>'01-10'!$K82+('01-10'!$J82/90)</f>
        <v>-170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1839</v>
      </c>
      <c r="J83" s="112"/>
      <c r="K83" s="107">
        <v>200</v>
      </c>
      <c r="L83" s="10">
        <f>'01-10'!$K83+('01-10'!$J83/90)</f>
        <v>200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112"/>
      <c r="K84" s="107">
        <v>-200</v>
      </c>
      <c r="L84" s="10">
        <f>'01-10'!$K84+('01-10'!$J84/90)</f>
        <v>-200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-360</v>
      </c>
      <c r="K85" s="107">
        <v>10</v>
      </c>
      <c r="L85" s="10">
        <f>'01-10'!$K85+('01-10'!$J85/90)</f>
        <v>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-450</v>
      </c>
      <c r="K86" s="107">
        <v>390</v>
      </c>
      <c r="L86" s="10">
        <f>'01-10'!$K86+('01-10'!$J86/90)</f>
        <v>385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250</v>
      </c>
      <c r="K87" s="107"/>
      <c r="L87" s="10">
        <f>'01-10'!$K87+('01-10'!$J87/90)</f>
        <v>2.7777777777777777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320</v>
      </c>
      <c r="L88" s="10">
        <f>'01-10'!$K88+('01-10'!$J88/90)</f>
        <v>320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10</v>
      </c>
      <c r="L89" s="10">
        <f>'01-10'!$K89+('01-10'!$J89/90)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1000</v>
      </c>
      <c r="L90" s="10">
        <f>'01-10'!$K90+('01-10'!$J90/90)</f>
        <v>1000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10</v>
      </c>
      <c r="L91" s="10">
        <f>'01-10'!$K91+('01-10'!$J91/90)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50</v>
      </c>
      <c r="K92" s="107"/>
      <c r="L92" s="10">
        <f>'01-10'!$K92+('01-10'!$J92/90)</f>
        <v>0.55555555555555558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-100</v>
      </c>
      <c r="K93" s="107">
        <v>19</v>
      </c>
      <c r="L93" s="10">
        <f>'01-10'!$K93+('01-10'!$J93/90)</f>
        <v>17.888888888888889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229</v>
      </c>
      <c r="J94" s="112"/>
      <c r="K94" s="107">
        <v>-30</v>
      </c>
      <c r="L94" s="10">
        <f>'01-10'!$K94+('01-10'!$J94/90)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-360</v>
      </c>
      <c r="K95" s="107">
        <v>30</v>
      </c>
      <c r="L95" s="10">
        <f>'01-10'!$K95+('01-10'!$J95/90)</f>
        <v>26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540</v>
      </c>
      <c r="K96" s="107"/>
      <c r="L96" s="10">
        <f>'01-10'!$K96+('01-10'!$J96/90)</f>
        <v>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70</v>
      </c>
      <c r="L97" s="10">
        <f>'01-10'!$K97+('01-10'!$J97/90)</f>
        <v>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'01-10'!$K98+('01-10'!$J98/90)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-580</v>
      </c>
      <c r="K99" s="107">
        <v>10</v>
      </c>
      <c r="L99" s="10">
        <f>'01-10'!$K99+('01-10'!$J99/90)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300</v>
      </c>
      <c r="K100" s="107"/>
      <c r="L100" s="10">
        <f>'01-10'!$K100+('01-10'!$J100/90)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540</v>
      </c>
      <c r="K101" s="107"/>
      <c r="L101" s="10">
        <f>'01-10'!$K101+('01-10'!$J101/90)</f>
        <v>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225</v>
      </c>
      <c r="K102" s="107"/>
      <c r="L102" s="10">
        <f>'01-10'!$K102+('01-10'!$J102/90)</f>
        <v>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2774</v>
      </c>
      <c r="J103" s="112"/>
      <c r="K103" s="107">
        <v>500</v>
      </c>
      <c r="L103" s="10">
        <f>'01-10'!$K103+('01-10'!$J103/90)</f>
        <v>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</v>
      </c>
      <c r="K104" s="107">
        <v>1</v>
      </c>
      <c r="L104" s="10">
        <f>'01-10'!$K104+('01-10'!$J104/90)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>
        <v>15</v>
      </c>
      <c r="L105" s="10">
        <f>'01-10'!$K105+('01-10'!$J105/90)</f>
        <v>16.111111111111111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2775</v>
      </c>
      <c r="J106" s="112"/>
      <c r="K106" s="107">
        <v>-250</v>
      </c>
      <c r="L106" s="10">
        <f>'01-10'!$K106+('01-10'!$J106/90)</f>
        <v>-250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56</v>
      </c>
      <c r="J107" s="112">
        <v>-790</v>
      </c>
      <c r="K107" s="107">
        <v>385</v>
      </c>
      <c r="L107" s="10">
        <f>'01-10'!$K107+('01-10'!$J107/90)</f>
        <v>376.22222222222223</v>
      </c>
      <c r="M107" s="3"/>
      <c r="N107" s="45" t="s">
        <v>118</v>
      </c>
      <c r="O107" s="9"/>
      <c r="P107" s="84">
        <v>5987</v>
      </c>
      <c r="Q107" s="9"/>
      <c r="R107" s="9"/>
      <c r="S107" s="85">
        <v>5700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135</v>
      </c>
      <c r="K108" s="107"/>
      <c r="L108" s="10">
        <f>'01-10'!$K108+('01-10'!$J108/90)</f>
        <v>1.5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200</v>
      </c>
      <c r="K109" s="107"/>
      <c r="L109" s="10">
        <f>'01-10'!$K109+('01-10'!$J109/90)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-100</v>
      </c>
      <c r="K110" s="107">
        <v>39</v>
      </c>
      <c r="L110" s="10">
        <f>'01-10'!$K110+('01-10'!$J110/90)</f>
        <v>37.888888888888886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-100</v>
      </c>
      <c r="K111" s="107">
        <v>10</v>
      </c>
      <c r="L111" s="10">
        <f>'01-10'!$K111+('01-10'!$J111/90)</f>
        <v>8.8888888888888893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850</v>
      </c>
      <c r="K112" s="107"/>
      <c r="L112" s="10">
        <f>'01-10'!$K112+('01-10'!$J112/90)</f>
        <v>9.4444444444444446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-320</v>
      </c>
      <c r="K113" s="107">
        <v>5</v>
      </c>
      <c r="L113" s="10">
        <f>'01-10'!$K113+('01-10'!$J113/90)</f>
        <v>1.4444444444444446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2776</v>
      </c>
      <c r="J114" s="112"/>
      <c r="K114" s="107">
        <v>25</v>
      </c>
      <c r="L114" s="10">
        <f>'01-10'!$K114+('01-10'!$J114/90)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21</v>
      </c>
      <c r="L115" s="10">
        <f>'01-10'!$K115+('01-10'!$J115/90)</f>
        <v>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-10</v>
      </c>
      <c r="L116" s="10">
        <f>'01-10'!$K116+('01-10'!$J116/90)</f>
        <v>-15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20</v>
      </c>
      <c r="L117" s="10">
        <f>'01-10'!$K117+('01-10'!$J117/90)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630</v>
      </c>
      <c r="K118" s="107"/>
      <c r="L118" s="10">
        <f>'01-10'!$K118+('01-10'!$J118/90)</f>
        <v>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2777</v>
      </c>
      <c r="J119" s="112"/>
      <c r="K119" s="107">
        <v>-200</v>
      </c>
      <c r="L119" s="10">
        <f>'01-10'!$K119+('01-10'!$J119/90)</f>
        <v>-200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86</v>
      </c>
      <c r="J120" s="112"/>
      <c r="K120" s="107">
        <v>125</v>
      </c>
      <c r="L120" s="10">
        <f>'01-10'!$K120+('01-10'!$J120/90)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190</v>
      </c>
      <c r="K121" s="107">
        <v>55</v>
      </c>
      <c r="L121" s="10">
        <f>'01-10'!$K121+('01-10'!$J121/90)</f>
        <v>57.111111111111114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'01-10'!$K122+('01-10'!$J122/90)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5</v>
      </c>
      <c r="L123" s="10">
        <f>'01-10'!$K123+('01-10'!$J123/90)</f>
        <v>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-800</v>
      </c>
      <c r="K124" s="107">
        <v>10</v>
      </c>
      <c r="L124" s="10">
        <f>'01-10'!$K124+('01-10'!$J124/90)</f>
        <v>1.1111111111111107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200</v>
      </c>
      <c r="K125" s="107">
        <v>20</v>
      </c>
      <c r="L125" s="10">
        <f>'01-10'!$K125+('01-10'!$J125/90)</f>
        <v>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f>70+5+4</f>
        <v>79</v>
      </c>
      <c r="L126" s="10">
        <f>'01-10'!$K126+('01-10'!$J126/90)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350</v>
      </c>
      <c r="K127" s="107"/>
      <c r="L127" s="10">
        <f>'01-10'!$K127+('01-10'!$J127/90)</f>
        <v>3.8888888888888888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250</v>
      </c>
      <c r="K128" s="107"/>
      <c r="L128" s="10">
        <f>'01-10'!$K128+('01-10'!$J128/90)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5</v>
      </c>
      <c r="L129" s="10">
        <f>'01-10'!$K129+('01-10'!$J129/90)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-500</v>
      </c>
      <c r="K130" s="107">
        <v>10</v>
      </c>
      <c r="L130" s="10">
        <f>'01-10'!$K130+('01-10'!$J130/90)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100</v>
      </c>
      <c r="K131" s="107"/>
      <c r="L131" s="10">
        <f>'01-10'!$K131+('01-10'!$J131/90)</f>
        <v>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-500</v>
      </c>
      <c r="K132" s="107">
        <v>10</v>
      </c>
      <c r="L132" s="10">
        <f>'01-10'!$K132+('01-10'!$J132/90)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'01-10'!$K133+('01-10'!$J133/90)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630</v>
      </c>
      <c r="K134" s="107"/>
      <c r="L134" s="10">
        <f>'01-10'!$K134+('01-10'!$J134/90)</f>
        <v>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400</v>
      </c>
      <c r="K135" s="107"/>
      <c r="L135" s="10">
        <f>'01-10'!$K135+('01-10'!$J135/90)</f>
        <v>4.4444444444444446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881</v>
      </c>
      <c r="J136" s="112"/>
      <c r="K136" s="107">
        <v>203</v>
      </c>
      <c r="L136" s="10">
        <f>'01-10'!$K136+('01-10'!$J136/90)</f>
        <v>203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/>
      <c r="K137" s="107">
        <v>-5300</v>
      </c>
      <c r="L137" s="10">
        <f>'01-10'!$K137+('01-10'!$J137/90)</f>
        <v>-5300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95</v>
      </c>
      <c r="J138" s="112"/>
      <c r="K138" s="107">
        <v>30</v>
      </c>
      <c r="L138" s="10">
        <f>'01-10'!$K138+('01-10'!$J138/90)</f>
        <v>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112"/>
      <c r="K139" s="107">
        <v>-30</v>
      </c>
      <c r="L139" s="10">
        <f>'01-10'!$K139+('01-10'!$J139/90)</f>
        <v>-30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112">
        <v>515</v>
      </c>
      <c r="K140" s="107">
        <v>-796</v>
      </c>
      <c r="L140" s="10">
        <f>'01-10'!$K140+('01-10'!$J140/90)</f>
        <v>-790.27777777777783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'01-10'!$K141+('01-10'!$J141/90)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'01-10'!$K142+('01-10'!$J142/90)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'01-10'!$K143+('01-10'!$J143/90)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7126379D-7FF1-47BF-8F66-4B89E2D6EE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B7E6-8A1C-4962-A6A7-BA8EDE635F14}">
  <sheetPr>
    <pageSetUpPr fitToPage="1"/>
  </sheetPr>
  <dimension ref="A1:Z151"/>
  <sheetViews>
    <sheetView rightToLeft="1" topLeftCell="A79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1220</v>
      </c>
      <c r="K1" s="116">
        <f t="shared" si="0"/>
        <v>20</v>
      </c>
      <c r="L1" s="3">
        <f t="shared" si="0"/>
        <v>33.555555555555557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450</v>
      </c>
      <c r="K3" s="107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200</v>
      </c>
      <c r="K5" s="107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110</v>
      </c>
      <c r="K6" s="107"/>
      <c r="L6" s="10">
        <f t="shared" si="1"/>
        <v>1.2222222222222223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232</v>
      </c>
      <c r="J8" s="112">
        <v>300</v>
      </c>
      <c r="K8" s="107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560</v>
      </c>
      <c r="K9" s="107"/>
      <c r="L9" s="10">
        <f t="shared" si="1"/>
        <v>6.2222222222222223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SUM('02-10'!$J$22:$J$151)</f>
        <v>7670</v>
      </c>
      <c r="K20" s="116">
        <f>SUM('02-10'!$K$22:$K$151)</f>
        <v>2737</v>
      </c>
      <c r="L20" s="3">
        <f>SUM('02-10'!$L$22:$L$151)</f>
        <v>2822.2222222222217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48</v>
      </c>
      <c r="F22" s="16">
        <f t="shared" ref="F22:F26" si="3">D22*E22</f>
        <v>240</v>
      </c>
      <c r="G22" s="7"/>
      <c r="H22" s="7" t="s">
        <v>6</v>
      </c>
      <c r="I22" s="2"/>
      <c r="J22" s="112">
        <v>90</v>
      </c>
      <c r="K22" s="107"/>
      <c r="L22" s="10">
        <f>'02-10'!$K22+('02-10'!$J22/90)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46</v>
      </c>
      <c r="S22" s="16">
        <f t="shared" ref="S22:S26" si="5">Q22*R22</f>
        <v>230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95</v>
      </c>
      <c r="J23" s="112"/>
      <c r="K23" s="107">
        <v>322</v>
      </c>
      <c r="L23" s="10">
        <f>'02-10'!$K23+('02-10'!$J23/90)</f>
        <v>322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22</v>
      </c>
      <c r="C24" s="14">
        <f t="shared" si="2"/>
        <v>220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112"/>
      <c r="K24" s="107">
        <v>14</v>
      </c>
      <c r="L24" s="10">
        <f>'02-10'!$K24+('02-10'!$J24/90)</f>
        <v>14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112"/>
      <c r="K25" s="107">
        <v>-336</v>
      </c>
      <c r="L25" s="10">
        <f>'02-10'!$K25+('02-10'!$J25/90)</f>
        <v>-336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77</v>
      </c>
      <c r="F26" s="16">
        <f t="shared" si="3"/>
        <v>7700</v>
      </c>
      <c r="G26" s="7"/>
      <c r="H26" s="7" t="s">
        <v>6</v>
      </c>
      <c r="I26" s="2" t="s">
        <v>597</v>
      </c>
      <c r="J26" s="112"/>
      <c r="K26" s="107">
        <v>62</v>
      </c>
      <c r="L26" s="10">
        <f>'02-10'!$K26+('02-10'!$J26/90)</f>
        <v>62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8210</v>
      </c>
      <c r="G27" s="7"/>
      <c r="H27" s="7" t="s">
        <v>40</v>
      </c>
      <c r="I27" s="2" t="s">
        <v>95</v>
      </c>
      <c r="J27" s="112"/>
      <c r="K27" s="107">
        <v>-62</v>
      </c>
      <c r="L27" s="10">
        <f>'02-10'!$K27+('02-10'!$J27/90)</f>
        <v>-62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8080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353</v>
      </c>
      <c r="D28" s="1"/>
      <c r="E28" s="1"/>
      <c r="F28" s="1"/>
      <c r="G28" s="1"/>
      <c r="H28" s="7" t="s">
        <v>6</v>
      </c>
      <c r="I28" s="2"/>
      <c r="J28" s="112"/>
      <c r="K28" s="107">
        <v>4</v>
      </c>
      <c r="L28" s="10">
        <f>'02-10'!$K28+('02-10'!$J28/90)</f>
        <v>4</v>
      </c>
      <c r="M28" s="3"/>
      <c r="N28" s="12" t="s">
        <v>11</v>
      </c>
      <c r="O28" s="12"/>
      <c r="P28" s="6">
        <f>SUM(P22:P27)</f>
        <v>1426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2905</v>
      </c>
      <c r="G29" s="1"/>
      <c r="H29" s="7" t="s">
        <v>6</v>
      </c>
      <c r="I29" s="2"/>
      <c r="J29" s="112">
        <v>180</v>
      </c>
      <c r="K29" s="107">
        <v>10</v>
      </c>
      <c r="L29" s="10">
        <f>'02-10'!$K29+('02-10'!$J29/90)</f>
        <v>12</v>
      </c>
      <c r="M29" s="3"/>
      <c r="N29" s="1"/>
      <c r="O29" s="1"/>
      <c r="P29" s="18"/>
      <c r="Q29" s="224" t="s">
        <v>21</v>
      </c>
      <c r="R29" s="225"/>
      <c r="S29" s="17">
        <f>SUM('02-10'!$J$22:$J$151)</f>
        <v>7670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-1437</v>
      </c>
      <c r="D30" s="1"/>
      <c r="E30" s="1"/>
      <c r="F30" s="8"/>
      <c r="G30" s="1"/>
      <c r="H30" s="7" t="s">
        <v>6</v>
      </c>
      <c r="I30" s="2"/>
      <c r="J30" s="112">
        <v>-500</v>
      </c>
      <c r="K30" s="107">
        <v>10</v>
      </c>
      <c r="L30" s="10">
        <f>'02-10'!$K30+('02-10'!$J30/90)</f>
        <v>4.4444444444444446</v>
      </c>
      <c r="M30" s="3"/>
      <c r="N30" s="224" t="s">
        <v>23</v>
      </c>
      <c r="O30" s="225"/>
      <c r="P30" s="6">
        <f>SUM('02-10'!$K$22:$K$151)</f>
        <v>2737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'02-10'!$K31+('02-10'!$J31/90)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-7800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112"/>
      <c r="K32" s="107">
        <v>95</v>
      </c>
      <c r="L32" s="10">
        <f>'02-10'!$K32+('02-10'!$J32/90)</f>
        <v>95</v>
      </c>
      <c r="M32" s="3"/>
      <c r="N32" s="12" t="s">
        <v>25</v>
      </c>
      <c r="O32" s="12"/>
      <c r="P32" s="6">
        <f>P28-P30-C28</f>
        <v>-1664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-95</v>
      </c>
      <c r="L33" s="10">
        <f>'02-10'!$K33+('02-10'!$J33/90)</f>
        <v>-95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400</v>
      </c>
      <c r="K34" s="107"/>
      <c r="L34" s="10">
        <f>'02-10'!$K34+('02-10'!$J34/90)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360</v>
      </c>
      <c r="K35" s="107"/>
      <c r="L35" s="10">
        <f>'02-10'!$K35+('02-10'!$J35/90)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28</v>
      </c>
      <c r="L36" s="10">
        <f>'02-10'!$K36+('02-10'!$J36/90)</f>
        <v>28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</v>
      </c>
      <c r="L37" s="10">
        <f>'02-10'!$K37+('02-10'!$J37/90)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57</v>
      </c>
      <c r="J38" s="112">
        <v>2000</v>
      </c>
      <c r="K38" s="107"/>
      <c r="L38" s="10">
        <f>'02-10'!$K38+('02-10'!$J38/90)</f>
        <v>22.222222222222221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112">
        <v>-2000</v>
      </c>
      <c r="K39" s="107"/>
      <c r="L39" s="10">
        <f>'02-10'!$K39+('02-10'!$J39/90)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-50</v>
      </c>
      <c r="K40" s="107">
        <v>29</v>
      </c>
      <c r="L40" s="10">
        <f>'02-10'!$K40+('02-10'!$J40/90)</f>
        <v>28.444444444444443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440</v>
      </c>
      <c r="J41" s="112"/>
      <c r="K41" s="107">
        <v>120</v>
      </c>
      <c r="L41" s="10">
        <f>'02-10'!$K41+('02-10'!$J41/90)</f>
        <v>120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112"/>
      <c r="K42" s="107">
        <v>-120</v>
      </c>
      <c r="L42" s="10">
        <f>'02-10'!$K42+('02-10'!$J42/90)</f>
        <v>-120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90</v>
      </c>
      <c r="L43" s="10">
        <f>'02-10'!$K43+('02-10'!$J43/90)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120</v>
      </c>
      <c r="K44" s="107"/>
      <c r="L44" s="10">
        <f>'02-10'!$K44+('02-10'!$J44/90)</f>
        <v>1.3333333333333333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3</v>
      </c>
      <c r="L45" s="10">
        <f>'02-10'!$K45+('02-10'!$J45/90)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'02-10'!$K46+('02-10'!$J46/90)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15</v>
      </c>
      <c r="L47" s="10">
        <f>'02-10'!$K47+('02-10'!$J47/90)</f>
        <v>15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47</v>
      </c>
      <c r="L48" s="10">
        <f>'02-10'!$K48+('02-10'!$J48/90)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112"/>
      <c r="K49" s="107">
        <v>-47</v>
      </c>
      <c r="L49" s="10">
        <f>'02-10'!$K49+('02-10'!$J49/90)</f>
        <v>-47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2120</v>
      </c>
      <c r="J50" s="112"/>
      <c r="K50" s="107">
        <v>-10</v>
      </c>
      <c r="L50" s="10">
        <f>'02-10'!$K50+('02-10'!$J50/90)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27</v>
      </c>
      <c r="L51" s="10">
        <f>'02-10'!$K51+('02-10'!$J51/90)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25</v>
      </c>
      <c r="L52" s="10">
        <f>'02-10'!$K52+('02-10'!$J52/90)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-150</v>
      </c>
      <c r="K53" s="107">
        <v>5</v>
      </c>
      <c r="L53" s="10">
        <f>'02-10'!$K53+('02-10'!$J53/90)</f>
        <v>3.333333333333333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65</v>
      </c>
      <c r="K54" s="107"/>
      <c r="L54" s="10">
        <f>'02-10'!$K54+('02-10'!$J54/90)</f>
        <v>0.72222222222222221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4</v>
      </c>
      <c r="L55" s="10">
        <f>'02-10'!$K55+('02-10'!$J55/90)</f>
        <v>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400</v>
      </c>
      <c r="K56" s="107"/>
      <c r="L56" s="10">
        <f>'02-10'!$K56+('02-10'!$J56/90)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30</v>
      </c>
      <c r="L57" s="10">
        <f>'02-10'!$K57+('02-10'!$J57/90)</f>
        <v>28.888888888888889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'02-10'!$K58+('02-10'!$J58/90)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141</v>
      </c>
      <c r="J59" s="112"/>
      <c r="K59" s="107">
        <v>41</v>
      </c>
      <c r="L59" s="10">
        <f>'02-10'!$K59+('02-10'!$J59/90)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112"/>
      <c r="K60" s="107">
        <v>-41</v>
      </c>
      <c r="L60" s="10">
        <f>'02-10'!$K60+('02-10'!$J60/90)</f>
        <v>-41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</v>
      </c>
      <c r="J61" s="112"/>
      <c r="K61" s="107">
        <v>45</v>
      </c>
      <c r="L61" s="10">
        <f>'02-10'!$K61+('02-10'!$J61/90)</f>
        <v>45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2" t="s">
        <v>95</v>
      </c>
      <c r="J62" s="112"/>
      <c r="K62" s="107">
        <v>-45</v>
      </c>
      <c r="L62" s="10">
        <f>'02-10'!$K62+('02-10'!$J62/90)</f>
        <v>-45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/>
      <c r="K63" s="107">
        <v>-25</v>
      </c>
      <c r="L63" s="10">
        <f>'02-10'!$K63+('02-10'!$J63/90)</f>
        <v>-25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-180</v>
      </c>
      <c r="K64" s="107">
        <v>2</v>
      </c>
      <c r="L64" s="10">
        <f>'02-10'!$K64+('02-10'!$J64/90)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180</v>
      </c>
      <c r="K65" s="108">
        <v>5</v>
      </c>
      <c r="L65" s="37">
        <f>'02-10'!$K65+('02-10'!$J65/90)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-45</v>
      </c>
      <c r="K66" s="109">
        <v>20</v>
      </c>
      <c r="L66" s="37">
        <f>'02-10'!$K66+('02-10'!$J66/90)</f>
        <v>19.5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500</v>
      </c>
      <c r="K67" s="108">
        <v>20</v>
      </c>
      <c r="L67" s="37">
        <f>'02-10'!$K67+('02-10'!$J67/90)</f>
        <v>25.555555555555557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'02-10'!$K68+('02-10'!$J68/90)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335</v>
      </c>
      <c r="J69" s="113">
        <v>-60</v>
      </c>
      <c r="K69" s="108"/>
      <c r="L69" s="37">
        <f>'02-10'!$K69+('02-10'!$J69/90)</f>
        <v>-0.66666666666666663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</v>
      </c>
      <c r="L70" s="37">
        <f>'02-10'!$K70+('02-10'!$J70/90)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125</v>
      </c>
      <c r="K71" s="107"/>
      <c r="L71" s="10">
        <f>'02-10'!$K71+('02-10'!$J71/90)</f>
        <v>1.3888888888888888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-225</v>
      </c>
      <c r="K72" s="107">
        <v>20</v>
      </c>
      <c r="L72" s="10">
        <f>'02-10'!$K72+('02-10'!$J72/90)</f>
        <v>17.5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457</v>
      </c>
      <c r="J73" s="112"/>
      <c r="K73" s="107">
        <v>35</v>
      </c>
      <c r="L73" s="10">
        <f>'02-10'!$K73+('02-10'!$J73/90)</f>
        <v>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400</v>
      </c>
      <c r="K74" s="107"/>
      <c r="L74" s="10">
        <f>'02-10'!$K74+('02-10'!$J74/90)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-340</v>
      </c>
      <c r="K75" s="107">
        <v>20</v>
      </c>
      <c r="L75" s="10">
        <f>'02-10'!$K75+('02-10'!$J75/90)</f>
        <v>16.222222222222221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713</v>
      </c>
      <c r="J76" s="112"/>
      <c r="K76" s="107">
        <v>30</v>
      </c>
      <c r="L76" s="10">
        <f>'02-10'!$K76+('02-10'!$J76/90)</f>
        <v>30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'02-10'!$K77+('02-10'!$J77/90)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40</v>
      </c>
      <c r="L78" s="10">
        <f>'02-10'!$K78+('02-10'!$J78/90)</f>
        <v>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1286</v>
      </c>
      <c r="J79" s="112">
        <v>350</v>
      </c>
      <c r="K79" s="107">
        <v>50</v>
      </c>
      <c r="L79" s="10">
        <f>'02-10'!$K79+('02-10'!$J79/90)</f>
        <v>53.888888888888886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-580</v>
      </c>
      <c r="K80" s="107">
        <v>20</v>
      </c>
      <c r="L80" s="10">
        <f>'02-10'!$K80+('02-10'!$J80/90)</f>
        <v>13.555555555555555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-580</v>
      </c>
      <c r="K81" s="107">
        <v>10</v>
      </c>
      <c r="L81" s="10">
        <f>'02-10'!$K81+('02-10'!$J81/90)</f>
        <v>3.5555555555555554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-450</v>
      </c>
      <c r="K82" s="107">
        <v>21</v>
      </c>
      <c r="L82" s="10">
        <f>'02-10'!$K82+('02-10'!$J82/90)</f>
        <v>16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50</v>
      </c>
      <c r="K83" s="107">
        <v>30</v>
      </c>
      <c r="L83" s="10">
        <f>'02-10'!$K83+('02-10'!$J83/90)</f>
        <v>30.555555555555557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-500</v>
      </c>
      <c r="K84" s="107">
        <v>10</v>
      </c>
      <c r="L84" s="10">
        <f>'02-10'!$K84+('02-10'!$J84/90)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120</v>
      </c>
      <c r="K85" s="107"/>
      <c r="L85" s="10">
        <f>'02-10'!$K85+('02-10'!$J85/90)</f>
        <v>1.3333333333333333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1796</v>
      </c>
      <c r="I86" s="2" t="s">
        <v>1520</v>
      </c>
      <c r="J86" s="112"/>
      <c r="K86" s="107">
        <v>50</v>
      </c>
      <c r="L86" s="10">
        <f>'02-10'!$K86+('02-10'!$J86/90)</f>
        <v>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57</v>
      </c>
      <c r="J87" s="112"/>
      <c r="K87" s="107">
        <v>20</v>
      </c>
      <c r="L87" s="10">
        <f>'02-10'!$K87+('02-10'!$J87/90)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112"/>
      <c r="K88" s="107">
        <v>-20</v>
      </c>
      <c r="L88" s="10">
        <f>'02-10'!$K88+('02-10'!$J88/90)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2779</v>
      </c>
      <c r="J89" s="112"/>
      <c r="K89" s="107">
        <v>300</v>
      </c>
      <c r="L89" s="10">
        <f>'02-10'!$K89+('02-10'!$J89/90)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'02-10'!$K90+('02-10'!$J90/90)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</v>
      </c>
      <c r="K91" s="107">
        <v>60</v>
      </c>
      <c r="L91" s="10">
        <f>'02-10'!$K91+('02-10'!$J91/90)</f>
        <v>65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150</v>
      </c>
      <c r="K92" s="107"/>
      <c r="L92" s="10">
        <f>'02-10'!$K92+('02-10'!$J92/90)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175</v>
      </c>
      <c r="L93" s="10">
        <f>'02-10'!$K93+('02-10'!$J93/90)</f>
        <v>175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100</v>
      </c>
      <c r="K94" s="107"/>
      <c r="L94" s="10">
        <f>'02-10'!$K94+('02-10'!$J94/90)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83</v>
      </c>
      <c r="L95" s="10">
        <f>'02-10'!$K95+('02-10'!$J95/90)</f>
        <v>83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/>
      <c r="L96" s="10">
        <f>'02-10'!$K96+('02-10'!$J96/90)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2780</v>
      </c>
      <c r="J97" s="112"/>
      <c r="K97" s="107">
        <v>-110</v>
      </c>
      <c r="L97" s="10">
        <f>'02-10'!$K97+('02-10'!$J97/90)</f>
        <v>-110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15</v>
      </c>
      <c r="L98" s="10">
        <f>'02-10'!$K98+('02-10'!$J98/90)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-5</v>
      </c>
      <c r="L99" s="10">
        <f>'02-10'!$K99+('02-10'!$J99/90)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2783</v>
      </c>
      <c r="J100" s="112"/>
      <c r="K100" s="107">
        <v>-23</v>
      </c>
      <c r="L100" s="10">
        <f>'02-10'!$K100+('02-10'!$J100/90)</f>
        <v>-23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2781</v>
      </c>
      <c r="J101" s="112">
        <v>-540</v>
      </c>
      <c r="K101" s="107">
        <v>-180</v>
      </c>
      <c r="L101" s="10">
        <f>'02-10'!$K101+('02-10'!$J101/90)</f>
        <v>-186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20</v>
      </c>
      <c r="L102" s="10">
        <f>'02-10'!$K102+('02-10'!$J102/90)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214</v>
      </c>
      <c r="J103" s="112"/>
      <c r="K103" s="107">
        <v>10</v>
      </c>
      <c r="L103" s="10">
        <f>'02-10'!$K103+('02-10'!$J103/90)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'02-10'!$K104+('02-10'!$J104/90)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16</v>
      </c>
      <c r="L105" s="10">
        <f>'02-10'!$K105+('02-10'!$J105/90)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'02-10'!$K106+('02-10'!$J106/90)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300</v>
      </c>
      <c r="K107" s="107">
        <v>5</v>
      </c>
      <c r="L107" s="10">
        <f>'02-10'!$K107+('02-10'!$J107/90)</f>
        <v>8.3333333333333339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4</v>
      </c>
      <c r="L108" s="10">
        <f>'02-10'!$K108+('02-10'!$J108/90)</f>
        <v>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-630</v>
      </c>
      <c r="K109" s="107">
        <v>20</v>
      </c>
      <c r="L109" s="10">
        <f>'02-10'!$K109+('02-10'!$J109/90)</f>
        <v>13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70</v>
      </c>
      <c r="K110" s="107"/>
      <c r="L110" s="10">
        <f>'02-10'!$K110+('02-10'!$J110/90)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'02-10'!$K111+('02-10'!$J111/90)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'02-10'!$K112+('02-10'!$J112/90)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56</v>
      </c>
      <c r="J113" s="112">
        <v>110</v>
      </c>
      <c r="K113" s="107">
        <v>15</v>
      </c>
      <c r="L113" s="10">
        <f>'02-10'!$K113+('02-10'!$J113/90)</f>
        <v>16.222222222222221</v>
      </c>
      <c r="M113" s="3"/>
      <c r="N113" s="45" t="s">
        <v>118</v>
      </c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2782</v>
      </c>
      <c r="J114" s="112"/>
      <c r="K114" s="107">
        <v>1000</v>
      </c>
      <c r="L114" s="10">
        <f>'02-10'!$K114+('02-10'!$J114/90)</f>
        <v>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-210</v>
      </c>
      <c r="K115" s="107">
        <v>10</v>
      </c>
      <c r="L115" s="10">
        <f>'02-10'!$K115+('02-10'!$J115/90)</f>
        <v>7.6666666666666661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30</v>
      </c>
      <c r="L116" s="10">
        <f>'02-10'!$K116+('02-10'!$J116/90)</f>
        <v>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153</v>
      </c>
      <c r="L117" s="10">
        <f>'02-10'!$K117+('02-10'!$J117/90)</f>
        <v>153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16</v>
      </c>
      <c r="L118" s="10">
        <f>'02-10'!$K118+('02-10'!$J118/90)</f>
        <v>16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-200</v>
      </c>
      <c r="K119" s="107">
        <v>15</v>
      </c>
      <c r="L119" s="10">
        <f>'02-10'!$K119+('02-10'!$J119/90)</f>
        <v>12.777777777777779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60</v>
      </c>
      <c r="K120" s="107">
        <v>10</v>
      </c>
      <c r="L120" s="10">
        <f>'02-10'!$K120+('02-10'!$J120/90)</f>
        <v>10.666666666666666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11</v>
      </c>
      <c r="L121" s="10">
        <f>'02-10'!$K121+('02-10'!$J121/90)</f>
        <v>11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'02-10'!$K122+('02-10'!$J122/90)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953</v>
      </c>
      <c r="J123" s="112">
        <v>-900</v>
      </c>
      <c r="K123" s="107">
        <v>-40</v>
      </c>
      <c r="L123" s="10">
        <f>'02-10'!$K123+('02-10'!$J123/90)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341</v>
      </c>
      <c r="J124" s="112">
        <v>-360</v>
      </c>
      <c r="K124" s="107">
        <v>20</v>
      </c>
      <c r="L124" s="10">
        <f>'02-10'!$K124+('02-10'!$J124/90)</f>
        <v>16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-50</v>
      </c>
      <c r="K125" s="107">
        <v>20</v>
      </c>
      <c r="L125" s="10">
        <f>'02-10'!$K125+('02-10'!$J125/90)</f>
        <v>19.444444444444443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/>
      <c r="J126" s="112"/>
      <c r="K126" s="107">
        <v>130</v>
      </c>
      <c r="L126" s="10">
        <f>'02-10'!$K126+('02-10'!$J126/90)</f>
        <v>130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900</v>
      </c>
      <c r="K127" s="107"/>
      <c r="L127" s="10">
        <f>'02-10'!$K127+('02-10'!$J127/90)</f>
        <v>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8000</v>
      </c>
      <c r="K128" s="107"/>
      <c r="L128" s="10">
        <f>'02-10'!$K128+('02-10'!$J128/90)</f>
        <v>88.888888888888886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112"/>
      <c r="K129" s="107">
        <v>260</v>
      </c>
      <c r="L129" s="10">
        <f>'02-10'!$K129+('02-10'!$J129/90)</f>
        <v>260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/>
      <c r="K130" s="107">
        <v>-260</v>
      </c>
      <c r="L130" s="10">
        <f>'02-10'!$K130+('02-10'!$J130/90)</f>
        <v>-260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112"/>
      <c r="K131" s="107">
        <v>60</v>
      </c>
      <c r="L131" s="10">
        <f>'02-10'!$K131+('02-10'!$J131/90)</f>
        <v>60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112"/>
      <c r="K132" s="107">
        <v>-60</v>
      </c>
      <c r="L132" s="10">
        <f>'02-10'!$K132+('02-10'!$J132/90)</f>
        <v>-60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200</v>
      </c>
      <c r="K133" s="107"/>
      <c r="L133" s="10">
        <f>'02-10'!$K133+('02-10'!$J133/90)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-180</v>
      </c>
      <c r="K134" s="107">
        <v>70</v>
      </c>
      <c r="L134" s="10">
        <f>'02-10'!$K134+('02-10'!$J134/90)</f>
        <v>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70</v>
      </c>
      <c r="K135" s="107"/>
      <c r="L135" s="10">
        <f>'02-10'!$K135+('02-10'!$J135/90)</f>
        <v>0.77777777777777779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50</v>
      </c>
      <c r="K136" s="107"/>
      <c r="L136" s="10">
        <f>'02-10'!$K136+('02-10'!$J136/90)</f>
        <v>0.55555555555555558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4</v>
      </c>
      <c r="L137" s="10">
        <f>'02-10'!$K137+('02-10'!$J137/90)</f>
        <v>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2784</v>
      </c>
      <c r="J138" s="112"/>
      <c r="K138" s="107">
        <v>100</v>
      </c>
      <c r="L138" s="10">
        <f>'02-10'!$K138+('02-10'!$J138/90)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330</v>
      </c>
      <c r="K139" s="107"/>
      <c r="L139" s="10">
        <f>'02-10'!$K139+('02-10'!$J139/90)</f>
        <v>3.6666666666666665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100</v>
      </c>
      <c r="L140" s="10">
        <f>'02-10'!$K140+('02-10'!$J140/90)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112"/>
      <c r="K141" s="107">
        <v>-20</v>
      </c>
      <c r="L141" s="10">
        <f>'02-10'!$K141+('02-10'!$J141/90)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-250</v>
      </c>
      <c r="K142" s="107">
        <v>5</v>
      </c>
      <c r="L142" s="10">
        <f>'02-10'!$K142+('02-10'!$J142/90)</f>
        <v>2.2222222222222223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'02-10'!$K143+('02-10'!$J143/90)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40</v>
      </c>
      <c r="K144" s="107"/>
      <c r="L144" s="10">
        <f>'02-10'!$K144+('02-10'!$J144/90)</f>
        <v>0.44444444444444442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90</v>
      </c>
      <c r="J145" s="112">
        <v>-200</v>
      </c>
      <c r="K145" s="107">
        <v>30</v>
      </c>
      <c r="L145" s="10">
        <f>'02-10'!$K145+('02-10'!$J145/90)</f>
        <v>27.777777777777779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'02-10'!$K146+('02-10'!$J146/90)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'02-10'!$K147+('02-10'!$J147/90)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'02-10'!$K148+('02-10'!$J148/90)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'02-10'!$K149+('02-10'!$J149/90)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'02-10'!$K150+('02-10'!$J150/90)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'02-10'!$K151+('02-10'!$J151/90)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F1521E5E-D1E4-4B4B-8DD4-F915A560575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050E3-6462-4ED9-85B5-24EC083D2DB2}">
  <sheetPr>
    <pageSetUpPr fitToPage="1"/>
  </sheetPr>
  <dimension ref="A1:Z162"/>
  <sheetViews>
    <sheetView rightToLeft="1" topLeftCell="A153" workbookViewId="0">
      <selection activeCell="I162" sqref="I16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-1370</v>
      </c>
      <c r="K1" s="116">
        <f t="shared" si="0"/>
        <v>55</v>
      </c>
      <c r="L1" s="3">
        <f t="shared" si="0"/>
        <v>39.777777777777779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4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81" t="s">
        <v>6</v>
      </c>
      <c r="I3" s="154" t="s">
        <v>1366</v>
      </c>
      <c r="J3" s="151">
        <v>-100</v>
      </c>
      <c r="K3" s="152">
        <v>5</v>
      </c>
      <c r="L3" s="155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81" t="s">
        <v>6</v>
      </c>
      <c r="I4" s="154" t="s">
        <v>2786</v>
      </c>
      <c r="J4" s="151">
        <v>-720</v>
      </c>
      <c r="K4" s="152">
        <v>20</v>
      </c>
      <c r="L4" s="155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81" t="s">
        <v>6</v>
      </c>
      <c r="I5" s="154"/>
      <c r="J5" s="151">
        <v>-450</v>
      </c>
      <c r="K5" s="152">
        <v>10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81" t="s">
        <v>28</v>
      </c>
      <c r="I6" s="154" t="s">
        <v>437</v>
      </c>
      <c r="J6" s="151">
        <v>-300</v>
      </c>
      <c r="K6" s="152"/>
      <c r="L6" s="155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81" t="s">
        <v>6</v>
      </c>
      <c r="I7" s="154" t="s">
        <v>56</v>
      </c>
      <c r="J7" s="151">
        <v>200</v>
      </c>
      <c r="K7" s="152">
        <v>20</v>
      </c>
      <c r="L7" s="155">
        <f t="shared" si="1"/>
        <v>22.222222222222221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81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81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81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81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81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81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81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81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81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81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81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SUM('03-10'!$J$22:$J$162)</f>
        <v>-12575</v>
      </c>
      <c r="K20" s="116">
        <f>SUM('03-10'!$K$22:$K$162)</f>
        <v>-2585</v>
      </c>
      <c r="L20" s="3">
        <f>SUM('03-10'!$L$22:$L$162)</f>
        <v>-2724.7222222222217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4" t="s">
        <v>1</v>
      </c>
      <c r="I21" s="111" t="s">
        <v>2</v>
      </c>
      <c r="J21" s="117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46</v>
      </c>
      <c r="F22" s="16">
        <f t="shared" ref="F22:F26" si="3">D22*E22</f>
        <v>230</v>
      </c>
      <c r="G22" s="7"/>
      <c r="H22" s="81" t="s">
        <v>6</v>
      </c>
      <c r="I22" s="40" t="s">
        <v>637</v>
      </c>
      <c r="J22" s="112"/>
      <c r="K22" s="107">
        <v>1000</v>
      </c>
      <c r="L22" s="10">
        <f>'03-10'!$K22+('03-10'!$J22/90)</f>
        <v>1000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32</v>
      </c>
      <c r="F23" s="16">
        <f t="shared" si="3"/>
        <v>320</v>
      </c>
      <c r="G23" s="7"/>
      <c r="H23" s="81" t="s">
        <v>40</v>
      </c>
      <c r="I23" s="40" t="s">
        <v>95</v>
      </c>
      <c r="J23" s="112"/>
      <c r="K23" s="107">
        <v>-1000</v>
      </c>
      <c r="L23" s="10">
        <f>'03-10'!$K23+('03-10'!$J23/90)</f>
        <v>-1000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18</v>
      </c>
      <c r="F24" s="16">
        <f t="shared" si="3"/>
        <v>360</v>
      </c>
      <c r="G24" s="7"/>
      <c r="H24" s="81" t="s">
        <v>6</v>
      </c>
      <c r="I24" s="40"/>
      <c r="J24" s="112">
        <v>-135</v>
      </c>
      <c r="K24" s="107">
        <v>10</v>
      </c>
      <c r="L24" s="10">
        <f>'03-10'!$K24+('03-10'!$J24/90)</f>
        <v>8.5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6</v>
      </c>
      <c r="F25" s="16">
        <f t="shared" si="3"/>
        <v>300</v>
      </c>
      <c r="G25" s="7"/>
      <c r="H25" s="81" t="s">
        <v>6</v>
      </c>
      <c r="I25" s="40"/>
      <c r="J25" s="112">
        <v>-270</v>
      </c>
      <c r="K25" s="107">
        <v>10</v>
      </c>
      <c r="L25" s="10">
        <f>'03-10'!$K25+('03-10'!$J25/90)</f>
        <v>7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133</v>
      </c>
      <c r="F26" s="16">
        <f t="shared" si="3"/>
        <v>13300</v>
      </c>
      <c r="G26" s="7"/>
      <c r="H26" s="81" t="s">
        <v>6</v>
      </c>
      <c r="I26" s="40"/>
      <c r="J26" s="112">
        <v>100</v>
      </c>
      <c r="K26" s="107">
        <v>30</v>
      </c>
      <c r="L26" s="10">
        <f>'03-10'!$K26+('03-10'!$J26/90)</f>
        <v>31.111111111111111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76</v>
      </c>
      <c r="S26" s="16">
        <f t="shared" si="5"/>
        <v>7600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14510</v>
      </c>
      <c r="G27" s="7"/>
      <c r="H27" s="81" t="s">
        <v>40</v>
      </c>
      <c r="I27" s="40" t="s">
        <v>2447</v>
      </c>
      <c r="J27" s="112"/>
      <c r="K27" s="107">
        <v>-1500</v>
      </c>
      <c r="L27" s="10">
        <f>'03-10'!$K27+('03-10'!$J27/90)</f>
        <v>-1500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3145</v>
      </c>
      <c r="D28" s="1"/>
      <c r="E28" s="1"/>
      <c r="F28" s="1"/>
      <c r="G28" s="1"/>
      <c r="H28" s="81" t="s">
        <v>6</v>
      </c>
      <c r="I28" s="40" t="s">
        <v>95</v>
      </c>
      <c r="J28" s="112"/>
      <c r="K28" s="107">
        <v>120</v>
      </c>
      <c r="L28" s="10">
        <f>'03-10'!$K28+('03-10'!$J28/90)</f>
        <v>120</v>
      </c>
      <c r="M28" s="3"/>
      <c r="N28" s="12" t="s">
        <v>11</v>
      </c>
      <c r="O28" s="12"/>
      <c r="P28" s="6">
        <f>SUM(P22:P27)</f>
        <v>2961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6300</v>
      </c>
      <c r="G29" s="1"/>
      <c r="H29" s="81" t="s">
        <v>40</v>
      </c>
      <c r="I29" s="40" t="s">
        <v>95</v>
      </c>
      <c r="J29" s="112"/>
      <c r="K29" s="107">
        <v>-120</v>
      </c>
      <c r="L29" s="10">
        <f>'03-10'!$K29+('03-10'!$J29/90)</f>
        <v>-120</v>
      </c>
      <c r="M29" s="3"/>
      <c r="N29" s="1"/>
      <c r="O29" s="1"/>
      <c r="P29" s="18"/>
      <c r="Q29" s="224" t="s">
        <v>21</v>
      </c>
      <c r="R29" s="225"/>
      <c r="S29" s="17">
        <f>SUM('03-10'!$J$22:$J$162)</f>
        <v>-12575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2792</v>
      </c>
      <c r="D30" s="1"/>
      <c r="E30" s="1"/>
      <c r="F30" s="8"/>
      <c r="G30" s="1"/>
      <c r="H30" s="81" t="s">
        <v>6</v>
      </c>
      <c r="I30" s="40"/>
      <c r="J30" s="112"/>
      <c r="K30" s="107">
        <v>10</v>
      </c>
      <c r="L30" s="10">
        <f>'03-10'!$K30+('03-10'!$J30/90)</f>
        <v>10</v>
      </c>
      <c r="M30" s="3"/>
      <c r="N30" s="224" t="s">
        <v>23</v>
      </c>
      <c r="O30" s="225"/>
      <c r="P30" s="6">
        <f>SUM('03-10'!$K$22:$K$162)</f>
        <v>-2585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81" t="s">
        <v>6</v>
      </c>
      <c r="I31" s="40" t="s">
        <v>229</v>
      </c>
      <c r="J31" s="112">
        <v>-310</v>
      </c>
      <c r="K31" s="107">
        <v>-5</v>
      </c>
      <c r="L31" s="10">
        <f>'03-10'!$K31+('03-10'!$J31/90)</f>
        <v>-8.4444444444444446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81" t="s">
        <v>6</v>
      </c>
      <c r="I32" s="40"/>
      <c r="J32" s="112"/>
      <c r="K32" s="107">
        <v>40</v>
      </c>
      <c r="L32" s="10">
        <f>'03-10'!$K32+('03-10'!$J32/90)</f>
        <v>40</v>
      </c>
      <c r="M32" s="3"/>
      <c r="N32" s="12" t="s">
        <v>25</v>
      </c>
      <c r="O32" s="12"/>
      <c r="P32" s="6">
        <f>P28-P30-C28</f>
        <v>2401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81" t="s">
        <v>6</v>
      </c>
      <c r="I33" s="40" t="s">
        <v>95</v>
      </c>
      <c r="J33" s="112"/>
      <c r="K33" s="107">
        <v>15</v>
      </c>
      <c r="L33" s="10">
        <f>'03-10'!$K33+('03-10'!$J33/90)</f>
        <v>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81" t="s">
        <v>40</v>
      </c>
      <c r="I34" s="40" t="s">
        <v>95</v>
      </c>
      <c r="J34" s="112"/>
      <c r="K34" s="107">
        <v>-15</v>
      </c>
      <c r="L34" s="10">
        <f>'03-10'!$K34+('03-10'!$J34/90)</f>
        <v>-15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81" t="s">
        <v>6</v>
      </c>
      <c r="I35" s="40"/>
      <c r="J35" s="112"/>
      <c r="K35" s="107">
        <v>340</v>
      </c>
      <c r="L35" s="10">
        <f>'03-10'!$K35+('03-10'!$J35/90)</f>
        <v>340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81" t="s">
        <v>6</v>
      </c>
      <c r="I36" s="40"/>
      <c r="J36" s="112">
        <v>-340</v>
      </c>
      <c r="K36" s="107">
        <v>30</v>
      </c>
      <c r="L36" s="10">
        <f>'03-10'!$K36+('03-10'!$J36/90)</f>
        <v>26.222222222222221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81" t="s">
        <v>1796</v>
      </c>
      <c r="I37" s="40" t="s">
        <v>2401</v>
      </c>
      <c r="J37" s="112"/>
      <c r="K37" s="107">
        <v>56.5</v>
      </c>
      <c r="L37" s="10">
        <f>'03-10'!$K37+('03-10'!$J37/90)</f>
        <v>56.5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81" t="s">
        <v>6</v>
      </c>
      <c r="I38" s="40" t="s">
        <v>95</v>
      </c>
      <c r="J38" s="112"/>
      <c r="K38" s="107">
        <v>-56.5</v>
      </c>
      <c r="L38" s="10">
        <f>'03-10'!$K38+('03-10'!$J38/90)</f>
        <v>-56.5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81" t="s">
        <v>6</v>
      </c>
      <c r="I39" s="40" t="s">
        <v>95</v>
      </c>
      <c r="J39" s="112"/>
      <c r="K39" s="107">
        <v>31</v>
      </c>
      <c r="L39" s="10">
        <f>'03-10'!$K39+('03-10'!$J39/90)</f>
        <v>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81" t="s">
        <v>6</v>
      </c>
      <c r="I40" s="40" t="s">
        <v>95</v>
      </c>
      <c r="J40" s="112"/>
      <c r="K40" s="107">
        <v>-32</v>
      </c>
      <c r="L40" s="10">
        <f>'03-10'!$K40+('03-10'!$J40/90)</f>
        <v>-32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81" t="s">
        <v>6</v>
      </c>
      <c r="I41" s="40"/>
      <c r="J41" s="112">
        <v>-90</v>
      </c>
      <c r="K41" s="107">
        <v>10</v>
      </c>
      <c r="L41" s="10">
        <f>'03-10'!$K41+('03-10'!$J41/90)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81" t="s">
        <v>6</v>
      </c>
      <c r="I42" s="40"/>
      <c r="J42" s="112">
        <v>-180</v>
      </c>
      <c r="K42" s="107">
        <v>30</v>
      </c>
      <c r="L42" s="10">
        <f>'03-10'!$K42+('03-10'!$J42/90)</f>
        <v>28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81" t="s">
        <v>6</v>
      </c>
      <c r="I43" s="40"/>
      <c r="J43" s="112"/>
      <c r="K43" s="107">
        <v>30</v>
      </c>
      <c r="L43" s="10">
        <f>'03-10'!$K43+('03-10'!$J43/90)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81" t="s">
        <v>6</v>
      </c>
      <c r="I44" s="40"/>
      <c r="J44" s="112">
        <v>160</v>
      </c>
      <c r="K44" s="107"/>
      <c r="L44" s="10">
        <f>'03-10'!$K44+('03-10'!$J44/90)</f>
        <v>1.7777777777777777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81" t="s">
        <v>6</v>
      </c>
      <c r="I45" s="40" t="s">
        <v>129</v>
      </c>
      <c r="J45" s="112"/>
      <c r="K45" s="107">
        <v>15</v>
      </c>
      <c r="L45" s="10">
        <f>'03-10'!$K45+('03-10'!$J45/90)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81" t="s">
        <v>40</v>
      </c>
      <c r="I46" s="40" t="s">
        <v>95</v>
      </c>
      <c r="J46" s="112"/>
      <c r="K46" s="107">
        <v>-15</v>
      </c>
      <c r="L46" s="10">
        <f>'03-10'!$K46+('03-10'!$J46/90)</f>
        <v>-15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81" t="s">
        <v>6</v>
      </c>
      <c r="I47" s="40"/>
      <c r="J47" s="112">
        <v>150</v>
      </c>
      <c r="K47" s="107"/>
      <c r="L47" s="10">
        <f>'03-10'!$K47+('03-10'!$J47/90)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81" t="s">
        <v>28</v>
      </c>
      <c r="I48" s="40" t="s">
        <v>311</v>
      </c>
      <c r="J48" s="112"/>
      <c r="K48" s="107">
        <v>-10</v>
      </c>
      <c r="L48" s="10">
        <f>'03-10'!$K48+('03-10'!$J48/90)</f>
        <v>-10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81" t="s">
        <v>6</v>
      </c>
      <c r="I49" s="40"/>
      <c r="J49" s="112"/>
      <c r="K49" s="107"/>
      <c r="L49" s="10">
        <f>'03-10'!$K49+('03-10'!$J49/90)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81" t="s">
        <v>6</v>
      </c>
      <c r="I50" s="40"/>
      <c r="J50" s="112">
        <v>-70</v>
      </c>
      <c r="K50" s="107">
        <v>5</v>
      </c>
      <c r="L50" s="10">
        <f>'03-10'!$K50+('03-10'!$J50/90)</f>
        <v>4.2222222222222223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81" t="s">
        <v>6</v>
      </c>
      <c r="I51" s="40"/>
      <c r="J51" s="112"/>
      <c r="K51" s="107">
        <v>32</v>
      </c>
      <c r="L51" s="10">
        <f>'03-10'!$K51+('03-10'!$J51/90)</f>
        <v>32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81" t="s">
        <v>40</v>
      </c>
      <c r="I52" s="40" t="s">
        <v>1987</v>
      </c>
      <c r="J52" s="112"/>
      <c r="K52" s="107">
        <v>-500</v>
      </c>
      <c r="L52" s="10">
        <f>'03-10'!$K52+('03-10'!$J52/90)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81" t="s">
        <v>1796</v>
      </c>
      <c r="I53" s="40" t="s">
        <v>457</v>
      </c>
      <c r="J53" s="112"/>
      <c r="K53" s="107">
        <v>100</v>
      </c>
      <c r="L53" s="10">
        <f>'03-10'!$K53+('03-10'!$J53/90)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81" t="s">
        <v>1796</v>
      </c>
      <c r="I54" s="40" t="s">
        <v>292</v>
      </c>
      <c r="J54" s="112"/>
      <c r="K54" s="107">
        <v>400</v>
      </c>
      <c r="L54" s="10">
        <f>'03-10'!$K54+('03-10'!$J54/90)</f>
        <v>400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81" t="s">
        <v>6</v>
      </c>
      <c r="I55" s="40"/>
      <c r="J55" s="112">
        <v>70</v>
      </c>
      <c r="K55" s="107"/>
      <c r="L55" s="10">
        <f>'03-10'!$K55+('03-10'!$J55/90)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81" t="s">
        <v>6</v>
      </c>
      <c r="I56" s="40"/>
      <c r="J56" s="112">
        <v>-200</v>
      </c>
      <c r="K56" s="107"/>
      <c r="L56" s="10">
        <f>'03-10'!$K56+('03-10'!$J56/90)</f>
        <v>-2.2222222222222223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81" t="s">
        <v>6</v>
      </c>
      <c r="I57" s="40"/>
      <c r="J57" s="112"/>
      <c r="K57" s="107">
        <v>230</v>
      </c>
      <c r="L57" s="10">
        <f>'03-10'!$K57+('03-10'!$J57/90)</f>
        <v>230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81" t="s">
        <v>6</v>
      </c>
      <c r="I58" s="40"/>
      <c r="J58" s="112">
        <v>-100</v>
      </c>
      <c r="K58" s="107">
        <v>28</v>
      </c>
      <c r="L58" s="10">
        <f>'03-10'!$K58+('03-10'!$J58/90)</f>
        <v>26.888888888888889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81" t="s">
        <v>1796</v>
      </c>
      <c r="I59" s="40" t="s">
        <v>2110</v>
      </c>
      <c r="J59" s="112"/>
      <c r="K59" s="107">
        <v>190</v>
      </c>
      <c r="L59" s="10">
        <f>'03-10'!$K59+('03-10'!$J59/90)</f>
        <v>190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81" t="s">
        <v>40</v>
      </c>
      <c r="I60" s="40" t="s">
        <v>95</v>
      </c>
      <c r="J60" s="112"/>
      <c r="K60" s="107">
        <v>-190</v>
      </c>
      <c r="L60" s="10">
        <f>'03-10'!$K60+('03-10'!$J60/90)</f>
        <v>-190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81" t="s">
        <v>6</v>
      </c>
      <c r="I61" s="40"/>
      <c r="J61" s="112">
        <v>150</v>
      </c>
      <c r="K61" s="107"/>
      <c r="L61" s="10">
        <f>'03-10'!$K61+('03-10'!$J61/90)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81" t="s">
        <v>6</v>
      </c>
      <c r="I62" s="40" t="s">
        <v>1019</v>
      </c>
      <c r="J62" s="112">
        <v>400</v>
      </c>
      <c r="K62" s="107"/>
      <c r="L62" s="10">
        <f>'03-10'!$K62+('03-10'!$J62/90)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81" t="s">
        <v>6</v>
      </c>
      <c r="I63" s="40" t="s">
        <v>2787</v>
      </c>
      <c r="J63" s="112">
        <v>540</v>
      </c>
      <c r="K63" s="107"/>
      <c r="L63" s="10">
        <f>'03-10'!$K63+('03-10'!$J63/90)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81" t="s">
        <v>40</v>
      </c>
      <c r="I64" s="40" t="s">
        <v>1522</v>
      </c>
      <c r="J64" s="112"/>
      <c r="K64" s="107">
        <v>-1000</v>
      </c>
      <c r="L64" s="10">
        <f>'03-10'!$K64+('03-10'!$J64/90)</f>
        <v>-1000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81" t="s">
        <v>6</v>
      </c>
      <c r="I65" s="40" t="s">
        <v>2788</v>
      </c>
      <c r="J65" s="112">
        <v>-100</v>
      </c>
      <c r="K65" s="107">
        <v>-50</v>
      </c>
      <c r="L65" s="10">
        <f>'03-10'!$K65+('03-10'!$J65/90)</f>
        <v>-51.111111111111114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81" t="s">
        <v>6</v>
      </c>
      <c r="I66" s="40" t="s">
        <v>1813</v>
      </c>
      <c r="J66" s="112">
        <v>-130</v>
      </c>
      <c r="K66" s="107">
        <v>10</v>
      </c>
      <c r="L66" s="10">
        <f>'03-10'!$K66+('03-10'!$J66/90)</f>
        <v>8.5555555555555554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81" t="s">
        <v>6</v>
      </c>
      <c r="I67" s="40" t="s">
        <v>1813</v>
      </c>
      <c r="J67" s="112">
        <v>200</v>
      </c>
      <c r="K67" s="107">
        <v>20</v>
      </c>
      <c r="L67" s="10">
        <f>'03-10'!$K67+('03-10'!$J67/90)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81" t="s">
        <v>1796</v>
      </c>
      <c r="I68" s="40" t="s">
        <v>64</v>
      </c>
      <c r="J68" s="112"/>
      <c r="K68" s="107">
        <v>400</v>
      </c>
      <c r="L68" s="10">
        <f>'03-10'!$K68+('03-10'!$J68/90)</f>
        <v>400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81" t="s">
        <v>6</v>
      </c>
      <c r="I69" s="40" t="s">
        <v>1813</v>
      </c>
      <c r="J69" s="112">
        <v>-360</v>
      </c>
      <c r="K69" s="107">
        <v>10</v>
      </c>
      <c r="L69" s="10">
        <f>'03-10'!$K69+('03-10'!$J69/90)</f>
        <v>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81" t="s">
        <v>40</v>
      </c>
      <c r="I70" s="40" t="s">
        <v>1657</v>
      </c>
      <c r="J70" s="112"/>
      <c r="K70" s="107">
        <v>-500</v>
      </c>
      <c r="L70" s="10">
        <f>'03-10'!$K70+('03-10'!$J70/90)</f>
        <v>-500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81" t="s">
        <v>6</v>
      </c>
      <c r="I71" s="40" t="s">
        <v>121</v>
      </c>
      <c r="J71" s="112">
        <v>-315</v>
      </c>
      <c r="K71" s="107">
        <v>20</v>
      </c>
      <c r="L71" s="10">
        <f>'03-10'!$K71+('03-10'!$J71/90)</f>
        <v>16.5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81" t="s">
        <v>6</v>
      </c>
      <c r="I72" s="40" t="s">
        <v>154</v>
      </c>
      <c r="J72" s="112">
        <v>-220</v>
      </c>
      <c r="K72" s="107">
        <v>10</v>
      </c>
      <c r="L72" s="10">
        <f>'03-10'!$K72+('03-10'!$J72/90)</f>
        <v>7.5555555555555554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81" t="s">
        <v>6</v>
      </c>
      <c r="I73" s="40" t="s">
        <v>2789</v>
      </c>
      <c r="J73" s="112">
        <v>150</v>
      </c>
      <c r="K73" s="107"/>
      <c r="L73" s="10">
        <f>'03-10'!$K73+('03-10'!$J73/90)</f>
        <v>1.6666666666666667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81" t="s">
        <v>6</v>
      </c>
      <c r="I74" s="40" t="s">
        <v>2790</v>
      </c>
      <c r="J74" s="112">
        <v>-210</v>
      </c>
      <c r="K74" s="107">
        <v>5</v>
      </c>
      <c r="L74" s="10">
        <f>'03-10'!$K74+('03-10'!$J74/90)</f>
        <v>2.6666666666666665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81" t="s">
        <v>6</v>
      </c>
      <c r="I75" s="40" t="s">
        <v>2791</v>
      </c>
      <c r="J75" s="112"/>
      <c r="K75" s="107">
        <v>53</v>
      </c>
      <c r="L75" s="10">
        <f>'03-10'!$K75+('03-10'!$J75/90)</f>
        <v>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81" t="s">
        <v>6</v>
      </c>
      <c r="I76" s="40" t="s">
        <v>95</v>
      </c>
      <c r="J76" s="112"/>
      <c r="K76" s="107">
        <v>65</v>
      </c>
      <c r="L76" s="10">
        <f>'03-10'!$K76+('03-10'!$J76/90)</f>
        <v>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81" t="s">
        <v>40</v>
      </c>
      <c r="I77" s="40" t="s">
        <v>95</v>
      </c>
      <c r="J77" s="112"/>
      <c r="K77" s="107">
        <v>-65</v>
      </c>
      <c r="L77" s="10">
        <f>'03-10'!$K77+('03-10'!$J77/90)</f>
        <v>-65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81" t="s">
        <v>6</v>
      </c>
      <c r="I78" s="40" t="s">
        <v>2792</v>
      </c>
      <c r="J78" s="112"/>
      <c r="K78" s="107">
        <v>28</v>
      </c>
      <c r="L78" s="10">
        <f>'03-10'!$K78+('03-10'!$J78/90)</f>
        <v>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81" t="s">
        <v>6</v>
      </c>
      <c r="I79" s="40" t="s">
        <v>2633</v>
      </c>
      <c r="J79" s="112"/>
      <c r="K79" s="107">
        <v>100</v>
      </c>
      <c r="L79" s="10">
        <f>'03-10'!$K79+('03-10'!$J79/90)</f>
        <v>100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81" t="s">
        <v>6</v>
      </c>
      <c r="I80" s="40" t="s">
        <v>143</v>
      </c>
      <c r="J80" s="112"/>
      <c r="K80" s="107">
        <v>30</v>
      </c>
      <c r="L80" s="10">
        <f>'03-10'!$K80+('03-10'!$J80/90)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81" t="s">
        <v>6</v>
      </c>
      <c r="I81" s="40" t="s">
        <v>138</v>
      </c>
      <c r="J81" s="112"/>
      <c r="K81" s="107">
        <v>5</v>
      </c>
      <c r="L81" s="10">
        <f>'03-10'!$K81+('03-10'!$J81/90)</f>
        <v>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81" t="s">
        <v>28</v>
      </c>
      <c r="I82" s="40" t="s">
        <v>35</v>
      </c>
      <c r="J82" s="112">
        <v>-300</v>
      </c>
      <c r="K82" s="107"/>
      <c r="L82" s="10">
        <f>'03-10'!$K82+('03-10'!$J82/90)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81" t="s">
        <v>6</v>
      </c>
      <c r="I83" s="40"/>
      <c r="J83" s="112">
        <v>100</v>
      </c>
      <c r="K83" s="107">
        <v>10</v>
      </c>
      <c r="L83" s="10">
        <f>'03-10'!$K83+('03-10'!$J83/90)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81" t="s">
        <v>6</v>
      </c>
      <c r="I84" s="40" t="s">
        <v>2793</v>
      </c>
      <c r="J84" s="112">
        <v>-360</v>
      </c>
      <c r="K84" s="107">
        <v>20</v>
      </c>
      <c r="L84" s="10">
        <f>'03-10'!$K84+('03-10'!$J84/90)</f>
        <v>16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81" t="s">
        <v>6</v>
      </c>
      <c r="I85" s="40" t="s">
        <v>2782</v>
      </c>
      <c r="J85" s="112"/>
      <c r="K85" s="107">
        <v>600</v>
      </c>
      <c r="L85" s="10">
        <f>'03-10'!$K85+('03-10'!$J85/90)</f>
        <v>600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81" t="s">
        <v>6</v>
      </c>
      <c r="I86" s="40" t="s">
        <v>2794</v>
      </c>
      <c r="J86" s="112">
        <v>450</v>
      </c>
      <c r="K86" s="107"/>
      <c r="L86" s="10">
        <f>'03-10'!$K86+('03-10'!$J86/90)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81" t="s">
        <v>6</v>
      </c>
      <c r="I87" s="40" t="s">
        <v>2795</v>
      </c>
      <c r="J87" s="112">
        <v>20</v>
      </c>
      <c r="K87" s="107">
        <v>2</v>
      </c>
      <c r="L87" s="10">
        <f>'03-10'!$K87+('03-10'!$J87/90)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81" t="s">
        <v>6</v>
      </c>
      <c r="I88" s="40" t="s">
        <v>163</v>
      </c>
      <c r="J88" s="112">
        <v>350</v>
      </c>
      <c r="K88" s="107"/>
      <c r="L88" s="10">
        <f>'03-10'!$K88+('03-10'!$J88/90)</f>
        <v>3.8888888888888888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81" t="s">
        <v>6</v>
      </c>
      <c r="I89" s="40" t="s">
        <v>1019</v>
      </c>
      <c r="J89" s="112">
        <v>80</v>
      </c>
      <c r="K89" s="107"/>
      <c r="L89" s="10">
        <f>'03-10'!$K89+('03-10'!$J89/90)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81" t="s">
        <v>6</v>
      </c>
      <c r="I90" s="40" t="s">
        <v>161</v>
      </c>
      <c r="J90" s="112"/>
      <c r="K90" s="107">
        <v>20</v>
      </c>
      <c r="L90" s="10">
        <f>'03-10'!$K90+('03-10'!$J90/90)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81" t="s">
        <v>6</v>
      </c>
      <c r="I91" s="40" t="s">
        <v>1114</v>
      </c>
      <c r="J91" s="112">
        <v>-100</v>
      </c>
      <c r="K91" s="107">
        <v>10</v>
      </c>
      <c r="L91" s="10">
        <f>'03-10'!$K91+('03-10'!$J91/90)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81" t="s">
        <v>6</v>
      </c>
      <c r="I92" s="40" t="s">
        <v>780</v>
      </c>
      <c r="J92" s="112">
        <v>150</v>
      </c>
      <c r="K92" s="107"/>
      <c r="L92" s="10">
        <f>'03-10'!$K92+('03-10'!$J92/90)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81" t="s">
        <v>6</v>
      </c>
      <c r="I93" s="40"/>
      <c r="J93" s="112">
        <v>210</v>
      </c>
      <c r="K93" s="107"/>
      <c r="L93" s="10">
        <f>'03-10'!$K93+('03-10'!$J93/90)</f>
        <v>2.3333333333333335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81" t="s">
        <v>6</v>
      </c>
      <c r="I94" s="40" t="s">
        <v>2796</v>
      </c>
      <c r="J94" s="112">
        <v>200</v>
      </c>
      <c r="K94" s="107">
        <v>10</v>
      </c>
      <c r="L94" s="10">
        <f>'03-10'!$K94+('03-10'!$J94/90)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81" t="s">
        <v>6</v>
      </c>
      <c r="I95" s="40" t="s">
        <v>2797</v>
      </c>
      <c r="J95" s="112">
        <v>-500</v>
      </c>
      <c r="K95" s="107">
        <v>10</v>
      </c>
      <c r="L95" s="10">
        <f>'03-10'!$K95+('03-10'!$J95/90)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81" t="s">
        <v>6</v>
      </c>
      <c r="I96" s="40" t="s">
        <v>147</v>
      </c>
      <c r="J96" s="112">
        <v>450</v>
      </c>
      <c r="K96" s="107"/>
      <c r="L96" s="10">
        <f>'03-10'!$K96+('03-10'!$J96/90)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81" t="s">
        <v>6</v>
      </c>
      <c r="I97" s="40" t="s">
        <v>2798</v>
      </c>
      <c r="J97" s="112">
        <v>180</v>
      </c>
      <c r="K97" s="107">
        <v>60</v>
      </c>
      <c r="L97" s="10">
        <f>'03-10'!$K97+('03-10'!$J97/90)</f>
        <v>62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81" t="s">
        <v>6</v>
      </c>
      <c r="I98" s="40" t="s">
        <v>414</v>
      </c>
      <c r="J98" s="112">
        <v>-450</v>
      </c>
      <c r="K98" s="107">
        <v>10</v>
      </c>
      <c r="L98" s="10">
        <f>'03-10'!$K98+('03-10'!$J98/90)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81" t="s">
        <v>6</v>
      </c>
      <c r="I99" s="40" t="s">
        <v>2799</v>
      </c>
      <c r="J99" s="112"/>
      <c r="K99" s="107">
        <v>28</v>
      </c>
      <c r="L99" s="10">
        <f>'03-10'!$K99+('03-10'!$J99/90)</f>
        <v>28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81" t="s">
        <v>6</v>
      </c>
      <c r="I100" s="40" t="s">
        <v>1347</v>
      </c>
      <c r="J100" s="112">
        <v>-540</v>
      </c>
      <c r="K100" s="107">
        <v>-10</v>
      </c>
      <c r="L100" s="10">
        <f>'03-10'!$K100+('03-10'!$J100/90)</f>
        <v>-16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81" t="s">
        <v>28</v>
      </c>
      <c r="I101" s="40" t="s">
        <v>2800</v>
      </c>
      <c r="J101" s="112">
        <v>-450</v>
      </c>
      <c r="K101" s="107">
        <v>-20</v>
      </c>
      <c r="L101" s="10">
        <f>'03-10'!$K101+('03-10'!$J101/90)</f>
        <v>-25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81" t="s">
        <v>28</v>
      </c>
      <c r="I102" s="40" t="s">
        <v>437</v>
      </c>
      <c r="J102" s="112">
        <v>-300</v>
      </c>
      <c r="K102" s="107"/>
      <c r="L102" s="10">
        <f>'03-10'!$K102+('03-10'!$J102/90)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81" t="s">
        <v>6</v>
      </c>
      <c r="I103" s="40" t="s">
        <v>95</v>
      </c>
      <c r="J103" s="112"/>
      <c r="K103" s="107">
        <v>18</v>
      </c>
      <c r="L103" s="10">
        <f>'03-10'!$K103+('03-10'!$J103/90)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81" t="s">
        <v>40</v>
      </c>
      <c r="I104" s="40" t="s">
        <v>95</v>
      </c>
      <c r="J104" s="112"/>
      <c r="K104" s="107">
        <v>-18</v>
      </c>
      <c r="L104" s="10">
        <f>'03-10'!$K104+('03-10'!$J104/90)</f>
        <v>-18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81" t="s">
        <v>6</v>
      </c>
      <c r="I105" s="40" t="s">
        <v>2801</v>
      </c>
      <c r="J105" s="112">
        <v>-360</v>
      </c>
      <c r="K105" s="107">
        <v>10</v>
      </c>
      <c r="L105" s="10">
        <f>'03-10'!$K105+('03-10'!$J105/90)</f>
        <v>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81" t="s">
        <v>6</v>
      </c>
      <c r="I106" s="40"/>
      <c r="J106" s="112">
        <v>300</v>
      </c>
      <c r="K106" s="107"/>
      <c r="L106" s="10">
        <f>'03-10'!$K106+('03-10'!$J106/90)</f>
        <v>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81" t="s">
        <v>6</v>
      </c>
      <c r="I107" s="40"/>
      <c r="J107" s="112">
        <v>90</v>
      </c>
      <c r="K107" s="107"/>
      <c r="L107" s="10">
        <f>'03-10'!$K107+('03-10'!$J107/90)</f>
        <v>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81" t="s">
        <v>1796</v>
      </c>
      <c r="I108" s="40" t="s">
        <v>881</v>
      </c>
      <c r="J108" s="112">
        <v>200</v>
      </c>
      <c r="K108" s="107">
        <v>100</v>
      </c>
      <c r="L108" s="10">
        <f>'03-10'!$K108+('03-10'!$J108/90)</f>
        <v>102.22222222222223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81" t="s">
        <v>6</v>
      </c>
      <c r="I109" s="40" t="s">
        <v>2802</v>
      </c>
      <c r="J109" s="112"/>
      <c r="K109" s="107">
        <v>5</v>
      </c>
      <c r="L109" s="10">
        <f>'03-10'!$K109+('03-10'!$J109/90)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81" t="s">
        <v>6</v>
      </c>
      <c r="I110" s="40" t="s">
        <v>1144</v>
      </c>
      <c r="J110" s="112"/>
      <c r="K110" s="107">
        <v>210</v>
      </c>
      <c r="L110" s="10">
        <f>'03-10'!$K110+('03-10'!$J110/90)</f>
        <v>210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81" t="s">
        <v>6</v>
      </c>
      <c r="I111" s="40" t="s">
        <v>1719</v>
      </c>
      <c r="J111" s="112">
        <v>-400</v>
      </c>
      <c r="K111" s="107">
        <v>20</v>
      </c>
      <c r="L111" s="10">
        <f>'03-10'!$K111+('03-10'!$J111/90)</f>
        <v>15.555555555555555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81" t="s">
        <v>6</v>
      </c>
      <c r="I112" s="40" t="s">
        <v>1974</v>
      </c>
      <c r="J112" s="112"/>
      <c r="K112" s="107">
        <v>460</v>
      </c>
      <c r="L112" s="10">
        <f>'03-10'!$K112+('03-10'!$J112/90)</f>
        <v>460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81" t="s">
        <v>6</v>
      </c>
      <c r="I113" s="40" t="s">
        <v>2804</v>
      </c>
      <c r="J113" s="112"/>
      <c r="K113" s="107">
        <v>145</v>
      </c>
      <c r="L113" s="10">
        <f>'03-10'!$K113+('03-10'!$J113/90)</f>
        <v>145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81" t="s">
        <v>6</v>
      </c>
      <c r="I114" s="40" t="s">
        <v>154</v>
      </c>
      <c r="J114" s="112">
        <v>100</v>
      </c>
      <c r="K114" s="107"/>
      <c r="L114" s="10">
        <f>'03-10'!$K114+('03-10'!$J114/90)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81" t="s">
        <v>6</v>
      </c>
      <c r="I115" s="40" t="s">
        <v>2803</v>
      </c>
      <c r="J115" s="112"/>
      <c r="K115" s="107">
        <v>50</v>
      </c>
      <c r="L115" s="10">
        <f>'03-10'!$K115+('03-10'!$J115/90)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81" t="s">
        <v>6</v>
      </c>
      <c r="I116" s="40"/>
      <c r="J116" s="112">
        <v>-310</v>
      </c>
      <c r="K116" s="107">
        <v>10</v>
      </c>
      <c r="L116" s="10">
        <f>'03-10'!$K116+('03-10'!$J116/90)</f>
        <v>6.5555555555555554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81" t="s">
        <v>6</v>
      </c>
      <c r="I117" s="40"/>
      <c r="J117" s="112">
        <v>-450</v>
      </c>
      <c r="K117" s="107">
        <v>20</v>
      </c>
      <c r="L117" s="10">
        <f>'03-10'!$K117+('03-10'!$J117/90)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81" t="s">
        <v>6</v>
      </c>
      <c r="I118" s="40" t="s">
        <v>598</v>
      </c>
      <c r="J118" s="112">
        <v>120</v>
      </c>
      <c r="K118" s="107"/>
      <c r="L118" s="10">
        <f>'03-10'!$K118+('03-10'!$J118/90)</f>
        <v>1.3333333333333333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81" t="s">
        <v>6</v>
      </c>
      <c r="I119" s="40"/>
      <c r="J119" s="112">
        <v>300</v>
      </c>
      <c r="K119" s="107"/>
      <c r="L119" s="10">
        <f>'03-10'!$K119+('03-10'!$J119/90)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81" t="s">
        <v>6</v>
      </c>
      <c r="I120" s="40" t="s">
        <v>134</v>
      </c>
      <c r="J120" s="112">
        <v>250</v>
      </c>
      <c r="K120" s="107"/>
      <c r="L120" s="10">
        <f>'03-10'!$K120+('03-10'!$J120/90)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81" t="s">
        <v>6</v>
      </c>
      <c r="I121" s="40" t="s">
        <v>1241</v>
      </c>
      <c r="J121" s="112">
        <v>-630</v>
      </c>
      <c r="K121" s="107">
        <v>20</v>
      </c>
      <c r="L121" s="10">
        <f>'03-10'!$K121+('03-10'!$J121/90)</f>
        <v>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81" t="s">
        <v>28</v>
      </c>
      <c r="I122" s="40" t="s">
        <v>456</v>
      </c>
      <c r="J122" s="112">
        <v>-100</v>
      </c>
      <c r="K122" s="107"/>
      <c r="L122" s="10">
        <f>'03-10'!$K122+('03-10'!$J122/90)</f>
        <v>-1.1111111111111112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81" t="s">
        <v>6</v>
      </c>
      <c r="I123" s="40" t="s">
        <v>112</v>
      </c>
      <c r="J123" s="112"/>
      <c r="K123" s="107">
        <v>2</v>
      </c>
      <c r="L123" s="10">
        <f>'03-10'!$K123+('03-10'!$J123/90)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81" t="s">
        <v>1796</v>
      </c>
      <c r="I124" s="40" t="s">
        <v>2805</v>
      </c>
      <c r="J124" s="112"/>
      <c r="K124" s="107">
        <v>300</v>
      </c>
      <c r="L124" s="10">
        <f>'03-10'!$K124+('03-10'!$J124/90)</f>
        <v>300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81" t="s">
        <v>40</v>
      </c>
      <c r="I125" s="40" t="s">
        <v>95</v>
      </c>
      <c r="J125" s="112"/>
      <c r="K125" s="107">
        <v>-300</v>
      </c>
      <c r="L125" s="10">
        <f>'03-10'!$K125+('03-10'!$J125/90)</f>
        <v>-300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81" t="s">
        <v>6</v>
      </c>
      <c r="I126" s="40"/>
      <c r="J126" s="112">
        <v>60</v>
      </c>
      <c r="K126" s="107"/>
      <c r="L126" s="10">
        <f>'03-10'!$K126+('03-10'!$J126/90)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81" t="s">
        <v>28</v>
      </c>
      <c r="I127" s="40" t="s">
        <v>1158</v>
      </c>
      <c r="J127" s="112">
        <v>-5000</v>
      </c>
      <c r="K127" s="107"/>
      <c r="L127" s="10">
        <f>'03-10'!$K127+('03-10'!$J127/90)</f>
        <v>-55.555555555555557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81" t="s">
        <v>6</v>
      </c>
      <c r="I128" s="40" t="s">
        <v>229</v>
      </c>
      <c r="J128" s="112">
        <v>-670</v>
      </c>
      <c r="K128" s="107"/>
      <c r="L128" s="10">
        <f>'03-10'!$K128+('03-10'!$J128/90)</f>
        <v>-7.4444444444444446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81" t="s">
        <v>6</v>
      </c>
      <c r="I129" s="40" t="s">
        <v>2806</v>
      </c>
      <c r="J129" s="112">
        <v>-450</v>
      </c>
      <c r="K129" s="107">
        <v>20</v>
      </c>
      <c r="L129" s="10">
        <f>'03-10'!$K129+('03-10'!$J129/90)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81" t="s">
        <v>6</v>
      </c>
      <c r="I130" s="40" t="s">
        <v>2807</v>
      </c>
      <c r="J130" s="112"/>
      <c r="K130" s="107">
        <v>160</v>
      </c>
      <c r="L130" s="10">
        <f>'03-10'!$K130+('03-10'!$J130/90)</f>
        <v>160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81" t="s">
        <v>6</v>
      </c>
      <c r="I131" s="40" t="s">
        <v>132</v>
      </c>
      <c r="J131" s="112"/>
      <c r="K131" s="107">
        <v>8</v>
      </c>
      <c r="L131" s="10">
        <f>'03-10'!$K131+('03-10'!$J131/90)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81" t="s">
        <v>6</v>
      </c>
      <c r="I132" s="40" t="s">
        <v>2808</v>
      </c>
      <c r="J132" s="112">
        <v>1000</v>
      </c>
      <c r="K132" s="107"/>
      <c r="L132" s="10">
        <f>'03-10'!$K132+('03-10'!$J132/90)</f>
        <v>11.111111111111111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81" t="s">
        <v>6</v>
      </c>
      <c r="I133" s="40" t="s">
        <v>227</v>
      </c>
      <c r="J133" s="112">
        <v>600</v>
      </c>
      <c r="K133" s="107"/>
      <c r="L133" s="10">
        <f>'03-10'!$K133+('03-10'!$J133/90)</f>
        <v>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81" t="s">
        <v>6</v>
      </c>
      <c r="I134" s="40" t="s">
        <v>56</v>
      </c>
      <c r="J134" s="112">
        <v>685</v>
      </c>
      <c r="K134" s="107">
        <v>-634</v>
      </c>
      <c r="L134" s="10">
        <f>'03-10'!$K134+('03-10'!$J134/90)</f>
        <v>-626.38888888888891</v>
      </c>
      <c r="M134" s="3"/>
      <c r="N134" s="45" t="s">
        <v>118</v>
      </c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81" t="s">
        <v>6</v>
      </c>
      <c r="I135" s="40"/>
      <c r="J135" s="112">
        <v>180</v>
      </c>
      <c r="K135" s="107"/>
      <c r="L135" s="10">
        <f>'03-10'!$K135+('03-10'!$J135/90)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81" t="s">
        <v>6</v>
      </c>
      <c r="I136" s="40" t="s">
        <v>73</v>
      </c>
      <c r="J136" s="112"/>
      <c r="K136" s="107">
        <v>10</v>
      </c>
      <c r="L136" s="10">
        <f>'03-10'!$K136+('03-10'!$J136/90)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81" t="s">
        <v>6</v>
      </c>
      <c r="I137" s="40" t="s">
        <v>2809</v>
      </c>
      <c r="J137" s="112">
        <v>-100</v>
      </c>
      <c r="K137" s="107">
        <v>15</v>
      </c>
      <c r="L137" s="10">
        <f>'03-10'!$K137+('03-10'!$J137/90)</f>
        <v>13.888888888888889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81" t="s">
        <v>6</v>
      </c>
      <c r="I138" s="40" t="s">
        <v>232</v>
      </c>
      <c r="J138" s="112">
        <v>200</v>
      </c>
      <c r="K138" s="107"/>
      <c r="L138" s="10">
        <f>'03-10'!$K138+('03-10'!$J138/90)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81" t="s">
        <v>1796</v>
      </c>
      <c r="I139" s="81" t="s">
        <v>503</v>
      </c>
      <c r="J139" s="81"/>
      <c r="K139" s="81">
        <v>500</v>
      </c>
      <c r="L139" s="81">
        <f>'03-10'!$K139+('03-10'!$J139/90)</f>
        <v>500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81" t="s">
        <v>6</v>
      </c>
      <c r="I140" s="40" t="s">
        <v>1024</v>
      </c>
      <c r="J140" s="112">
        <v>250</v>
      </c>
      <c r="K140" s="107"/>
      <c r="L140" s="10">
        <f>'03-10'!$K140+('03-10'!$J140/90)</f>
        <v>2.7777777777777777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81" t="s">
        <v>6</v>
      </c>
      <c r="I141" s="40" t="s">
        <v>776</v>
      </c>
      <c r="J141" s="112">
        <v>-100</v>
      </c>
      <c r="K141" s="107">
        <v>84</v>
      </c>
      <c r="L141" s="10">
        <f>'03-10'!$K141+('03-10'!$J141/90)</f>
        <v>82.888888888888886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81" t="s">
        <v>6</v>
      </c>
      <c r="I142" s="40" t="s">
        <v>349</v>
      </c>
      <c r="J142" s="112">
        <v>100</v>
      </c>
      <c r="K142" s="107"/>
      <c r="L142" s="10">
        <f>'03-10'!$K142+('03-10'!$J142/90)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81" t="s">
        <v>6</v>
      </c>
      <c r="I143" s="40" t="s">
        <v>161</v>
      </c>
      <c r="J143" s="112">
        <v>-180</v>
      </c>
      <c r="K143" s="107">
        <v>30</v>
      </c>
      <c r="L143" s="10">
        <f>'03-10'!$K143+('03-10'!$J143/90)</f>
        <v>28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81" t="s">
        <v>6</v>
      </c>
      <c r="I144" s="40"/>
      <c r="J144" s="112">
        <v>-630</v>
      </c>
      <c r="K144" s="107">
        <v>90</v>
      </c>
      <c r="L144" s="10">
        <f>'03-10'!$K144+('03-10'!$J144/90)</f>
        <v>83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81" t="s">
        <v>6</v>
      </c>
      <c r="I145" s="40" t="s">
        <v>1082</v>
      </c>
      <c r="J145" s="112">
        <v>-630</v>
      </c>
      <c r="K145" s="107">
        <v>40</v>
      </c>
      <c r="L145" s="10">
        <f>'03-10'!$K145+('03-10'!$J145/90)</f>
        <v>33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81" t="s">
        <v>6</v>
      </c>
      <c r="I146" s="40" t="s">
        <v>1029</v>
      </c>
      <c r="J146" s="112">
        <v>300</v>
      </c>
      <c r="K146" s="107"/>
      <c r="L146" s="10">
        <f>'03-10'!$K146+('03-10'!$J146/90)</f>
        <v>3.3333333333333335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81" t="s">
        <v>6</v>
      </c>
      <c r="I147" s="40" t="s">
        <v>1366</v>
      </c>
      <c r="J147" s="112">
        <v>-540</v>
      </c>
      <c r="K147" s="107">
        <v>10</v>
      </c>
      <c r="L147" s="10">
        <f>'03-10'!$K147+('03-10'!$J147/90)</f>
        <v>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81" t="s">
        <v>6</v>
      </c>
      <c r="I148" s="40" t="s">
        <v>229</v>
      </c>
      <c r="J148" s="112"/>
      <c r="K148" s="107">
        <v>-50</v>
      </c>
      <c r="L148" s="10">
        <f>'03-10'!$K148+('03-10'!$J148/90)</f>
        <v>-50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81" t="s">
        <v>6</v>
      </c>
      <c r="I149" s="40" t="s">
        <v>141</v>
      </c>
      <c r="J149" s="112">
        <v>-540</v>
      </c>
      <c r="K149" s="107">
        <v>30</v>
      </c>
      <c r="L149" s="10">
        <f>'03-10'!$K149+('03-10'!$J149/90)</f>
        <v>24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81" t="s">
        <v>6</v>
      </c>
      <c r="I150" s="40" t="s">
        <v>1536</v>
      </c>
      <c r="J150" s="112">
        <v>300</v>
      </c>
      <c r="K150" s="107"/>
      <c r="L150" s="10">
        <f>'03-10'!$K150+('03-10'!$J150/90)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81" t="s">
        <v>6</v>
      </c>
      <c r="I151" s="40"/>
      <c r="J151" s="112">
        <v>300</v>
      </c>
      <c r="K151" s="107"/>
      <c r="L151" s="10">
        <f>'03-10'!$K151+('03-10'!$J151/90)</f>
        <v>3.3333333333333335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81" t="s">
        <v>6</v>
      </c>
      <c r="I152" s="40" t="s">
        <v>257</v>
      </c>
      <c r="J152" s="112">
        <v>300</v>
      </c>
      <c r="K152" s="107"/>
      <c r="L152" s="10">
        <f>'03-10'!$K152+('03-10'!$J152/90)</f>
        <v>3.3333333333333335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81" t="s">
        <v>6</v>
      </c>
      <c r="I153" s="40" t="s">
        <v>2810</v>
      </c>
      <c r="J153" s="112">
        <v>-300</v>
      </c>
      <c r="K153" s="107">
        <v>-10</v>
      </c>
      <c r="L153" s="10">
        <f>'03-10'!$K153+('03-10'!$J153/90)</f>
        <v>-13.333333333333334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81" t="s">
        <v>6</v>
      </c>
      <c r="I154" s="40" t="s">
        <v>95</v>
      </c>
      <c r="J154" s="112"/>
      <c r="K154" s="107">
        <v>10</v>
      </c>
      <c r="L154" s="10">
        <f>'03-10'!$K154+('03-10'!$J154/90)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81" t="s">
        <v>40</v>
      </c>
      <c r="I155" s="40" t="s">
        <v>95</v>
      </c>
      <c r="J155" s="112"/>
      <c r="K155" s="107">
        <v>-10</v>
      </c>
      <c r="L155" s="10">
        <f>'03-10'!$K155+('03-10'!$J155/90)</f>
        <v>-10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81" t="s">
        <v>6</v>
      </c>
      <c r="I156" s="40" t="s">
        <v>39</v>
      </c>
      <c r="J156" s="112">
        <v>200</v>
      </c>
      <c r="K156" s="107"/>
      <c r="L156" s="10">
        <f>'03-10'!$K156+('03-10'!$J156/90)</f>
        <v>2.2222222222222223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81" t="s">
        <v>40</v>
      </c>
      <c r="I157" s="40" t="s">
        <v>95</v>
      </c>
      <c r="J157" s="112">
        <v>-5100</v>
      </c>
      <c r="K157" s="107">
        <v>-2950</v>
      </c>
      <c r="L157" s="10">
        <f>'03-10'!$K157+('03-10'!$J157/90)</f>
        <v>-3006.6666666666665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81" t="s">
        <v>40</v>
      </c>
      <c r="I158" s="40" t="s">
        <v>95</v>
      </c>
      <c r="J158" s="112"/>
      <c r="K158" s="107">
        <v>-200</v>
      </c>
      <c r="L158" s="10">
        <f>'03-10'!$K158+('03-10'!$J158/90)</f>
        <v>-200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81" t="s">
        <v>6</v>
      </c>
      <c r="I159" s="40"/>
      <c r="J159" s="112"/>
      <c r="K159" s="107"/>
      <c r="L159" s="10">
        <f>'03-10'!$K159+('03-10'!$J159/90)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81" t="s">
        <v>6</v>
      </c>
      <c r="I160" s="40"/>
      <c r="J160" s="112"/>
      <c r="K160" s="107"/>
      <c r="L160" s="10">
        <f>'03-10'!$K160+('03-10'!$J160/90)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81" t="s">
        <v>6</v>
      </c>
      <c r="I161" s="40"/>
      <c r="J161" s="112"/>
      <c r="K161" s="107"/>
      <c r="L161" s="10">
        <f>'03-10'!$K161+('03-10'!$J161/90)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81" t="s">
        <v>6</v>
      </c>
      <c r="I162" s="40"/>
      <c r="J162" s="112"/>
      <c r="K162" s="107"/>
      <c r="L162" s="10">
        <f>'03-10'!$K162+('03-10'!$J162/90)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62">
    <cfRule type="expression" dxfId="218" priority="8">
      <formula>$H22="جملة"</formula>
    </cfRule>
    <cfRule type="expression" dxfId="217" priority="9">
      <formula>$H22="مصاريف"</formula>
    </cfRule>
    <cfRule type="expression" dxfId="216" priority="10">
      <formula>$H22="سحب"</formula>
    </cfRule>
  </conditionalFormatting>
  <conditionalFormatting sqref="H3:L18">
    <cfRule type="expression" dxfId="215" priority="4">
      <formula>$H3="جملة"</formula>
    </cfRule>
    <cfRule type="expression" dxfId="214" priority="5">
      <formula>$H3="مصاريف"</formula>
    </cfRule>
    <cfRule type="expression" dxfId="213" priority="6">
      <formula>$H3="سحب"</formula>
    </cfRule>
    <cfRule type="expression" dxfId="212" priority="7">
      <formula>$H3="بيع"</formula>
    </cfRule>
  </conditionalFormatting>
  <conditionalFormatting sqref="I139:L139">
    <cfRule type="expression" dxfId="211" priority="1">
      <formula>$H139="جملة"</formula>
    </cfRule>
    <cfRule type="expression" dxfId="210" priority="2">
      <formula>$H139="مصاريف"</formula>
    </cfRule>
    <cfRule type="expression" dxfId="209" priority="3">
      <formula>$H139="سحب"</formula>
    </cfRule>
  </conditionalFormatting>
  <dataValidations count="1">
    <dataValidation type="list" allowBlank="1" showInputMessage="1" showErrorMessage="1" sqref="H3:H18 H22:H162" xr:uid="{279981CE-1ABE-4608-80C6-11DF2B50261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F03D-207B-43B5-92EA-6FA304EA91C0}">
  <sheetPr>
    <pageSetUpPr fitToPage="1"/>
  </sheetPr>
  <dimension ref="A1:Z151"/>
  <sheetViews>
    <sheetView rightToLeft="1" topLeftCell="A128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465</v>
      </c>
      <c r="K1" s="116">
        <f t="shared" si="0"/>
        <v>45</v>
      </c>
      <c r="L1" s="3">
        <f t="shared" si="0"/>
        <v>50.166666666666671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-200</v>
      </c>
      <c r="K3" s="152">
        <v>5</v>
      </c>
      <c r="L3" s="155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2812</v>
      </c>
      <c r="J4" s="151"/>
      <c r="K4" s="152">
        <v>35</v>
      </c>
      <c r="L4" s="155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>
        <v>200</v>
      </c>
      <c r="K5" s="152">
        <v>10</v>
      </c>
      <c r="L5" s="155">
        <f t="shared" si="1"/>
        <v>12.222222222222221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2506</v>
      </c>
      <c r="J6" s="151">
        <v>50</v>
      </c>
      <c r="K6" s="152"/>
      <c r="L6" s="155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56</v>
      </c>
      <c r="J7" s="151">
        <v>415</v>
      </c>
      <c r="K7" s="152">
        <v>-5</v>
      </c>
      <c r="L7" s="155">
        <f t="shared" si="1"/>
        <v>-0.38888888888888928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2785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"/>
      <c r="I20" s="2" t="s">
        <v>0</v>
      </c>
      <c r="J20" s="110">
        <f>SUM('05-10'!$J$22:$J$151)</f>
        <v>570</v>
      </c>
      <c r="K20" s="116">
        <f>SUM('05-10'!$K$22:$K$151)</f>
        <v>2318</v>
      </c>
      <c r="L20" s="3">
        <f>SUM('05-10'!$L$22:$L$151)</f>
        <v>2324.333333333333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26</v>
      </c>
      <c r="F22" s="16">
        <f t="shared" ref="F22:F26" si="3">D22*E22</f>
        <v>130</v>
      </c>
      <c r="G22" s="7"/>
      <c r="H22" s="156" t="s">
        <v>40</v>
      </c>
      <c r="I22" s="154" t="s">
        <v>95</v>
      </c>
      <c r="J22" s="151"/>
      <c r="K22" s="152">
        <v>-20</v>
      </c>
      <c r="L22" s="155">
        <f>'05-10'!$K22+('05-10'!$J22/90)</f>
        <v>-20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 t="s">
        <v>953</v>
      </c>
      <c r="J23" s="151"/>
      <c r="K23" s="152">
        <v>40</v>
      </c>
      <c r="L23" s="155">
        <f>'05-10'!$K23+('05-10'!$J23/90)</f>
        <v>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85</v>
      </c>
      <c r="J24" s="151">
        <v>200</v>
      </c>
      <c r="K24" s="152"/>
      <c r="L24" s="155">
        <f>'05-10'!$K24+('05-10'!$J24/90)</f>
        <v>2.2222222222222223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39</v>
      </c>
      <c r="J25" s="151">
        <v>-200</v>
      </c>
      <c r="K25" s="152">
        <v>5</v>
      </c>
      <c r="L25" s="155">
        <f>'05-10'!$K25+('05-10'!$J25/90)</f>
        <v>2.7777777777777777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2813</v>
      </c>
      <c r="J26" s="151">
        <v>-400</v>
      </c>
      <c r="K26" s="152">
        <v>10</v>
      </c>
      <c r="L26" s="155">
        <f>'05-10'!$K26+('05-10'!$J26/90)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2400</v>
      </c>
      <c r="G27" s="7"/>
      <c r="H27" s="156" t="s">
        <v>6</v>
      </c>
      <c r="I27" s="154" t="s">
        <v>2814</v>
      </c>
      <c r="J27" s="151">
        <v>225</v>
      </c>
      <c r="K27" s="152"/>
      <c r="L27" s="155">
        <f>'05-10'!$K27+('05-10'!$J27/90)</f>
        <v>2.5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605</v>
      </c>
      <c r="D28" s="1"/>
      <c r="E28" s="1"/>
      <c r="F28" s="1"/>
      <c r="G28" s="1"/>
      <c r="H28" s="156" t="s">
        <v>6</v>
      </c>
      <c r="I28" s="154" t="s">
        <v>1338</v>
      </c>
      <c r="J28" s="151"/>
      <c r="K28" s="152">
        <v>56</v>
      </c>
      <c r="L28" s="155">
        <f>'05-10'!$K28+('05-10'!$J28/90)</f>
        <v>56</v>
      </c>
      <c r="M28" s="3"/>
      <c r="N28" s="12" t="s">
        <v>11</v>
      </c>
      <c r="O28" s="12"/>
      <c r="P28" s="6">
        <f>SUM(P22:P27)</f>
        <v>2113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4" t="s">
        <v>21</v>
      </c>
      <c r="E29" s="225"/>
      <c r="F29" s="17">
        <f t="array" aca="1" ref="F29" ca="1">INDIRECT("'"&amp;$A$19&amp;"'!J20")+J1</f>
        <v>-12110</v>
      </c>
      <c r="G29" s="1"/>
      <c r="H29" s="156" t="s">
        <v>6</v>
      </c>
      <c r="I29" s="154" t="s">
        <v>2815</v>
      </c>
      <c r="J29" s="151">
        <v>1600</v>
      </c>
      <c r="K29" s="152"/>
      <c r="L29" s="155">
        <f>'05-10'!$K29+('05-10'!$J29/90)</f>
        <v>17.777777777777779</v>
      </c>
      <c r="M29" s="3"/>
      <c r="N29" s="1"/>
      <c r="O29" s="1"/>
      <c r="P29" s="18"/>
      <c r="Q29" s="224" t="s">
        <v>21</v>
      </c>
      <c r="R29" s="225"/>
      <c r="S29" s="17">
        <f>SUM('05-10'!$J$22:$J$151)</f>
        <v>570</v>
      </c>
      <c r="T29" s="1"/>
      <c r="U29" s="1"/>
      <c r="V29" s="1"/>
      <c r="W29" s="1"/>
      <c r="X29" s="1"/>
      <c r="Y29" s="1"/>
      <c r="Z29" s="1"/>
    </row>
    <row r="30" spans="1:26" x14ac:dyDescent="0.3">
      <c r="A30" s="224" t="s">
        <v>23</v>
      </c>
      <c r="B30" s="225"/>
      <c r="C30" s="6">
        <f t="array" aca="1" ref="C30" ca="1">INDIRECT("'"&amp;$A$19&amp;"'!K20")+K1</f>
        <v>-2540</v>
      </c>
      <c r="D30" s="1"/>
      <c r="E30" s="1"/>
      <c r="F30" s="8"/>
      <c r="G30" s="1"/>
      <c r="H30" s="156" t="s">
        <v>6</v>
      </c>
      <c r="I30" s="154" t="s">
        <v>76</v>
      </c>
      <c r="J30" s="151">
        <v>180</v>
      </c>
      <c r="K30" s="152"/>
      <c r="L30" s="155">
        <f>'05-10'!$K30+('05-10'!$J30/90)</f>
        <v>2</v>
      </c>
      <c r="M30" s="3"/>
      <c r="N30" s="224" t="s">
        <v>23</v>
      </c>
      <c r="O30" s="225"/>
      <c r="P30" s="6">
        <f>SUM('05-10'!$K$22:$K$151)</f>
        <v>2318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56" t="s">
        <v>6</v>
      </c>
      <c r="I31" s="154" t="s">
        <v>827</v>
      </c>
      <c r="J31" s="151"/>
      <c r="K31" s="152">
        <v>5</v>
      </c>
      <c r="L31" s="155">
        <f>'05-10'!$K31+('05-10'!$J31/90)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-1940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1695</v>
      </c>
      <c r="J32" s="151">
        <v>60</v>
      </c>
      <c r="K32" s="152"/>
      <c r="L32" s="155">
        <f>'05-10'!$K32+('05-10'!$J32/90)</f>
        <v>0.66666666666666663</v>
      </c>
      <c r="M32" s="3"/>
      <c r="N32" s="12" t="s">
        <v>25</v>
      </c>
      <c r="O32" s="12"/>
      <c r="P32" s="6">
        <f>P28-P30-C28</f>
        <v>-810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57</v>
      </c>
      <c r="J33" s="151"/>
      <c r="K33" s="152">
        <v>14</v>
      </c>
      <c r="L33" s="155">
        <f>'05-10'!$K33+('05-10'!$J33/90)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28</v>
      </c>
      <c r="I34" s="154" t="s">
        <v>437</v>
      </c>
      <c r="J34" s="151">
        <v>-400</v>
      </c>
      <c r="K34" s="152"/>
      <c r="L34" s="155">
        <f>'05-10'!$K34+('05-10'!$J34/90)</f>
        <v>-4.4444444444444446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2816</v>
      </c>
      <c r="J35" s="151">
        <v>-400</v>
      </c>
      <c r="K35" s="152"/>
      <c r="L35" s="155">
        <f>'05-10'!$K35+('05-10'!$J35/90)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100</v>
      </c>
      <c r="J36" s="151">
        <v>320</v>
      </c>
      <c r="K36" s="152"/>
      <c r="L36" s="155">
        <f>'05-10'!$K36+('05-10'!$J36/90)</f>
        <v>3.5555555555555554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502</v>
      </c>
      <c r="J37" s="151">
        <v>70</v>
      </c>
      <c r="K37" s="152"/>
      <c r="L37" s="155">
        <f>'05-10'!$K37+('05-10'!$J37/90)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2818</v>
      </c>
      <c r="J38" s="151"/>
      <c r="K38" s="152">
        <v>-100</v>
      </c>
      <c r="L38" s="155">
        <f>'05-10'!$K38+('05-10'!$J38/90)</f>
        <v>-100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2817</v>
      </c>
      <c r="J39" s="151"/>
      <c r="K39" s="152">
        <v>100</v>
      </c>
      <c r="L39" s="155">
        <f>'05-10'!$K39+('05-10'!$J39/90)</f>
        <v>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486</v>
      </c>
      <c r="J40" s="151">
        <v>430</v>
      </c>
      <c r="K40" s="152">
        <v>10</v>
      </c>
      <c r="L40" s="155">
        <f>'05-10'!$K40+('05-10'!$J40/90)</f>
        <v>14.777777777777779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486</v>
      </c>
      <c r="J41" s="151"/>
      <c r="K41" s="152">
        <v>13</v>
      </c>
      <c r="L41" s="155">
        <f>'05-10'!$K41+('05-10'!$J41/90)</f>
        <v>13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40</v>
      </c>
      <c r="I42" s="154" t="s">
        <v>2819</v>
      </c>
      <c r="J42" s="151"/>
      <c r="K42" s="152">
        <v>-13</v>
      </c>
      <c r="L42" s="155">
        <f>'05-10'!$K42+('05-10'!$J42/90)</f>
        <v>-13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2820</v>
      </c>
      <c r="J43" s="151"/>
      <c r="K43" s="152">
        <v>-20</v>
      </c>
      <c r="L43" s="155">
        <f>'05-10'!$K43+('05-10'!$J43/90)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43</v>
      </c>
      <c r="J44" s="151"/>
      <c r="K44" s="152">
        <v>-30</v>
      </c>
      <c r="L44" s="155">
        <f>'05-10'!$K44+('05-10'!$J44/90)</f>
        <v>-30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2821</v>
      </c>
      <c r="J45" s="151"/>
      <c r="K45" s="152">
        <v>20</v>
      </c>
      <c r="L45" s="155">
        <f>'05-10'!$K45+('05-10'!$J45/90)</f>
        <v>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620</v>
      </c>
      <c r="J46" s="151">
        <v>130</v>
      </c>
      <c r="K46" s="152"/>
      <c r="L46" s="155">
        <f>'05-10'!$K46+('05-10'!$J46/90)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2202</v>
      </c>
      <c r="J47" s="151">
        <v>-270</v>
      </c>
      <c r="K47" s="152">
        <v>-30</v>
      </c>
      <c r="L47" s="155">
        <f>'05-10'!$K47+('05-10'!$J47/90)</f>
        <v>-33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2822</v>
      </c>
      <c r="J48" s="151">
        <v>130</v>
      </c>
      <c r="K48" s="152">
        <v>5</v>
      </c>
      <c r="L48" s="155">
        <f>'05-10'!$K48+('05-10'!$J48/90)</f>
        <v>6.4444444444444446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-180</v>
      </c>
      <c r="K49" s="152">
        <v>20</v>
      </c>
      <c r="L49" s="155">
        <f>'05-10'!$K49+('05-10'!$J49/90)</f>
        <v>18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2823</v>
      </c>
      <c r="J50" s="151">
        <v>400</v>
      </c>
      <c r="K50" s="152"/>
      <c r="L50" s="155">
        <f>'05-10'!$K50+('05-10'!$J50/90)</f>
        <v>4.4444444444444446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2824</v>
      </c>
      <c r="J51" s="151">
        <v>-300</v>
      </c>
      <c r="K51" s="152">
        <v>30</v>
      </c>
      <c r="L51" s="155">
        <f>'05-10'!$K51+('05-10'!$J51/90)</f>
        <v>26.666666666666668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103</v>
      </c>
      <c r="J52" s="151">
        <v>-120</v>
      </c>
      <c r="K52" s="152">
        <v>20</v>
      </c>
      <c r="L52" s="155">
        <f>'05-10'!$K52+('05-10'!$J52/90)</f>
        <v>18.666666666666668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2244</v>
      </c>
      <c r="J53" s="151"/>
      <c r="K53" s="152">
        <v>60</v>
      </c>
      <c r="L53" s="155">
        <f>'05-10'!$K53+('05-10'!$J53/90)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2825</v>
      </c>
      <c r="J54" s="151">
        <v>-270</v>
      </c>
      <c r="K54" s="152">
        <v>10</v>
      </c>
      <c r="L54" s="155">
        <f>'05-10'!$K54+('05-10'!$J54/90)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18</v>
      </c>
      <c r="J55" s="151"/>
      <c r="K55" s="152">
        <v>20</v>
      </c>
      <c r="L55" s="155">
        <f>'05-10'!$K55+('05-10'!$J55/90)</f>
        <v>20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2826</v>
      </c>
      <c r="J56" s="151">
        <v>-100</v>
      </c>
      <c r="K56" s="152">
        <v>20</v>
      </c>
      <c r="L56" s="155">
        <f>'05-10'!$K56+('05-10'!$J56/90)</f>
        <v>18.888888888888889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275</v>
      </c>
      <c r="J57" s="151"/>
      <c r="K57" s="152">
        <v>5</v>
      </c>
      <c r="L57" s="155">
        <f>'05-10'!$K57+('05-10'!$J57/90)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97</v>
      </c>
      <c r="J58" s="151">
        <v>200</v>
      </c>
      <c r="K58" s="152"/>
      <c r="L58" s="155">
        <f>'05-10'!$K58+('05-10'!$J58/90)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2827</v>
      </c>
      <c r="J59" s="151">
        <v>-200</v>
      </c>
      <c r="K59" s="152">
        <v>50</v>
      </c>
      <c r="L59" s="155">
        <f>'05-10'!$K59+('05-10'!$J59/90)</f>
        <v>47.777777777777779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2828</v>
      </c>
      <c r="J60" s="151">
        <v>135</v>
      </c>
      <c r="K60" s="152"/>
      <c r="L60" s="155">
        <f>'05-10'!$K60+('05-10'!$J60/90)</f>
        <v>1.5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76</v>
      </c>
      <c r="J61" s="151">
        <v>90</v>
      </c>
      <c r="K61" s="152">
        <v>1</v>
      </c>
      <c r="L61" s="155">
        <f>'05-10'!$K61+('05-10'!$J61/90)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2829</v>
      </c>
      <c r="J62" s="151">
        <v>-300</v>
      </c>
      <c r="K62" s="152">
        <v>10</v>
      </c>
      <c r="L62" s="155">
        <f>'05-10'!$K62+('05-10'!$J62/90)</f>
        <v>6.6666666666666661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2149</v>
      </c>
      <c r="J63" s="151">
        <v>500</v>
      </c>
      <c r="K63" s="152"/>
      <c r="L63" s="155">
        <f>'05-10'!$K63+('05-10'!$J63/90)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2830</v>
      </c>
      <c r="J64" s="151"/>
      <c r="K64" s="152">
        <v>5</v>
      </c>
      <c r="L64" s="155">
        <f>'05-10'!$K64+('05-10'!$J64/90)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2831</v>
      </c>
      <c r="J65" s="151">
        <v>-540</v>
      </c>
      <c r="K65" s="152">
        <v>10</v>
      </c>
      <c r="L65" s="155">
        <f>'05-10'!$K65+('05-10'!$J65/90)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2832</v>
      </c>
      <c r="J66" s="151">
        <v>500</v>
      </c>
      <c r="K66" s="152"/>
      <c r="L66" s="155">
        <f>'05-10'!$K66+('05-10'!$J66/90)</f>
        <v>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2833</v>
      </c>
      <c r="J67" s="151">
        <v>-20</v>
      </c>
      <c r="K67" s="152">
        <v>14</v>
      </c>
      <c r="L67" s="155">
        <f>'05-10'!$K67+('05-10'!$J67/90)</f>
        <v>13.777777777777779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701</v>
      </c>
      <c r="J68" s="151">
        <v>100</v>
      </c>
      <c r="K68" s="152">
        <v>10</v>
      </c>
      <c r="L68" s="155">
        <f>'05-10'!$K68+('05-10'!$J68/90)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1110</v>
      </c>
      <c r="J69" s="151"/>
      <c r="K69" s="152">
        <v>20</v>
      </c>
      <c r="L69" s="155">
        <f>'05-10'!$K69+('05-10'!$J69/90)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2834</v>
      </c>
      <c r="J70" s="151">
        <v>150</v>
      </c>
      <c r="K70" s="152"/>
      <c r="L70" s="155">
        <f>'05-10'!$K70+('05-10'!$J70/90)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658</v>
      </c>
      <c r="J71" s="151">
        <v>-270</v>
      </c>
      <c r="K71" s="152">
        <v>35</v>
      </c>
      <c r="L71" s="155">
        <f>'05-10'!$K71+('05-10'!$J71/90)</f>
        <v>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275</v>
      </c>
      <c r="J72" s="151">
        <v>600</v>
      </c>
      <c r="K72" s="152"/>
      <c r="L72" s="155">
        <f>'05-10'!$K72+('05-10'!$J72/90)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>
        <v>-600</v>
      </c>
      <c r="K73" s="152"/>
      <c r="L73" s="155">
        <f>'05-10'!$K73+('05-10'!$J73/90)</f>
        <v>-6.666666666666667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97</v>
      </c>
      <c r="J74" s="151">
        <v>180</v>
      </c>
      <c r="K74" s="152"/>
      <c r="L74" s="155">
        <f>'05-10'!$K74+('05-10'!$J74/90)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2835</v>
      </c>
      <c r="J75" s="151">
        <v>-400</v>
      </c>
      <c r="K75" s="152">
        <v>10</v>
      </c>
      <c r="L75" s="155">
        <f>'05-10'!$K75+('05-10'!$J75/90)</f>
        <v>5.5555555555555554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513</v>
      </c>
      <c r="J76" s="151">
        <v>50</v>
      </c>
      <c r="K76" s="152"/>
      <c r="L76" s="155">
        <f>'05-10'!$K76+('05-10'!$J76/90)</f>
        <v>0.55555555555555558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414</v>
      </c>
      <c r="J77" s="151">
        <v>-400</v>
      </c>
      <c r="K77" s="152">
        <v>10</v>
      </c>
      <c r="L77" s="155">
        <f>'05-10'!$K77+('05-10'!$J77/90)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335</v>
      </c>
      <c r="J78" s="151">
        <v>-60</v>
      </c>
      <c r="K78" s="152"/>
      <c r="L78" s="155">
        <f>'05-10'!$K78+('05-10'!$J78/90)</f>
        <v>-0.66666666666666663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-750</v>
      </c>
      <c r="K79" s="152">
        <v>10</v>
      </c>
      <c r="L79" s="155">
        <f>'05-10'!$K79+('05-10'!$J79/90)</f>
        <v>1.6666666666666661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28</v>
      </c>
      <c r="I80" s="154" t="s">
        <v>2836</v>
      </c>
      <c r="J80" s="151"/>
      <c r="K80" s="152">
        <v>-50</v>
      </c>
      <c r="L80" s="155">
        <f>'05-10'!$K80+('05-10'!$J80/90)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100</v>
      </c>
      <c r="K81" s="152"/>
      <c r="L81" s="155">
        <f>'05-10'!$K81+('05-10'!$J81/90)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968</v>
      </c>
      <c r="J82" s="151">
        <v>-250</v>
      </c>
      <c r="K82" s="152">
        <v>5</v>
      </c>
      <c r="L82" s="155">
        <f>'05-10'!$K82+('05-10'!$J82/90)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513</v>
      </c>
      <c r="J83" s="151">
        <v>250</v>
      </c>
      <c r="K83" s="152"/>
      <c r="L83" s="155">
        <f>'05-10'!$K83+('05-10'!$J83/90)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1024</v>
      </c>
      <c r="J84" s="151">
        <v>200</v>
      </c>
      <c r="K84" s="152"/>
      <c r="L84" s="155">
        <f>'05-10'!$K84+('05-10'!$J84/90)</f>
        <v>2.2222222222222223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57</v>
      </c>
      <c r="J85" s="151"/>
      <c r="K85" s="152">
        <v>195</v>
      </c>
      <c r="L85" s="155">
        <f>'05-10'!$K85+('05-10'!$J85/90)</f>
        <v>195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121</v>
      </c>
      <c r="J86" s="151">
        <v>300</v>
      </c>
      <c r="K86" s="152"/>
      <c r="L86" s="155">
        <f>'05-10'!$K86+('05-10'!$J86/90)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2837</v>
      </c>
      <c r="J87" s="151">
        <v>-270</v>
      </c>
      <c r="K87" s="152">
        <v>10</v>
      </c>
      <c r="L87" s="155">
        <f>'05-10'!$K87+('05-10'!$J87/90)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1298</v>
      </c>
      <c r="J88" s="151">
        <v>50</v>
      </c>
      <c r="K88" s="152"/>
      <c r="L88" s="155">
        <f>'05-10'!$K88+('05-10'!$J88/90)</f>
        <v>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213</v>
      </c>
      <c r="J89" s="151">
        <v>300</v>
      </c>
      <c r="K89" s="152"/>
      <c r="L89" s="155">
        <f>'05-10'!$K89+('05-10'!$J89/90)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2282</v>
      </c>
      <c r="J90" s="151"/>
      <c r="K90" s="152">
        <v>140</v>
      </c>
      <c r="L90" s="155">
        <f>'05-10'!$K90+('05-10'!$J90/90)</f>
        <v>140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2838</v>
      </c>
      <c r="J91" s="151">
        <v>130</v>
      </c>
      <c r="K91" s="152">
        <v>5</v>
      </c>
      <c r="L91" s="155">
        <f>'05-10'!$K91+('05-10'!$J91/90)</f>
        <v>6.4444444444444446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-200</v>
      </c>
      <c r="K92" s="152">
        <v>15</v>
      </c>
      <c r="L92" s="155">
        <f>'05-10'!$K92+('05-10'!$J92/90)</f>
        <v>12.777777777777779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2839</v>
      </c>
      <c r="J93" s="151">
        <v>250</v>
      </c>
      <c r="K93" s="152"/>
      <c r="L93" s="155">
        <f>'05-10'!$K93+('05-10'!$J93/90)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743</v>
      </c>
      <c r="J94" s="151">
        <v>250</v>
      </c>
      <c r="K94" s="152"/>
      <c r="L94" s="155">
        <f>'05-10'!$K94+('05-10'!$J94/90)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275</v>
      </c>
      <c r="J95" s="151">
        <v>-270</v>
      </c>
      <c r="K95" s="152">
        <v>20</v>
      </c>
      <c r="L95" s="155">
        <f>'05-10'!$K95+('05-10'!$J95/90)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2840</v>
      </c>
      <c r="J96" s="151"/>
      <c r="K96" s="152">
        <v>70</v>
      </c>
      <c r="L96" s="155">
        <f>'05-10'!$K96+('05-10'!$J96/90)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1384</v>
      </c>
      <c r="J97" s="151">
        <v>-800</v>
      </c>
      <c r="K97" s="152">
        <v>20</v>
      </c>
      <c r="L97" s="155">
        <f>'05-10'!$K97+('05-10'!$J97/90)</f>
        <v>11.111111111111111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-170</v>
      </c>
      <c r="K98" s="152">
        <v>10</v>
      </c>
      <c r="L98" s="155">
        <f>'05-10'!$K98+('05-10'!$J98/90)</f>
        <v>8.1111111111111107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2841</v>
      </c>
      <c r="J99" s="151">
        <v>450</v>
      </c>
      <c r="K99" s="152">
        <v>-200</v>
      </c>
      <c r="L99" s="155">
        <f>'05-10'!$K99+('05-10'!$J99/90)</f>
        <v>-195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39</v>
      </c>
      <c r="J100" s="151">
        <v>-150</v>
      </c>
      <c r="K100" s="152">
        <v>20</v>
      </c>
      <c r="L100" s="155">
        <f>'05-10'!$K100+('05-10'!$J100/90)</f>
        <v>18.333333333333332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730</v>
      </c>
      <c r="J101" s="151">
        <v>400</v>
      </c>
      <c r="K101" s="152"/>
      <c r="L101" s="155">
        <f>'05-10'!$K101+('05-10'!$J101/90)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2842</v>
      </c>
      <c r="J102" s="151">
        <v>600</v>
      </c>
      <c r="K102" s="152">
        <v>640</v>
      </c>
      <c r="L102" s="155">
        <f>'05-10'!$K102+('05-10'!$J102/90)</f>
        <v>646.66666666666663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281</v>
      </c>
      <c r="J103" s="151">
        <v>20</v>
      </c>
      <c r="K103" s="152"/>
      <c r="L103" s="155">
        <f>'05-10'!$K103+('05-10'!$J103/90)</f>
        <v>0.22222222222222221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929</v>
      </c>
      <c r="J104" s="151">
        <v>-680</v>
      </c>
      <c r="K104" s="152">
        <v>10</v>
      </c>
      <c r="L104" s="155">
        <f>'05-10'!$K104+('05-10'!$J104/90)</f>
        <v>2.4444444444444446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2843</v>
      </c>
      <c r="J105" s="151">
        <v>-410</v>
      </c>
      <c r="K105" s="152">
        <v>10</v>
      </c>
      <c r="L105" s="155">
        <f>'05-10'!$K105+('05-10'!$J105/90)</f>
        <v>5.4444444444444446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1213</v>
      </c>
      <c r="J106" s="151">
        <v>-450</v>
      </c>
      <c r="K106" s="152">
        <v>20</v>
      </c>
      <c r="L106" s="155">
        <f>'05-10'!$K106+('05-10'!$J106/90)</f>
        <v>15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2844</v>
      </c>
      <c r="J107" s="151">
        <v>-100</v>
      </c>
      <c r="K107" s="152">
        <v>10</v>
      </c>
      <c r="L107" s="155">
        <f>'05-10'!$K107+('05-10'!$J107/90)</f>
        <v>8.8888888888888893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2583</v>
      </c>
      <c r="J108" s="151"/>
      <c r="K108" s="152">
        <v>10</v>
      </c>
      <c r="L108" s="155">
        <f>'05-10'!$K108+('05-10'!$J108/90)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46</v>
      </c>
      <c r="J109" s="151">
        <v>-280</v>
      </c>
      <c r="K109" s="152">
        <v>10</v>
      </c>
      <c r="L109" s="155">
        <f>'05-10'!$K109+('05-10'!$J109/90)</f>
        <v>6.8888888888888893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146</v>
      </c>
      <c r="J110" s="151">
        <v>-745</v>
      </c>
      <c r="K110" s="152">
        <v>20</v>
      </c>
      <c r="L110" s="155">
        <f>'05-10'!$K110+('05-10'!$J110/90)</f>
        <v>11.722222222222221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229</v>
      </c>
      <c r="J111" s="151">
        <v>-280</v>
      </c>
      <c r="K111" s="152"/>
      <c r="L111" s="155">
        <f>'05-10'!$K111+('05-10'!$J111/90)</f>
        <v>-3.1111111111111112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2845</v>
      </c>
      <c r="J112" s="151">
        <v>300</v>
      </c>
      <c r="K112" s="152"/>
      <c r="L112" s="155">
        <f>'05-10'!$K112+('05-10'!$J112/90)</f>
        <v>3.3333333333333335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527</v>
      </c>
      <c r="J113" s="151">
        <v>300</v>
      </c>
      <c r="K113" s="152"/>
      <c r="L113" s="155">
        <f>'05-10'!$K113+('05-10'!$J113/90)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180</v>
      </c>
      <c r="K114" s="152">
        <v>60</v>
      </c>
      <c r="L114" s="155">
        <f>'05-10'!$K114+('05-10'!$J114/90)</f>
        <v>62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2846</v>
      </c>
      <c r="J115" s="151"/>
      <c r="K115" s="152">
        <v>100</v>
      </c>
      <c r="L115" s="155">
        <f>'05-10'!$K115+('05-10'!$J115/90)</f>
        <v>100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-140</v>
      </c>
      <c r="K116" s="152">
        <v>30</v>
      </c>
      <c r="L116" s="155">
        <f>'05-10'!$K116+('05-10'!$J116/90)</f>
        <v>28.444444444444443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300</v>
      </c>
      <c r="K117" s="152"/>
      <c r="L117" s="155">
        <f>'05-10'!$K117+('05-10'!$J117/90)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>
        <v>-400</v>
      </c>
      <c r="K118" s="152">
        <v>10</v>
      </c>
      <c r="L118" s="155">
        <f>'05-10'!$K118+('05-10'!$J118/90)</f>
        <v>5.5555555555555554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2847</v>
      </c>
      <c r="J119" s="151"/>
      <c r="K119" s="152">
        <v>20</v>
      </c>
      <c r="L119" s="155">
        <f>'05-10'!$K119+('05-10'!$J119/90)</f>
        <v>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56</v>
      </c>
      <c r="J120" s="151">
        <v>-225</v>
      </c>
      <c r="K120" s="152">
        <v>-137</v>
      </c>
      <c r="L120" s="155">
        <f>'05-10'!$K120+('05-10'!$J120/90)</f>
        <v>-139.5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260</v>
      </c>
      <c r="J121" s="151"/>
      <c r="K121" s="152">
        <v>190</v>
      </c>
      <c r="L121" s="155">
        <f>'05-10'!$K121+('05-10'!$J121/90)</f>
        <v>190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2466</v>
      </c>
      <c r="J122" s="151">
        <v>100</v>
      </c>
      <c r="K122" s="152">
        <v>10</v>
      </c>
      <c r="L122" s="155">
        <f>'05-10'!$K122+('05-10'!$J122/90)</f>
        <v>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103</v>
      </c>
      <c r="J123" s="151">
        <v>-270</v>
      </c>
      <c r="K123" s="152">
        <v>110</v>
      </c>
      <c r="L123" s="155">
        <f>'05-10'!$K123+('05-10'!$J123/90)</f>
        <v>107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45" t="s">
        <v>834</v>
      </c>
      <c r="H124" s="156" t="s">
        <v>6</v>
      </c>
      <c r="I124" s="154" t="s">
        <v>31</v>
      </c>
      <c r="J124" s="151">
        <v>230</v>
      </c>
      <c r="K124" s="152"/>
      <c r="L124" s="155">
        <f>'05-10'!$K124+('05-10'!$J124/90)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45" t="s">
        <v>834</v>
      </c>
      <c r="H125" s="156" t="s">
        <v>6</v>
      </c>
      <c r="I125" s="154" t="s">
        <v>30</v>
      </c>
      <c r="J125" s="151">
        <v>130</v>
      </c>
      <c r="K125" s="152"/>
      <c r="L125" s="155">
        <f>'05-10'!$K125+('05-10'!$J125/90)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45" t="s">
        <v>834</v>
      </c>
      <c r="H126" s="156" t="s">
        <v>6</v>
      </c>
      <c r="I126" s="154" t="s">
        <v>267</v>
      </c>
      <c r="J126" s="151">
        <v>-280</v>
      </c>
      <c r="K126" s="152">
        <v>40</v>
      </c>
      <c r="L126" s="155">
        <f>'05-10'!$K126+('05-10'!$J126/90)</f>
        <v>36.888888888888886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45" t="s">
        <v>834</v>
      </c>
      <c r="H127" s="156" t="s">
        <v>6</v>
      </c>
      <c r="I127" s="154" t="s">
        <v>1366</v>
      </c>
      <c r="J127" s="151">
        <v>-450</v>
      </c>
      <c r="K127" s="152">
        <v>30</v>
      </c>
      <c r="L127" s="155">
        <f>'05-10'!$K127+('05-10'!$J127/90)</f>
        <v>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45" t="s">
        <v>834</v>
      </c>
      <c r="H128" s="156" t="s">
        <v>6</v>
      </c>
      <c r="I128" s="154" t="s">
        <v>1366</v>
      </c>
      <c r="J128" s="151">
        <v>250</v>
      </c>
      <c r="K128" s="152"/>
      <c r="L128" s="155">
        <f>'05-10'!$K128+('05-10'!$J128/90)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45" t="s">
        <v>834</v>
      </c>
      <c r="H129" s="156" t="s">
        <v>6</v>
      </c>
      <c r="I129" s="154" t="s">
        <v>237</v>
      </c>
      <c r="J129" s="151">
        <v>300</v>
      </c>
      <c r="K129" s="152"/>
      <c r="L129" s="155">
        <f>'05-10'!$K129+('05-10'!$J129/90)</f>
        <v>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45" t="s">
        <v>834</v>
      </c>
      <c r="H130" s="156" t="s">
        <v>6</v>
      </c>
      <c r="I130" s="154" t="s">
        <v>2848</v>
      </c>
      <c r="J130" s="151">
        <v>600</v>
      </c>
      <c r="K130" s="152"/>
      <c r="L130" s="155">
        <f>'05-10'!$K130+('05-10'!$J130/90)</f>
        <v>6.666666666666667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45" t="s">
        <v>834</v>
      </c>
      <c r="H131" s="156" t="s">
        <v>6</v>
      </c>
      <c r="I131" s="154"/>
      <c r="J131" s="151">
        <v>280</v>
      </c>
      <c r="K131" s="152"/>
      <c r="L131" s="155">
        <f>'05-10'!$K131+('05-10'!$J131/90)</f>
        <v>3.1111111111111112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905</v>
      </c>
      <c r="J132" s="151">
        <v>125</v>
      </c>
      <c r="K132" s="152"/>
      <c r="L132" s="155">
        <f>'05-10'!$K132+('05-10'!$J132/90)</f>
        <v>1.3888888888888888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647</v>
      </c>
      <c r="J133" s="151">
        <v>-450</v>
      </c>
      <c r="K133" s="152">
        <v>80</v>
      </c>
      <c r="L133" s="155">
        <f>'05-10'!$K133+('05-10'!$J133/90)</f>
        <v>75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437</v>
      </c>
      <c r="J134" s="151">
        <v>-300</v>
      </c>
      <c r="K134" s="152"/>
      <c r="L134" s="155">
        <f>'05-10'!$K134+('05-10'!$J134/90)</f>
        <v>-3.3333333333333335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2849</v>
      </c>
      <c r="J135" s="151">
        <v>75</v>
      </c>
      <c r="K135" s="152"/>
      <c r="L135" s="155">
        <f>'05-10'!$K135+('05-10'!$J135/90)</f>
        <v>0.83333333333333337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470</v>
      </c>
      <c r="J136" s="151">
        <v>360</v>
      </c>
      <c r="K136" s="152"/>
      <c r="L136" s="155">
        <f>'05-10'!$K136+('05-10'!$J136/90)</f>
        <v>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1513</v>
      </c>
      <c r="J137" s="151">
        <v>-180</v>
      </c>
      <c r="K137" s="152">
        <v>20</v>
      </c>
      <c r="L137" s="155">
        <f>'05-10'!$K137+('05-10'!$J137/90)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2850</v>
      </c>
      <c r="J138" s="151"/>
      <c r="K138" s="152">
        <v>130</v>
      </c>
      <c r="L138" s="155">
        <f>'05-10'!$K138+('05-10'!$J138/90)</f>
        <v>130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2851</v>
      </c>
      <c r="J139" s="151">
        <v>450</v>
      </c>
      <c r="K139" s="152">
        <v>160</v>
      </c>
      <c r="L139" s="155">
        <f>'05-10'!$K139+('05-10'!$J139/90)</f>
        <v>165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2782</v>
      </c>
      <c r="J140" s="151">
        <v>-450</v>
      </c>
      <c r="K140" s="152">
        <v>40</v>
      </c>
      <c r="L140" s="155">
        <f>'05-10'!$K140+('05-10'!$J140/90)</f>
        <v>35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70</v>
      </c>
      <c r="K141" s="152"/>
      <c r="L141" s="155">
        <f>'05-10'!$K141+('05-10'!$J141/90)</f>
        <v>0.77777777777777779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>
        <v>400</v>
      </c>
      <c r="K142" s="152"/>
      <c r="L142" s="155">
        <f>'05-10'!$K142+('05-10'!$J142/90)</f>
        <v>4.4444444444444446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400</v>
      </c>
      <c r="K143" s="152"/>
      <c r="L143" s="155">
        <f>'05-10'!$K143+('05-10'!$J143/90)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550</v>
      </c>
      <c r="K144" s="152"/>
      <c r="L144" s="155">
        <f>'05-10'!$K144+('05-10'!$J144/90)</f>
        <v>6.1111111111111107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'05-10'!$K145+('05-10'!$J145/90)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'05-10'!$K146+('05-10'!$J146/90)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'05-10'!$K147+('05-10'!$J147/90)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'05-10'!$K148+('05-10'!$J148/90)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'05-10'!$K149+('05-10'!$J149/90)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'05-10'!$K150+('05-10'!$J150/90)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'05-10'!$K151+('05-10'!$J151/90)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208" priority="9">
      <formula>$H3="جملة"</formula>
    </cfRule>
    <cfRule type="expression" dxfId="207" priority="10">
      <formula>$H3="مصاريف"</formula>
    </cfRule>
    <cfRule type="expression" dxfId="206" priority="11">
      <formula>$H3="سحب"</formula>
    </cfRule>
    <cfRule type="expression" dxfId="205" priority="12">
      <formula>$H3="بيع"</formula>
    </cfRule>
  </conditionalFormatting>
  <conditionalFormatting sqref="H22:L151">
    <cfRule type="expression" dxfId="204" priority="1">
      <formula>$H22="جملة"</formula>
    </cfRule>
    <cfRule type="expression" dxfId="203" priority="2">
      <formula>$H22="مصاريف"</formula>
    </cfRule>
    <cfRule type="expression" dxfId="202" priority="3">
      <formula>$H22="سحب"</formula>
    </cfRule>
    <cfRule type="expression" dxfId="201" priority="4">
      <formula>$H22="بيع"</formula>
    </cfRule>
  </conditionalFormatting>
  <dataValidations count="1">
    <dataValidation type="list" allowBlank="1" showInputMessage="1" showErrorMessage="1" sqref="H3:H18 H22:H151" xr:uid="{8A1D77D8-BB65-4C30-A8FA-5F4F6A54956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F829E-8DA5-43C5-BFEB-2B1474AA76DA}">
  <sheetPr>
    <pageSetUpPr fitToPage="1"/>
  </sheetPr>
  <dimension ref="A1:Z165"/>
  <sheetViews>
    <sheetView rightToLeft="1" topLeftCell="A154" zoomScaleNormal="100" workbookViewId="0">
      <selection activeCell="I161" sqref="I16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635</v>
      </c>
      <c r="K1" s="166">
        <f t="shared" si="0"/>
        <v>542</v>
      </c>
      <c r="L1" s="167">
        <f t="shared" si="0"/>
        <v>549.05555555555543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1796</v>
      </c>
      <c r="I3" s="154" t="s">
        <v>64</v>
      </c>
      <c r="J3" s="151"/>
      <c r="K3" s="152">
        <v>300</v>
      </c>
      <c r="L3" s="155">
        <f t="shared" ref="L3:L18" si="1">K3+(J3/90)</f>
        <v>300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2853</v>
      </c>
      <c r="J4" s="151">
        <v>630</v>
      </c>
      <c r="K4" s="152"/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1121</v>
      </c>
      <c r="J5" s="151">
        <v>50</v>
      </c>
      <c r="K5" s="152"/>
      <c r="L5" s="155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161</v>
      </c>
      <c r="J6" s="151"/>
      <c r="K6" s="152">
        <v>15</v>
      </c>
      <c r="L6" s="155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33</v>
      </c>
      <c r="J7" s="151">
        <v>-150</v>
      </c>
      <c r="K7" s="152">
        <v>10</v>
      </c>
      <c r="L7" s="155">
        <f t="shared" si="1"/>
        <v>8.3333333333333339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1796</v>
      </c>
      <c r="I8" s="154" t="s">
        <v>2854</v>
      </c>
      <c r="J8" s="151">
        <v>270</v>
      </c>
      <c r="K8" s="152">
        <v>90</v>
      </c>
      <c r="L8" s="155">
        <f t="shared" si="1"/>
        <v>93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1338</v>
      </c>
      <c r="J9" s="151"/>
      <c r="K9" s="152">
        <v>50</v>
      </c>
      <c r="L9" s="155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437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673</v>
      </c>
      <c r="J11" s="151">
        <v>100</v>
      </c>
      <c r="K11" s="152">
        <v>30</v>
      </c>
      <c r="L11" s="155">
        <f t="shared" si="1"/>
        <v>31.111111111111111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776</v>
      </c>
      <c r="J12" s="151"/>
      <c r="K12" s="152">
        <v>100</v>
      </c>
      <c r="L12" s="155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266</v>
      </c>
      <c r="J13" s="151">
        <v>225</v>
      </c>
      <c r="K13" s="152"/>
      <c r="L13" s="155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2855</v>
      </c>
      <c r="J14" s="151"/>
      <c r="K14" s="152">
        <v>60</v>
      </c>
      <c r="L14" s="155">
        <f t="shared" si="1"/>
        <v>60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 t="s">
        <v>1291</v>
      </c>
      <c r="J15" s="151">
        <v>100</v>
      </c>
      <c r="K15" s="152"/>
      <c r="L15" s="155">
        <f t="shared" si="1"/>
        <v>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 t="s">
        <v>56</v>
      </c>
      <c r="J16" s="151">
        <v>-190</v>
      </c>
      <c r="K16" s="152"/>
      <c r="L16" s="155">
        <f t="shared" si="1"/>
        <v>-2.1111111111111112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40</v>
      </c>
      <c r="I17" s="154" t="s">
        <v>2858</v>
      </c>
      <c r="J17" s="151"/>
      <c r="K17" s="152">
        <v>-113</v>
      </c>
      <c r="L17" s="155">
        <f t="shared" si="1"/>
        <v>-113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2811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22" t="s">
        <v>7</v>
      </c>
      <c r="B20" s="223"/>
      <c r="C20" s="223"/>
      <c r="D20" s="223"/>
      <c r="E20" s="223"/>
      <c r="F20" s="223"/>
      <c r="G20" s="1"/>
      <c r="H20" s="163"/>
      <c r="I20" s="164" t="s">
        <v>0</v>
      </c>
      <c r="J20" s="165">
        <f>SUM('06-10'!$J$22:$J$165)</f>
        <v>-990</v>
      </c>
      <c r="K20" s="166">
        <f>SUM('06-10'!$K$22:$K$165)</f>
        <v>-3268</v>
      </c>
      <c r="L20" s="167">
        <f>SUM('06-10'!$L$22:$L$165)</f>
        <v>-3278.9999999999991</v>
      </c>
      <c r="M20" s="3"/>
      <c r="N20" s="222" t="s">
        <v>8</v>
      </c>
      <c r="O20" s="223"/>
      <c r="P20" s="223"/>
      <c r="Q20" s="223"/>
      <c r="R20" s="223"/>
      <c r="S20" s="223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6</v>
      </c>
      <c r="I22" s="154" t="s">
        <v>2856</v>
      </c>
      <c r="J22" s="151"/>
      <c r="K22" s="152">
        <v>440</v>
      </c>
      <c r="L22" s="155">
        <f>'06-10'!$K22+('06-10'!$J22/90)</f>
        <v>440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40</v>
      </c>
      <c r="I23" s="154" t="s">
        <v>95</v>
      </c>
      <c r="J23" s="151"/>
      <c r="K23" s="152">
        <v>-440</v>
      </c>
      <c r="L23" s="155">
        <f>'06-10'!$K23+('06-10'!$J23/90)</f>
        <v>-440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94</v>
      </c>
      <c r="S23" s="16">
        <f t="shared" si="5"/>
        <v>940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20</v>
      </c>
      <c r="F24" s="16">
        <f t="shared" si="3"/>
        <v>400</v>
      </c>
      <c r="G24" s="7"/>
      <c r="H24" s="156" t="s">
        <v>1796</v>
      </c>
      <c r="I24" s="154" t="s">
        <v>75</v>
      </c>
      <c r="J24" s="151"/>
      <c r="K24" s="152">
        <v>72</v>
      </c>
      <c r="L24" s="155">
        <f>'06-10'!$K24+('06-10'!$J24/90)</f>
        <v>72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6</v>
      </c>
      <c r="F25" s="16">
        <f t="shared" si="3"/>
        <v>300</v>
      </c>
      <c r="G25" s="7"/>
      <c r="H25" s="156" t="s">
        <v>40</v>
      </c>
      <c r="I25" s="154" t="s">
        <v>95</v>
      </c>
      <c r="J25" s="151"/>
      <c r="K25" s="152">
        <v>-72</v>
      </c>
      <c r="L25" s="155">
        <f>'06-10'!$K25+('06-10'!$J25/90)</f>
        <v>-72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29</v>
      </c>
      <c r="F26" s="16">
        <f t="shared" si="3"/>
        <v>2900</v>
      </c>
      <c r="G26" s="7"/>
      <c r="H26" s="156" t="s">
        <v>6</v>
      </c>
      <c r="I26" s="154" t="s">
        <v>214</v>
      </c>
      <c r="J26" s="151">
        <v>-540</v>
      </c>
      <c r="K26" s="152">
        <v>40</v>
      </c>
      <c r="L26" s="155">
        <f>'06-10'!$K26+('06-10'!$J26/90)</f>
        <v>34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57" t="s">
        <v>11</v>
      </c>
      <c r="E27" s="157"/>
      <c r="F27" s="159">
        <f>SUM(F22:F26)</f>
        <v>3605</v>
      </c>
      <c r="G27" s="7"/>
      <c r="H27" s="156" t="s">
        <v>6</v>
      </c>
      <c r="I27" s="154" t="s">
        <v>62</v>
      </c>
      <c r="J27" s="151">
        <v>-100</v>
      </c>
      <c r="K27" s="152">
        <v>10</v>
      </c>
      <c r="L27" s="155">
        <f>'06-10'!$K27+('06-10'!$J27/90)</f>
        <v>8.8888888888888893</v>
      </c>
      <c r="M27" s="3"/>
      <c r="N27" s="13">
        <v>100</v>
      </c>
      <c r="O27" s="1">
        <v>13</v>
      </c>
      <c r="P27" s="14">
        <f t="shared" si="4"/>
        <v>1300</v>
      </c>
      <c r="Q27" s="157" t="s">
        <v>11</v>
      </c>
      <c r="R27" s="157"/>
      <c r="S27" s="159">
        <f>SUM(S22:S26)</f>
        <v>6890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3465</v>
      </c>
      <c r="D28" s="1"/>
      <c r="E28" s="1"/>
      <c r="F28" s="1"/>
      <c r="G28" s="1"/>
      <c r="H28" s="156" t="s">
        <v>6</v>
      </c>
      <c r="I28" s="154" t="s">
        <v>2857</v>
      </c>
      <c r="J28" s="151"/>
      <c r="K28" s="152">
        <v>55</v>
      </c>
      <c r="L28" s="155">
        <f>'06-10'!$K28+('06-10'!$J28/90)</f>
        <v>55</v>
      </c>
      <c r="M28" s="3"/>
      <c r="N28" s="157" t="s">
        <v>11</v>
      </c>
      <c r="O28" s="157"/>
      <c r="P28" s="158">
        <f>SUM(P22:P27)</f>
        <v>1547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0" t="s">
        <v>21</v>
      </c>
      <c r="E29" s="221"/>
      <c r="F29" s="159">
        <f t="array" aca="1" ref="F29" ca="1">INDIRECT("'"&amp;$A$19&amp;"'!J20")+J1</f>
        <v>1205</v>
      </c>
      <c r="G29" s="1"/>
      <c r="H29" s="156" t="s">
        <v>6</v>
      </c>
      <c r="I29" s="154" t="s">
        <v>130</v>
      </c>
      <c r="J29" s="151">
        <v>100</v>
      </c>
      <c r="K29" s="152"/>
      <c r="L29" s="155">
        <f>'06-10'!$K29+('06-10'!$J29/90)</f>
        <v>1.1111111111111112</v>
      </c>
      <c r="M29" s="3"/>
      <c r="N29" s="1"/>
      <c r="O29" s="1"/>
      <c r="P29" s="18"/>
      <c r="Q29" s="220" t="s">
        <v>21</v>
      </c>
      <c r="R29" s="221"/>
      <c r="S29" s="159">
        <f>SUM('06-10'!$J$22:$J$165)</f>
        <v>-990</v>
      </c>
      <c r="T29" s="1"/>
      <c r="U29" s="1"/>
      <c r="V29" s="1"/>
      <c r="W29" s="1"/>
      <c r="X29" s="1"/>
      <c r="Y29" s="1"/>
      <c r="Z29" s="1"/>
    </row>
    <row r="30" spans="1:26" x14ac:dyDescent="0.3">
      <c r="A30" s="220" t="s">
        <v>23</v>
      </c>
      <c r="B30" s="221"/>
      <c r="C30" s="158">
        <f t="array" aca="1" ref="C30" ca="1">INDIRECT("'"&amp;$A$19&amp;"'!K20")+K1</f>
        <v>2860</v>
      </c>
      <c r="D30" s="1"/>
      <c r="E30" s="1"/>
      <c r="F30" s="8"/>
      <c r="G30" s="1"/>
      <c r="H30" s="156" t="s">
        <v>6</v>
      </c>
      <c r="I30" s="154" t="s">
        <v>2859</v>
      </c>
      <c r="J30" s="151">
        <v>700</v>
      </c>
      <c r="K30" s="152"/>
      <c r="L30" s="155">
        <f>'06-10'!$K30+('06-10'!$J30/90)</f>
        <v>7.7777777777777777</v>
      </c>
      <c r="M30" s="3"/>
      <c r="N30" s="220" t="s">
        <v>23</v>
      </c>
      <c r="O30" s="221"/>
      <c r="P30" s="158">
        <f>SUM('06-10'!$K$22:$K$165)</f>
        <v>-3268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2860</v>
      </c>
      <c r="J31" s="151">
        <v>100</v>
      </c>
      <c r="K31" s="152"/>
      <c r="L31" s="155">
        <f>'06-10'!$K31+('06-10'!$J31/90)</f>
        <v>1.1111111111111112</v>
      </c>
      <c r="M31" s="3"/>
      <c r="N31" s="1"/>
      <c r="O31" s="1"/>
      <c r="P31" s="18"/>
      <c r="Q31" s="157" t="s">
        <v>25</v>
      </c>
      <c r="R31" s="157"/>
      <c r="S31" s="159">
        <f>S27-S29-F27</f>
        <v>4275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295</v>
      </c>
      <c r="J32" s="151"/>
      <c r="K32" s="152">
        <v>5</v>
      </c>
      <c r="L32" s="155">
        <f>'06-10'!$K32+('06-10'!$J32/90)</f>
        <v>5</v>
      </c>
      <c r="M32" s="3"/>
      <c r="N32" s="157" t="s">
        <v>25</v>
      </c>
      <c r="O32" s="157"/>
      <c r="P32" s="158">
        <f>P28-P30-C28</f>
        <v>1350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>
        <v>288</v>
      </c>
      <c r="L33" s="155">
        <f>'06-10'!$K33+('06-10'!$J33/90)</f>
        <v>288</v>
      </c>
      <c r="M33" s="3"/>
      <c r="N33" s="160"/>
      <c r="O33" s="161"/>
      <c r="P33" s="162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40</v>
      </c>
      <c r="I34" s="154" t="s">
        <v>95</v>
      </c>
      <c r="J34" s="151"/>
      <c r="K34" s="152">
        <v>-288</v>
      </c>
      <c r="L34" s="155">
        <f>'06-10'!$K34+('06-10'!$J34/90)</f>
        <v>-288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>
        <v>200</v>
      </c>
      <c r="K35" s="152">
        <v>33</v>
      </c>
      <c r="L35" s="155">
        <f>'06-10'!$K35+('06-10'!$J35/90)</f>
        <v>35.222222222222221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95</v>
      </c>
      <c r="J36" s="151"/>
      <c r="K36" s="152">
        <v>-33</v>
      </c>
      <c r="L36" s="155">
        <f>'06-10'!$K36+('06-10'!$J36/90)</f>
        <v>-33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2861</v>
      </c>
      <c r="J37" s="151"/>
      <c r="K37" s="152">
        <v>130</v>
      </c>
      <c r="L37" s="155">
        <f>'06-10'!$K37+('06-10'!$J37/90)</f>
        <v>130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2362</v>
      </c>
      <c r="J38" s="151">
        <v>300</v>
      </c>
      <c r="K38" s="152"/>
      <c r="L38" s="155">
        <f>'06-10'!$K38+('06-10'!$J38/90)</f>
        <v>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2862</v>
      </c>
      <c r="J39" s="151">
        <v>180</v>
      </c>
      <c r="K39" s="152"/>
      <c r="L39" s="155">
        <f>'06-10'!$K39+('06-10'!$J39/90)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103</v>
      </c>
      <c r="J40" s="151"/>
      <c r="K40" s="152">
        <v>10</v>
      </c>
      <c r="L40" s="155">
        <f>'06-10'!$K40+('06-10'!$J40/90)</f>
        <v>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138</v>
      </c>
      <c r="J41" s="151">
        <v>450</v>
      </c>
      <c r="K41" s="152"/>
      <c r="L41" s="155">
        <f>'06-10'!$K41+('06-10'!$J41/90)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2863</v>
      </c>
      <c r="J42" s="151"/>
      <c r="K42" s="152">
        <v>20</v>
      </c>
      <c r="L42" s="155">
        <f>'06-10'!$K42+('06-10'!$J42/90)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121</v>
      </c>
      <c r="J43" s="151">
        <v>-100</v>
      </c>
      <c r="K43" s="152">
        <v>5</v>
      </c>
      <c r="L43" s="155">
        <f>'06-10'!$K43+('06-10'!$J43/90)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-175</v>
      </c>
      <c r="K44" s="152">
        <v>5</v>
      </c>
      <c r="L44" s="155">
        <f>'06-10'!$K44+('06-10'!$J44/90)</f>
        <v>3.0555555555555554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2864</v>
      </c>
      <c r="J45" s="151">
        <v>1750</v>
      </c>
      <c r="K45" s="152">
        <v>110</v>
      </c>
      <c r="L45" s="155">
        <f>'06-10'!$K45+('06-10'!$J45/90)</f>
        <v>129.44444444444446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819</v>
      </c>
      <c r="J46" s="151"/>
      <c r="K46" s="152">
        <v>15</v>
      </c>
      <c r="L46" s="155">
        <f>'06-10'!$K46+('06-10'!$J46/90)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100</v>
      </c>
      <c r="K47" s="152"/>
      <c r="L47" s="155">
        <f>'06-10'!$K47+('06-10'!$J47/90)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2865</v>
      </c>
      <c r="J48" s="151"/>
      <c r="K48" s="152">
        <v>215</v>
      </c>
      <c r="L48" s="155">
        <f>'06-10'!$K48+('06-10'!$J48/90)</f>
        <v>215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1796</v>
      </c>
      <c r="I49" s="154" t="s">
        <v>95</v>
      </c>
      <c r="J49" s="151"/>
      <c r="K49" s="152">
        <v>50</v>
      </c>
      <c r="L49" s="155">
        <f>'06-10'!$K49+('06-10'!$J49/90)</f>
        <v>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40</v>
      </c>
      <c r="I50" s="154" t="s">
        <v>95</v>
      </c>
      <c r="J50" s="151"/>
      <c r="K50" s="152">
        <v>-50</v>
      </c>
      <c r="L50" s="155">
        <f>'06-10'!$K50+('06-10'!$J50/90)</f>
        <v>-50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2866</v>
      </c>
      <c r="J51" s="151">
        <v>-270</v>
      </c>
      <c r="K51" s="152">
        <v>130</v>
      </c>
      <c r="L51" s="155">
        <f>'06-10'!$K51+('06-10'!$J51/90)</f>
        <v>127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847</v>
      </c>
      <c r="J52" s="151">
        <v>-180</v>
      </c>
      <c r="K52" s="152">
        <v>20</v>
      </c>
      <c r="L52" s="155">
        <f>'06-10'!$K52+('06-10'!$J52/90)</f>
        <v>18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1763</v>
      </c>
      <c r="J53" s="151">
        <v>600</v>
      </c>
      <c r="K53" s="152"/>
      <c r="L53" s="155">
        <f>'06-10'!$K53+('06-10'!$J53/90)</f>
        <v>6.666666666666667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76</v>
      </c>
      <c r="J54" s="151">
        <v>180</v>
      </c>
      <c r="K54" s="152"/>
      <c r="L54" s="155">
        <f>'06-10'!$K54+('06-10'!$J54/90)</f>
        <v>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>
        <v>320</v>
      </c>
      <c r="K55" s="152"/>
      <c r="L55" s="155">
        <f>'06-10'!$K55+('06-10'!$J55/90)</f>
        <v>3.5555555555555554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95</v>
      </c>
      <c r="J56" s="151"/>
      <c r="K56" s="152">
        <v>40</v>
      </c>
      <c r="L56" s="155">
        <f>'06-10'!$K56+('06-10'!$J56/90)</f>
        <v>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40</v>
      </c>
      <c r="I57" s="154" t="s">
        <v>95</v>
      </c>
      <c r="J57" s="151"/>
      <c r="K57" s="152">
        <v>-40</v>
      </c>
      <c r="L57" s="155">
        <f>'06-10'!$K57+('06-10'!$J57/90)</f>
        <v>-40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2867</v>
      </c>
      <c r="J58" s="151">
        <v>720</v>
      </c>
      <c r="K58" s="152"/>
      <c r="L58" s="155">
        <f>'06-10'!$K58+('06-10'!$J58/90)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40</v>
      </c>
      <c r="I59" s="154" t="s">
        <v>1051</v>
      </c>
      <c r="J59" s="151">
        <v>-770</v>
      </c>
      <c r="K59" s="152">
        <v>-250</v>
      </c>
      <c r="L59" s="155">
        <f>'06-10'!$K59+('06-10'!$J59/90)</f>
        <v>-258.55555555555554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2868</v>
      </c>
      <c r="J60" s="151"/>
      <c r="K60" s="152">
        <v>-5</v>
      </c>
      <c r="L60" s="155">
        <f>'06-10'!$K60+('06-10'!$J60/90)</f>
        <v>-5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2869</v>
      </c>
      <c r="J61" s="151">
        <v>90</v>
      </c>
      <c r="K61" s="152"/>
      <c r="L61" s="155">
        <f>'06-10'!$K61+('06-10'!$J61/90)</f>
        <v>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40</v>
      </c>
      <c r="I62" s="154" t="s">
        <v>2870</v>
      </c>
      <c r="J62" s="151"/>
      <c r="K62" s="152">
        <v>-760</v>
      </c>
      <c r="L62" s="155">
        <f>'06-10'!$K62+('06-10'!$J62/90)</f>
        <v>-760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169</v>
      </c>
      <c r="J63" s="151">
        <v>220</v>
      </c>
      <c r="K63" s="152"/>
      <c r="L63" s="155">
        <f>'06-10'!$K63+('06-10'!$J63/90)</f>
        <v>2.4444444444444446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-370</v>
      </c>
      <c r="K64" s="152">
        <v>15</v>
      </c>
      <c r="L64" s="155">
        <f>'06-10'!$K64+('06-10'!$J64/90)</f>
        <v>10.888888888888889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2182</v>
      </c>
      <c r="J65" s="151">
        <v>-270</v>
      </c>
      <c r="K65" s="152">
        <v>10</v>
      </c>
      <c r="L65" s="155">
        <f>'06-10'!$K65+('06-10'!$J65/90)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2871</v>
      </c>
      <c r="J66" s="151">
        <v>250</v>
      </c>
      <c r="K66" s="152"/>
      <c r="L66" s="155">
        <f>'06-10'!$K66+('06-10'!$J66/90)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847</v>
      </c>
      <c r="J67" s="151">
        <v>400</v>
      </c>
      <c r="K67" s="152"/>
      <c r="L67" s="155">
        <f>'06-10'!$K67+('06-10'!$J67/90)</f>
        <v>4.4444444444444446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146</v>
      </c>
      <c r="J68" s="151">
        <v>-100</v>
      </c>
      <c r="K68" s="152">
        <v>10</v>
      </c>
      <c r="L68" s="155">
        <f>'06-10'!$K68+('06-10'!$J68/90)</f>
        <v>8.8888888888888893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154</v>
      </c>
      <c r="J69" s="151">
        <v>150</v>
      </c>
      <c r="K69" s="152"/>
      <c r="L69" s="155">
        <f>'06-10'!$K69+('06-10'!$J69/90)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-540</v>
      </c>
      <c r="K70" s="152">
        <v>20</v>
      </c>
      <c r="L70" s="155">
        <f>'06-10'!$K70+('06-10'!$J70/90)</f>
        <v>14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694</v>
      </c>
      <c r="J71" s="151">
        <v>620</v>
      </c>
      <c r="K71" s="152"/>
      <c r="L71" s="155">
        <f>'06-10'!$K71+('06-10'!$J71/90)</f>
        <v>6.8888888888888893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404</v>
      </c>
      <c r="J72" s="151">
        <v>-400</v>
      </c>
      <c r="K72" s="152">
        <v>20</v>
      </c>
      <c r="L72" s="155">
        <f>'06-10'!$K72+('06-10'!$J72/90)</f>
        <v>15.555555555555555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28</v>
      </c>
      <c r="I73" s="154" t="s">
        <v>35</v>
      </c>
      <c r="J73" s="151"/>
      <c r="K73" s="152">
        <v>-5</v>
      </c>
      <c r="L73" s="155">
        <f>'06-10'!$K73+('06-10'!$J73/90)</f>
        <v>-5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751</v>
      </c>
      <c r="J74" s="151"/>
      <c r="K74" s="152">
        <v>41</v>
      </c>
      <c r="L74" s="155">
        <f>'06-10'!$K74+('06-10'!$J74/90)</f>
        <v>41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2635</v>
      </c>
      <c r="J75" s="151"/>
      <c r="K75" s="152">
        <v>100</v>
      </c>
      <c r="L75" s="155">
        <f>'06-10'!$K75+('06-10'!$J75/90)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2872</v>
      </c>
      <c r="J76" s="151"/>
      <c r="K76" s="152">
        <v>15</v>
      </c>
      <c r="L76" s="155">
        <f>'06-10'!$K76+('06-10'!$J76/90)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1360</v>
      </c>
      <c r="J77" s="151">
        <v>200</v>
      </c>
      <c r="K77" s="152">
        <v>10</v>
      </c>
      <c r="L77" s="155">
        <f>'06-10'!$K77+('06-10'!$J77/90)</f>
        <v>12.222222222222221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2873</v>
      </c>
      <c r="J78" s="151">
        <v>190</v>
      </c>
      <c r="K78" s="152"/>
      <c r="L78" s="155">
        <f>'06-10'!$K78+('06-10'!$J78/90)</f>
        <v>2.1111111111111112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2874</v>
      </c>
      <c r="J79" s="151"/>
      <c r="K79" s="152">
        <v>5</v>
      </c>
      <c r="L79" s="155">
        <f>'06-10'!$K79+('06-10'!$J79/90)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2875</v>
      </c>
      <c r="J80" s="151"/>
      <c r="K80" s="152">
        <v>35</v>
      </c>
      <c r="L80" s="155">
        <f>'06-10'!$K80+('06-10'!$J80/90)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2876</v>
      </c>
      <c r="J81" s="151"/>
      <c r="K81" s="152">
        <v>11</v>
      </c>
      <c r="L81" s="155">
        <f>'06-10'!$K81+('06-10'!$J81/90)</f>
        <v>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1014</v>
      </c>
      <c r="J82" s="151">
        <v>-270</v>
      </c>
      <c r="K82" s="152">
        <v>50</v>
      </c>
      <c r="L82" s="155">
        <f>'06-10'!$K82+('06-10'!$J82/90)</f>
        <v>47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77</v>
      </c>
      <c r="J83" s="151">
        <v>50</v>
      </c>
      <c r="K83" s="152">
        <v>5</v>
      </c>
      <c r="L83" s="155">
        <f>'06-10'!$K83+('06-10'!$J83/90)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2173</v>
      </c>
      <c r="J84" s="151">
        <v>-360</v>
      </c>
      <c r="K84" s="152">
        <v>-1840</v>
      </c>
      <c r="L84" s="155">
        <f>'06-10'!$K84+('06-10'!$J84/90)</f>
        <v>-1844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1796</v>
      </c>
      <c r="I85" s="154" t="s">
        <v>878</v>
      </c>
      <c r="J85" s="151"/>
      <c r="K85" s="152">
        <v>15</v>
      </c>
      <c r="L85" s="155">
        <f>'06-10'!$K85+('06-10'!$J85/90)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2877</v>
      </c>
      <c r="J86" s="151">
        <v>50</v>
      </c>
      <c r="K86" s="152"/>
      <c r="L86" s="155">
        <f>'06-10'!$K86+('06-10'!$J86/90)</f>
        <v>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275</v>
      </c>
      <c r="J87" s="151">
        <v>100</v>
      </c>
      <c r="K87" s="152">
        <v>5</v>
      </c>
      <c r="L87" s="155">
        <f>'06-10'!$K87+('06-10'!$J87/90)</f>
        <v>6.1111111111111107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>
        <v>-50</v>
      </c>
      <c r="K88" s="152">
        <v>60</v>
      </c>
      <c r="L88" s="155">
        <f>'06-10'!$K88+('06-10'!$J88/90)</f>
        <v>59.444444444444443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95</v>
      </c>
      <c r="J89" s="151"/>
      <c r="K89" s="152">
        <v>74</v>
      </c>
      <c r="L89" s="155">
        <f>'06-10'!$K89+('06-10'!$J89/90)</f>
        <v>74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95</v>
      </c>
      <c r="J90" s="151"/>
      <c r="K90" s="152">
        <v>-74</v>
      </c>
      <c r="L90" s="155">
        <f>'06-10'!$K90+('06-10'!$J90/90)</f>
        <v>-74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1235</v>
      </c>
      <c r="J91" s="151"/>
      <c r="K91" s="152">
        <v>35</v>
      </c>
      <c r="L91" s="155">
        <f>'06-10'!$K91+('06-10'!$J91/90)</f>
        <v>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363</v>
      </c>
      <c r="J92" s="151"/>
      <c r="K92" s="152">
        <v>8</v>
      </c>
      <c r="L92" s="155">
        <f>'06-10'!$K92+('06-10'!$J92/90)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2878</v>
      </c>
      <c r="J93" s="151">
        <v>180</v>
      </c>
      <c r="K93" s="152">
        <v>10</v>
      </c>
      <c r="L93" s="155">
        <f>'06-10'!$K93+('06-10'!$J93/90)</f>
        <v>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1298</v>
      </c>
      <c r="J94" s="151">
        <v>200</v>
      </c>
      <c r="K94" s="152"/>
      <c r="L94" s="155">
        <f>'06-10'!$K94+('06-10'!$J94/90)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2879</v>
      </c>
      <c r="J95" s="151">
        <v>-200</v>
      </c>
      <c r="K95" s="152">
        <v>5</v>
      </c>
      <c r="L95" s="155">
        <f>'06-10'!$K95+('06-10'!$J95/90)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121</v>
      </c>
      <c r="J96" s="151">
        <v>100</v>
      </c>
      <c r="K96" s="152"/>
      <c r="L96" s="155">
        <f>'06-10'!$K96+('06-10'!$J96/90)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1981</v>
      </c>
      <c r="J97" s="151"/>
      <c r="K97" s="152">
        <v>65</v>
      </c>
      <c r="L97" s="155">
        <f>'06-10'!$K97+('06-10'!$J97/90)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229</v>
      </c>
      <c r="J98" s="151">
        <v>-360</v>
      </c>
      <c r="K98" s="152">
        <v>-10</v>
      </c>
      <c r="L98" s="155">
        <f>'06-10'!$K98+('06-10'!$J98/90)</f>
        <v>-14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2880</v>
      </c>
      <c r="J99" s="151">
        <v>-220</v>
      </c>
      <c r="K99" s="152">
        <v>10</v>
      </c>
      <c r="L99" s="155">
        <f>'06-10'!$K99+('06-10'!$J99/90)</f>
        <v>7.5555555555555554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2881</v>
      </c>
      <c r="J100" s="151">
        <v>-150</v>
      </c>
      <c r="K100" s="152">
        <v>5</v>
      </c>
      <c r="L100" s="155">
        <f>'06-10'!$K100+('06-10'!$J100/90)</f>
        <v>3.333333333333333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50</v>
      </c>
      <c r="K101" s="152"/>
      <c r="L101" s="155">
        <f>'06-10'!$K101+('06-10'!$J101/90)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70</v>
      </c>
      <c r="K102" s="152"/>
      <c r="L102" s="155">
        <f>'06-10'!$K102+('06-10'!$J102/90)</f>
        <v>0.77777777777777779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150</v>
      </c>
      <c r="K103" s="152"/>
      <c r="L103" s="155">
        <f>'06-10'!$K103+('06-10'!$J103/90)</f>
        <v>1.6666666666666667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156</v>
      </c>
      <c r="J104" s="151">
        <v>50</v>
      </c>
      <c r="K104" s="152">
        <v>5</v>
      </c>
      <c r="L104" s="155">
        <f>'06-10'!$K104+('06-10'!$J104/90)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2882</v>
      </c>
      <c r="J105" s="151">
        <v>-310</v>
      </c>
      <c r="K105" s="152">
        <v>15</v>
      </c>
      <c r="L105" s="155">
        <f>'06-10'!$K105+('06-10'!$J105/90)</f>
        <v>11.555555555555555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686</v>
      </c>
      <c r="J106" s="151"/>
      <c r="K106" s="152">
        <v>5</v>
      </c>
      <c r="L106" s="155">
        <f>'06-10'!$K106+('06-10'!$J106/90)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62</v>
      </c>
      <c r="J107" s="151">
        <v>100</v>
      </c>
      <c r="K107" s="152">
        <v>20</v>
      </c>
      <c r="L107" s="155">
        <f>'06-10'!$K107+('06-10'!$J107/90)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240</v>
      </c>
      <c r="J108" s="151"/>
      <c r="K108" s="152">
        <v>108</v>
      </c>
      <c r="L108" s="155">
        <f>'06-10'!$K108+('06-10'!$J108/90)</f>
        <v>108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754</v>
      </c>
      <c r="J109" s="151"/>
      <c r="K109" s="152">
        <v>39</v>
      </c>
      <c r="L109" s="155">
        <f>'06-10'!$K109+('06-10'!$J109/90)</f>
        <v>39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208</v>
      </c>
      <c r="J110" s="151">
        <v>70</v>
      </c>
      <c r="K110" s="152"/>
      <c r="L110" s="155">
        <f>'06-10'!$K110+('06-10'!$J110/90)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40</v>
      </c>
      <c r="I111" s="154" t="s">
        <v>2154</v>
      </c>
      <c r="J111" s="151">
        <v>180</v>
      </c>
      <c r="K111" s="152">
        <v>-445</v>
      </c>
      <c r="L111" s="155">
        <f>'06-10'!$K111+('06-10'!$J111/90)</f>
        <v>-443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35</v>
      </c>
      <c r="K112" s="152">
        <v>-135</v>
      </c>
      <c r="L112" s="155">
        <f>'06-10'!$K112+('06-10'!$J112/90)</f>
        <v>-134.61111111111111</v>
      </c>
      <c r="M112" s="3"/>
      <c r="N112" s="45" t="s">
        <v>118</v>
      </c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1796</v>
      </c>
      <c r="I113" s="154" t="s">
        <v>2883</v>
      </c>
      <c r="J113" s="151">
        <v>270</v>
      </c>
      <c r="K113" s="152">
        <v>130</v>
      </c>
      <c r="L113" s="155">
        <f>'06-10'!$K113+('06-10'!$J113/90)</f>
        <v>133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2884</v>
      </c>
      <c r="J114" s="151">
        <v>-400</v>
      </c>
      <c r="K114" s="152">
        <v>10</v>
      </c>
      <c r="L114" s="155">
        <f>'06-10'!$K114+('06-10'!$J114/90)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40</v>
      </c>
      <c r="I115" s="154" t="s">
        <v>57</v>
      </c>
      <c r="J115" s="151">
        <v>2000</v>
      </c>
      <c r="K115" s="152"/>
      <c r="L115" s="155">
        <f>'06-10'!$K115+('06-10'!$J115/90)</f>
        <v>22.222222222222221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</v>
      </c>
      <c r="J116" s="151">
        <v>-2000</v>
      </c>
      <c r="K116" s="152"/>
      <c r="L116" s="155">
        <f>'06-10'!$K116+('06-10'!$J116/90)</f>
        <v>-22.222222222222221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39</v>
      </c>
      <c r="J117" s="151">
        <v>100</v>
      </c>
      <c r="K117" s="152">
        <v>50</v>
      </c>
      <c r="L117" s="155">
        <f>'06-10'!$K117+('06-10'!$J117/90)</f>
        <v>51.111111111111114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555</v>
      </c>
      <c r="J118" s="151">
        <v>-150</v>
      </c>
      <c r="K118" s="152"/>
      <c r="L118" s="155">
        <f>'06-10'!$K118+('06-10'!$J118/90)</f>
        <v>-1.6666666666666667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39</v>
      </c>
      <c r="J119" s="151">
        <v>360</v>
      </c>
      <c r="K119" s="152"/>
      <c r="L119" s="155">
        <f>'06-10'!$K119+('06-10'!$J119/90)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1366</v>
      </c>
      <c r="J120" s="151"/>
      <c r="K120" s="152">
        <v>22</v>
      </c>
      <c r="L120" s="155">
        <f>'06-10'!$K120+('06-10'!$J120/90)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40</v>
      </c>
      <c r="I121" s="154" t="s">
        <v>95</v>
      </c>
      <c r="J121" s="151"/>
      <c r="K121" s="152">
        <v>-22</v>
      </c>
      <c r="L121" s="155">
        <f>'06-10'!$K121+('06-10'!$J121/90)</f>
        <v>-22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50</v>
      </c>
      <c r="K122" s="152"/>
      <c r="L122" s="155">
        <f>'06-10'!$K122+('06-10'!$J122/90)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>
        <v>-330</v>
      </c>
      <c r="K123" s="152">
        <v>5</v>
      </c>
      <c r="L123" s="155">
        <f>'06-10'!$K123+('06-10'!$J123/90)</f>
        <v>1.3333333333333335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161</v>
      </c>
      <c r="J124" s="151">
        <v>-300</v>
      </c>
      <c r="K124" s="152">
        <v>30</v>
      </c>
      <c r="L124" s="155">
        <f>'06-10'!$K124+('06-10'!$J124/90)</f>
        <v>26.666666666666668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2885</v>
      </c>
      <c r="J125" s="151"/>
      <c r="K125" s="152">
        <v>-170</v>
      </c>
      <c r="L125" s="155">
        <f>'06-10'!$K125+('06-10'!$J125/90)</f>
        <v>-170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1395</v>
      </c>
      <c r="J126" s="151"/>
      <c r="K126" s="152">
        <v>5</v>
      </c>
      <c r="L126" s="155">
        <f>'06-10'!$K126+('06-10'!$J126/90)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797</v>
      </c>
      <c r="J127" s="151">
        <v>300</v>
      </c>
      <c r="K127" s="152">
        <v>80</v>
      </c>
      <c r="L127" s="155">
        <f>'06-10'!$K127+('06-10'!$J127/90)</f>
        <v>83.333333333333329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1796</v>
      </c>
      <c r="I128" s="154" t="s">
        <v>997</v>
      </c>
      <c r="J128" s="151"/>
      <c r="K128" s="152">
        <v>220</v>
      </c>
      <c r="L128" s="155">
        <f>'06-10'!$K128+('06-10'!$J128/90)</f>
        <v>220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513</v>
      </c>
      <c r="J129" s="151"/>
      <c r="K129" s="152">
        <v>5</v>
      </c>
      <c r="L129" s="155">
        <f>'06-10'!$K129+('06-10'!$J129/90)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1454</v>
      </c>
      <c r="J130" s="151">
        <v>315</v>
      </c>
      <c r="K130" s="152"/>
      <c r="L130" s="155">
        <f>'06-10'!$K130+('06-10'!$J130/90)</f>
        <v>3.5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154</v>
      </c>
      <c r="J131" s="151">
        <v>-290</v>
      </c>
      <c r="K131" s="152">
        <v>5</v>
      </c>
      <c r="L131" s="155">
        <f>'06-10'!$K131+('06-10'!$J131/90)</f>
        <v>1.7777777777777777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2886</v>
      </c>
      <c r="J132" s="151">
        <v>1280</v>
      </c>
      <c r="K132" s="152">
        <v>10</v>
      </c>
      <c r="L132" s="155">
        <f>'06-10'!$K132+('06-10'!$J132/90)</f>
        <v>24.222222222222221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250</v>
      </c>
      <c r="K133" s="152"/>
      <c r="L133" s="155">
        <f>'06-10'!$K133+('06-10'!$J133/90)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1981</v>
      </c>
      <c r="J134" s="151"/>
      <c r="K134" s="152">
        <v>45</v>
      </c>
      <c r="L134" s="155">
        <f>'06-10'!$K134+('06-10'!$J134/90)</f>
        <v>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2887</v>
      </c>
      <c r="J135" s="151"/>
      <c r="K135" s="152">
        <v>200</v>
      </c>
      <c r="L135" s="155">
        <f>'06-10'!$K135+('06-10'!$J135/90)</f>
        <v>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2888</v>
      </c>
      <c r="J136" s="151"/>
      <c r="K136" s="152">
        <v>10</v>
      </c>
      <c r="L136" s="155">
        <f>'06-10'!$K136+('06-10'!$J136/90)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2889</v>
      </c>
      <c r="J137" s="151">
        <v>450</v>
      </c>
      <c r="K137" s="152">
        <v>50</v>
      </c>
      <c r="L137" s="155">
        <f>'06-10'!$K137+('06-10'!$J137/90)</f>
        <v>55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154</v>
      </c>
      <c r="J138" s="151">
        <v>200</v>
      </c>
      <c r="K138" s="152"/>
      <c r="L138" s="155">
        <f>'06-10'!$K138+('06-10'!$J138/90)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95</v>
      </c>
      <c r="J139" s="151"/>
      <c r="K139" s="152">
        <v>260</v>
      </c>
      <c r="L139" s="155">
        <f>'06-10'!$K139+('06-10'!$J139/90)</f>
        <v>260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40</v>
      </c>
      <c r="I140" s="154" t="s">
        <v>95</v>
      </c>
      <c r="J140" s="151"/>
      <c r="K140" s="152">
        <v>-260</v>
      </c>
      <c r="L140" s="155">
        <f>'06-10'!$K140+('06-10'!$J140/90)</f>
        <v>-260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578</v>
      </c>
      <c r="J141" s="151">
        <v>-315</v>
      </c>
      <c r="K141" s="152">
        <v>20</v>
      </c>
      <c r="L141" s="155">
        <f>'06-10'!$K141+('06-10'!$J141/90)</f>
        <v>16.5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980</v>
      </c>
      <c r="J142" s="151"/>
      <c r="K142" s="152">
        <v>10</v>
      </c>
      <c r="L142" s="155">
        <f>'06-10'!$K142+('06-10'!$J142/90)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651</v>
      </c>
      <c r="J143" s="151">
        <v>250</v>
      </c>
      <c r="K143" s="152"/>
      <c r="L143" s="155">
        <f>'06-10'!$K143+('06-10'!$J143/90)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229</v>
      </c>
      <c r="J144" s="151">
        <v>-250</v>
      </c>
      <c r="K144" s="152"/>
      <c r="L144" s="155">
        <f>'06-10'!$K144+('06-10'!$J144/90)</f>
        <v>-2.7777777777777777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205</v>
      </c>
      <c r="J145" s="151">
        <v>150</v>
      </c>
      <c r="K145" s="152"/>
      <c r="L145" s="155">
        <f>'06-10'!$K145+('06-10'!$J145/90)</f>
        <v>1.6666666666666667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80</v>
      </c>
      <c r="K146" s="152"/>
      <c r="L146" s="155">
        <f>'06-10'!$K146+('06-10'!$J146/90)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737</v>
      </c>
      <c r="J147" s="151"/>
      <c r="K147" s="152">
        <v>20</v>
      </c>
      <c r="L147" s="155">
        <f>'06-10'!$K147+('06-10'!$J147/90)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201</v>
      </c>
      <c r="J148" s="151">
        <v>400</v>
      </c>
      <c r="K148" s="152"/>
      <c r="L148" s="155">
        <f>'06-10'!$K148+('06-10'!$J148/90)</f>
        <v>4.4444444444444446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440</v>
      </c>
      <c r="J149" s="151"/>
      <c r="K149" s="152">
        <v>50</v>
      </c>
      <c r="L149" s="155">
        <f>'06-10'!$K149+('06-10'!$J149/90)</f>
        <v>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132</v>
      </c>
      <c r="J150" s="151">
        <v>200</v>
      </c>
      <c r="K150" s="152"/>
      <c r="L150" s="155">
        <f>'06-10'!$K150+('06-10'!$J150/90)</f>
        <v>2.2222222222222223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1101</v>
      </c>
      <c r="J151" s="151">
        <v>500</v>
      </c>
      <c r="K151" s="152"/>
      <c r="L151" s="155">
        <f>'06-10'!$K151+('06-10'!$J151/90)</f>
        <v>5.5555555555555554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2890</v>
      </c>
      <c r="J152" s="151">
        <v>200</v>
      </c>
      <c r="K152" s="152"/>
      <c r="L152" s="155">
        <f>'06-10'!$K152+('06-10'!$J152/90)</f>
        <v>2.2222222222222223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121</v>
      </c>
      <c r="J153" s="151">
        <v>250</v>
      </c>
      <c r="K153" s="152"/>
      <c r="L153" s="155">
        <f>'06-10'!$K153+('06-10'!$J153/90)</f>
        <v>2.7777777777777777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28</v>
      </c>
      <c r="I154" s="154" t="s">
        <v>437</v>
      </c>
      <c r="J154" s="151">
        <v>-300</v>
      </c>
      <c r="K154" s="152"/>
      <c r="L154" s="155">
        <f>'06-10'!$K154+('06-10'!$J154/90)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1228</v>
      </c>
      <c r="J155" s="151">
        <v>360</v>
      </c>
      <c r="K155" s="152"/>
      <c r="L155" s="155">
        <f>'06-10'!$K155+('06-10'!$J155/90)</f>
        <v>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130</v>
      </c>
      <c r="K156" s="152"/>
      <c r="L156" s="155">
        <f>'06-10'!$K156+('06-10'!$J156/90)</f>
        <v>1.4444444444444444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1796</v>
      </c>
      <c r="I157" s="154" t="s">
        <v>881</v>
      </c>
      <c r="J157" s="151"/>
      <c r="K157" s="152">
        <v>350</v>
      </c>
      <c r="L157" s="155">
        <f>'06-10'!$K157+('06-10'!$J157/90)</f>
        <v>350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-350</v>
      </c>
      <c r="L158" s="155">
        <f>'06-10'!$K158+('06-10'!$J158/90)</f>
        <v>-350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-220</v>
      </c>
      <c r="K159" s="152">
        <v>20</v>
      </c>
      <c r="L159" s="155">
        <f>'06-10'!$K159+('06-10'!$J159/90)</f>
        <v>17.555555555555557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40</v>
      </c>
      <c r="I160" s="154" t="s">
        <v>95</v>
      </c>
      <c r="J160" s="151">
        <v>-8000</v>
      </c>
      <c r="K160" s="152">
        <v>-2150</v>
      </c>
      <c r="L160" s="155">
        <f>'06-10'!$K160+('06-10'!$J160/90)</f>
        <v>-2238.8888888888887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40</v>
      </c>
      <c r="I161" s="154" t="s">
        <v>57</v>
      </c>
      <c r="J161" s="151"/>
      <c r="K161" s="152">
        <v>40</v>
      </c>
      <c r="L161" s="155">
        <f>'06-10'!$K161+('06-10'!$J161/90)</f>
        <v>40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28</v>
      </c>
      <c r="I162" s="154" t="s">
        <v>43</v>
      </c>
      <c r="J162" s="151"/>
      <c r="K162" s="152">
        <v>-40</v>
      </c>
      <c r="L162" s="155">
        <f>'06-10'!$K162+('06-10'!$J162/90)</f>
        <v>-40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'06-10'!$K163+('06-10'!$J163/90)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'06-10'!$K164+('06-10'!$J164/90)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'06-10'!$K165+('06-10'!$J165/90)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200" priority="5">
      <formula>$H3="جملة"</formula>
    </cfRule>
    <cfRule type="expression" dxfId="199" priority="6">
      <formula>$H3="مصاريف"</formula>
    </cfRule>
    <cfRule type="expression" dxfId="198" priority="7">
      <formula>$H3="سحب"</formula>
    </cfRule>
    <cfRule type="expression" dxfId="197" priority="8">
      <formula>$H3="بيع"</formula>
    </cfRule>
  </conditionalFormatting>
  <conditionalFormatting sqref="H22:L165">
    <cfRule type="expression" dxfId="196" priority="1">
      <formula>$H22="جملة"</formula>
    </cfRule>
    <cfRule type="expression" dxfId="195" priority="2">
      <formula>$H22="مصاريف"</formula>
    </cfRule>
    <cfRule type="expression" dxfId="194" priority="3">
      <formula>$H22="سحب"</formula>
    </cfRule>
    <cfRule type="expression" dxfId="193" priority="4">
      <formula>$H22="بيع"</formula>
    </cfRule>
  </conditionalFormatting>
  <dataValidations count="1">
    <dataValidation type="list" allowBlank="1" showInputMessage="1" showErrorMessage="1" sqref="H3:H18 H22:H165" xr:uid="{AE35A6E1-F0B0-48DA-9E10-5CB7547995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935C0-653B-401F-8783-8A3245C86A92}">
  <sheetPr>
    <pageSetUpPr fitToPage="1"/>
  </sheetPr>
  <dimension ref="A1:Z148"/>
  <sheetViews>
    <sheetView rightToLeft="1" topLeftCell="A133" workbookViewId="0">
      <selection activeCell="I144" sqref="I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585</v>
      </c>
      <c r="K1" s="166">
        <f t="shared" si="0"/>
        <v>109</v>
      </c>
      <c r="L1" s="167">
        <f t="shared" si="0"/>
        <v>115.5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958</v>
      </c>
      <c r="J3" s="151"/>
      <c r="K3" s="152">
        <v>5</v>
      </c>
      <c r="L3" s="155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26</v>
      </c>
      <c r="J4" s="151"/>
      <c r="K4" s="152">
        <v>1</v>
      </c>
      <c r="L4" s="155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2892</v>
      </c>
      <c r="J5" s="151"/>
      <c r="K5" s="152">
        <v>3</v>
      </c>
      <c r="L5" s="155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2893</v>
      </c>
      <c r="J6" s="151">
        <v>1170</v>
      </c>
      <c r="K6" s="152">
        <v>30</v>
      </c>
      <c r="L6" s="155">
        <f t="shared" si="1"/>
        <v>43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1796</v>
      </c>
      <c r="I7" s="154" t="s">
        <v>75</v>
      </c>
      <c r="J7" s="151">
        <v>-180</v>
      </c>
      <c r="K7" s="152">
        <v>50</v>
      </c>
      <c r="L7" s="155">
        <f t="shared" si="1"/>
        <v>48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28</v>
      </c>
      <c r="I8" s="154" t="s">
        <v>437</v>
      </c>
      <c r="J8" s="151">
        <v>-400</v>
      </c>
      <c r="K8" s="152"/>
      <c r="L8" s="155">
        <f t="shared" si="1"/>
        <v>-4.4444444444444446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2894</v>
      </c>
      <c r="J9" s="151">
        <v>200</v>
      </c>
      <c r="K9" s="152">
        <v>10</v>
      </c>
      <c r="L9" s="155">
        <f t="shared" si="1"/>
        <v>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56</v>
      </c>
      <c r="J10" s="151">
        <v>-205</v>
      </c>
      <c r="K10" s="152">
        <v>10</v>
      </c>
      <c r="L10" s="155">
        <f t="shared" si="1"/>
        <v>7.7222222222222223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2852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8" t="s">
        <v>7</v>
      </c>
      <c r="B20" s="219"/>
      <c r="C20" s="219"/>
      <c r="D20" s="219"/>
      <c r="E20" s="219"/>
      <c r="F20" s="219"/>
      <c r="G20" s="1"/>
      <c r="H20" s="163"/>
      <c r="I20" s="164" t="s">
        <v>0</v>
      </c>
      <c r="J20" s="165">
        <f>SUM('07-10'!$J$22:$J$148)</f>
        <v>945</v>
      </c>
      <c r="K20" s="166">
        <f>SUM('07-10'!$K$22:$K$148)</f>
        <v>389</v>
      </c>
      <c r="L20" s="167">
        <f>SUM('07-10'!$L$22:$L$148)</f>
        <v>399.49999999999977</v>
      </c>
      <c r="M20" s="3"/>
      <c r="N20" s="218" t="s">
        <v>8</v>
      </c>
      <c r="O20" s="219"/>
      <c r="P20" s="219"/>
      <c r="Q20" s="219"/>
      <c r="R20" s="219"/>
      <c r="S20" s="21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156" t="s">
        <v>6</v>
      </c>
      <c r="I22" s="154" t="s">
        <v>2635</v>
      </c>
      <c r="J22" s="151">
        <v>-180</v>
      </c>
      <c r="K22" s="152">
        <v>80</v>
      </c>
      <c r="L22" s="155">
        <f>'07-10'!$K22+('07-10'!$J22/90)</f>
        <v>78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84</v>
      </c>
      <c r="F23" s="16">
        <f t="shared" si="3"/>
        <v>840</v>
      </c>
      <c r="G23" s="7"/>
      <c r="H23" s="156" t="s">
        <v>6</v>
      </c>
      <c r="I23" s="154" t="s">
        <v>187</v>
      </c>
      <c r="J23" s="151">
        <v>100</v>
      </c>
      <c r="K23" s="152"/>
      <c r="L23" s="155">
        <f>'07-10'!$K23+('07-10'!$J23/90)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1254</v>
      </c>
      <c r="J24" s="151">
        <v>300</v>
      </c>
      <c r="K24" s="152"/>
      <c r="L24" s="155">
        <f>'07-10'!$K24+('07-10'!$J24/90)</f>
        <v>3.3333333333333335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2895</v>
      </c>
      <c r="J25" s="151">
        <v>-400</v>
      </c>
      <c r="K25" s="152">
        <v>10</v>
      </c>
      <c r="L25" s="155">
        <f>'07-10'!$K25+('07-10'!$J25/90)</f>
        <v>5.5555555555555554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14</v>
      </c>
      <c r="S25" s="16">
        <f t="shared" si="5"/>
        <v>700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23</v>
      </c>
      <c r="F26" s="16">
        <f t="shared" si="3"/>
        <v>2300</v>
      </c>
      <c r="G26" s="7"/>
      <c r="H26" s="156" t="s">
        <v>6</v>
      </c>
      <c r="I26" s="154" t="s">
        <v>2896</v>
      </c>
      <c r="J26" s="151">
        <v>-100</v>
      </c>
      <c r="K26" s="152">
        <v>24</v>
      </c>
      <c r="L26" s="155">
        <f>'07-10'!$K26+('07-10'!$J26/90)</f>
        <v>22.888888888888889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3200</v>
      </c>
      <c r="G27" s="7"/>
      <c r="H27" s="156" t="s">
        <v>6</v>
      </c>
      <c r="I27" s="154" t="s">
        <v>2897</v>
      </c>
      <c r="J27" s="151">
        <v>-450</v>
      </c>
      <c r="K27" s="152">
        <v>20</v>
      </c>
      <c r="L27" s="155">
        <f>'07-10'!$K27+('07-10'!$J27/90)</f>
        <v>15</v>
      </c>
      <c r="M27" s="3"/>
      <c r="N27" s="13">
        <v>100</v>
      </c>
      <c r="O27" s="1">
        <v>11</v>
      </c>
      <c r="P27" s="14">
        <f t="shared" si="4"/>
        <v>1100</v>
      </c>
      <c r="Q27" s="157" t="s">
        <v>11</v>
      </c>
      <c r="R27" s="157"/>
      <c r="S27" s="159">
        <f>SUM(S22:S26)</f>
        <v>9090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306</v>
      </c>
      <c r="D28" s="1"/>
      <c r="E28" s="1"/>
      <c r="F28" s="1"/>
      <c r="G28" s="1"/>
      <c r="H28" s="156" t="s">
        <v>28</v>
      </c>
      <c r="I28" s="154" t="s">
        <v>35</v>
      </c>
      <c r="J28" s="151">
        <v>-300</v>
      </c>
      <c r="K28" s="152"/>
      <c r="L28" s="155">
        <f>'07-10'!$K28+('07-10'!$J28/90)</f>
        <v>-3.3333333333333335</v>
      </c>
      <c r="M28" s="3"/>
      <c r="N28" s="157" t="s">
        <v>11</v>
      </c>
      <c r="O28" s="157"/>
      <c r="P28" s="158">
        <f>SUM(P22:P27)</f>
        <v>2077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0" t="s">
        <v>21</v>
      </c>
      <c r="E29" s="221"/>
      <c r="F29" s="159">
        <f t="array" aca="1" ref="F29" ca="1">INDIRECT("'"&amp;$A$19&amp;"'!J20")+J1</f>
        <v>-405</v>
      </c>
      <c r="G29" s="1"/>
      <c r="H29" s="156" t="s">
        <v>6</v>
      </c>
      <c r="I29" s="154" t="s">
        <v>229</v>
      </c>
      <c r="J29" s="151">
        <v>-130</v>
      </c>
      <c r="K29" s="152"/>
      <c r="L29" s="155">
        <f>'07-10'!$K29+('07-10'!$J29/90)</f>
        <v>-1.4444444444444444</v>
      </c>
      <c r="M29" s="3"/>
      <c r="N29" s="1"/>
      <c r="O29" s="1"/>
      <c r="P29" s="18"/>
      <c r="Q29" s="220" t="s">
        <v>21</v>
      </c>
      <c r="R29" s="221"/>
      <c r="S29" s="159">
        <f>SUM('07-10'!$J$22:$J$148)</f>
        <v>945</v>
      </c>
      <c r="T29" s="1"/>
      <c r="U29" s="1"/>
      <c r="V29" s="1"/>
      <c r="W29" s="1"/>
      <c r="X29" s="1"/>
      <c r="Y29" s="1"/>
      <c r="Z29" s="1"/>
    </row>
    <row r="30" spans="1:26" x14ac:dyDescent="0.3">
      <c r="A30" s="220" t="s">
        <v>23</v>
      </c>
      <c r="B30" s="221"/>
      <c r="C30" s="158">
        <f t="array" aca="1" ref="C30" ca="1">INDIRECT("'"&amp;$A$19&amp;"'!K20")+K1</f>
        <v>-3159</v>
      </c>
      <c r="D30" s="1"/>
      <c r="E30" s="1"/>
      <c r="F30" s="8"/>
      <c r="G30" s="1"/>
      <c r="H30" s="156" t="s">
        <v>6</v>
      </c>
      <c r="I30" s="154" t="s">
        <v>39</v>
      </c>
      <c r="J30" s="151">
        <v>400</v>
      </c>
      <c r="K30" s="152">
        <v>10</v>
      </c>
      <c r="L30" s="155">
        <f>'07-10'!$K30+('07-10'!$J30/90)</f>
        <v>14.444444444444445</v>
      </c>
      <c r="M30" s="3"/>
      <c r="N30" s="220" t="s">
        <v>23</v>
      </c>
      <c r="O30" s="221"/>
      <c r="P30" s="158">
        <f>SUM('07-10'!$K$22:$K$148)</f>
        <v>389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70</v>
      </c>
      <c r="K31" s="152"/>
      <c r="L31" s="155">
        <f>'07-10'!$K31+('07-10'!$J31/90)</f>
        <v>0.77777777777777779</v>
      </c>
      <c r="M31" s="3"/>
      <c r="N31" s="1"/>
      <c r="O31" s="1"/>
      <c r="P31" s="18"/>
      <c r="Q31" s="157" t="s">
        <v>25</v>
      </c>
      <c r="R31" s="157"/>
      <c r="S31" s="159">
        <f>S27-S29-F27</f>
        <v>4945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341</v>
      </c>
      <c r="J32" s="151"/>
      <c r="K32" s="152">
        <v>3</v>
      </c>
      <c r="L32" s="155">
        <f>'07-10'!$K32+('07-10'!$J32/90)</f>
        <v>3</v>
      </c>
      <c r="M32" s="3"/>
      <c r="N32" s="157" t="s">
        <v>25</v>
      </c>
      <c r="O32" s="157"/>
      <c r="P32" s="158">
        <f>P28-P30-C28</f>
        <v>1382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843</v>
      </c>
      <c r="J33" s="151"/>
      <c r="K33" s="152">
        <v>172</v>
      </c>
      <c r="L33" s="155">
        <f>'07-10'!$K33+('07-10'!$J33/90)</f>
        <v>172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2898</v>
      </c>
      <c r="J34" s="151">
        <v>250</v>
      </c>
      <c r="K34" s="152"/>
      <c r="L34" s="155">
        <f>'07-10'!$K34+('07-10'!$J34/90)</f>
        <v>2.7777777777777777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40</v>
      </c>
      <c r="K35" s="152"/>
      <c r="L35" s="155">
        <f>'07-10'!$K35+('07-10'!$J35/90)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229</v>
      </c>
      <c r="J36" s="151">
        <v>-720</v>
      </c>
      <c r="K36" s="152"/>
      <c r="L36" s="155">
        <f>'07-10'!$K36+('07-10'!$J36/90)</f>
        <v>-8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100</v>
      </c>
      <c r="J37" s="151">
        <v>550</v>
      </c>
      <c r="K37" s="152"/>
      <c r="L37" s="155">
        <f>'07-10'!$K37+('07-10'!$J37/90)</f>
        <v>6.1111111111111107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2899</v>
      </c>
      <c r="J38" s="151">
        <v>-225</v>
      </c>
      <c r="K38" s="152">
        <v>10</v>
      </c>
      <c r="L38" s="155">
        <f>'07-10'!$K38+('07-10'!$J38/90)</f>
        <v>7.5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905</v>
      </c>
      <c r="J39" s="151">
        <v>120</v>
      </c>
      <c r="K39" s="152"/>
      <c r="L39" s="155">
        <f>'07-10'!$K39+('07-10'!$J39/90)</f>
        <v>1.3333333333333333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16</v>
      </c>
      <c r="J40" s="151"/>
      <c r="K40" s="152">
        <v>5</v>
      </c>
      <c r="L40" s="155">
        <f>'07-10'!$K40+('07-10'!$J40/90)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1302</v>
      </c>
      <c r="J41" s="151">
        <v>200</v>
      </c>
      <c r="K41" s="152">
        <v>11</v>
      </c>
      <c r="L41" s="155">
        <f>'07-10'!$K41+('07-10'!$J41/90)</f>
        <v>13.222222222222221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1206</v>
      </c>
      <c r="J42" s="151"/>
      <c r="K42" s="152">
        <v>2</v>
      </c>
      <c r="L42" s="155">
        <f>'07-10'!$K42+('07-10'!$J42/90)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2900</v>
      </c>
      <c r="J43" s="151">
        <v>200</v>
      </c>
      <c r="K43" s="152"/>
      <c r="L43" s="155">
        <f>'07-10'!$K43+('07-10'!$J43/90)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2901</v>
      </c>
      <c r="J44" s="151">
        <v>-280</v>
      </c>
      <c r="K44" s="152">
        <v>40</v>
      </c>
      <c r="L44" s="155">
        <f>'07-10'!$K44+('07-10'!$J44/90)</f>
        <v>36.888888888888886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'07-10'!$K45+('07-10'!$J45/90)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1366</v>
      </c>
      <c r="J46" s="151">
        <v>250</v>
      </c>
      <c r="K46" s="152"/>
      <c r="L46" s="155">
        <f>'07-10'!$K46+('07-10'!$J46/90)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2902</v>
      </c>
      <c r="J47" s="151">
        <v>20</v>
      </c>
      <c r="K47" s="152"/>
      <c r="L47" s="155">
        <f>'07-10'!$K47+('07-10'!$J47/90)</f>
        <v>0.22222222222222221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1482</v>
      </c>
      <c r="J48" s="151"/>
      <c r="K48" s="152">
        <v>300</v>
      </c>
      <c r="L48" s="155">
        <f>'07-10'!$K48+('07-10'!$J48/90)</f>
        <v>300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2903</v>
      </c>
      <c r="J49" s="151">
        <v>-450</v>
      </c>
      <c r="K49" s="152">
        <v>40</v>
      </c>
      <c r="L49" s="155">
        <f>'07-10'!$K49+('07-10'!$J49/90)</f>
        <v>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229</v>
      </c>
      <c r="J50" s="151">
        <v>-360</v>
      </c>
      <c r="K50" s="152">
        <v>-10</v>
      </c>
      <c r="L50" s="155">
        <f>'07-10'!$K50+('07-10'!$J50/90)</f>
        <v>-14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404</v>
      </c>
      <c r="J51" s="151">
        <v>90</v>
      </c>
      <c r="K51" s="152">
        <v>11</v>
      </c>
      <c r="L51" s="155">
        <f>'07-10'!$K51+('07-10'!$J51/90)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40</v>
      </c>
      <c r="I52" s="154" t="s">
        <v>95</v>
      </c>
      <c r="J52" s="151"/>
      <c r="K52" s="152">
        <v>-600</v>
      </c>
      <c r="L52" s="155">
        <f>'07-10'!$K52+('07-10'!$J52/90)</f>
        <v>-600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2904</v>
      </c>
      <c r="J53" s="151">
        <v>300</v>
      </c>
      <c r="K53" s="152">
        <v>20</v>
      </c>
      <c r="L53" s="155">
        <f>'07-10'!$K53+('07-10'!$J53/90)</f>
        <v>23.333333333333332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1807</v>
      </c>
      <c r="J54" s="151">
        <v>-720</v>
      </c>
      <c r="K54" s="152">
        <v>20</v>
      </c>
      <c r="L54" s="155">
        <f>'07-10'!$K54+('07-10'!$J54/90)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26</v>
      </c>
      <c r="J55" s="151"/>
      <c r="K55" s="152">
        <v>1</v>
      </c>
      <c r="L55" s="155">
        <f>'07-10'!$K55+('07-10'!$J55/90)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2905</v>
      </c>
      <c r="J56" s="151">
        <v>100</v>
      </c>
      <c r="K56" s="152"/>
      <c r="L56" s="155">
        <f>'07-10'!$K56+('07-10'!$J56/90)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1101</v>
      </c>
      <c r="J57" s="151"/>
      <c r="K57" s="152">
        <v>10</v>
      </c>
      <c r="L57" s="155">
        <f>'07-10'!$K57+('07-10'!$J57/90)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470</v>
      </c>
      <c r="J58" s="151">
        <v>540</v>
      </c>
      <c r="K58" s="152"/>
      <c r="L58" s="155">
        <f>'07-10'!$K58+('07-10'!$J58/90)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2906</v>
      </c>
      <c r="J59" s="151">
        <v>-270</v>
      </c>
      <c r="K59" s="152">
        <v>10</v>
      </c>
      <c r="L59" s="155">
        <f>'07-10'!$K59+('07-10'!$J59/90)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2015</v>
      </c>
      <c r="J60" s="151"/>
      <c r="K60" s="152">
        <f>919+547</f>
        <v>1466</v>
      </c>
      <c r="L60" s="155">
        <f>'07-10'!$K60+('07-10'!$J60/90)</f>
        <v>1466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40</v>
      </c>
      <c r="I61" s="154" t="s">
        <v>95</v>
      </c>
      <c r="J61" s="151"/>
      <c r="K61" s="152">
        <v>-1466</v>
      </c>
      <c r="L61" s="155">
        <f>'07-10'!$K61+('07-10'!$J61/90)</f>
        <v>-1466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1796</v>
      </c>
      <c r="I62" s="154" t="s">
        <v>1661</v>
      </c>
      <c r="J62" s="151"/>
      <c r="K62" s="152">
        <v>30</v>
      </c>
      <c r="L62" s="155">
        <f>'07-10'!$K62+('07-10'!$J62/90)</f>
        <v>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73</v>
      </c>
      <c r="J63" s="151">
        <v>-400</v>
      </c>
      <c r="K63" s="152">
        <v>40</v>
      </c>
      <c r="L63" s="155">
        <f>'07-10'!$K63+('07-10'!$J63/90)</f>
        <v>35.555555555555557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2907</v>
      </c>
      <c r="J64" s="151">
        <v>200</v>
      </c>
      <c r="K64" s="152"/>
      <c r="L64" s="155">
        <f>'07-10'!$K64+('07-10'!$J64/90)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154</v>
      </c>
      <c r="J65" s="151">
        <v>200</v>
      </c>
      <c r="K65" s="152"/>
      <c r="L65" s="155">
        <f>'07-10'!$K65+('07-10'!$J65/90)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76</v>
      </c>
      <c r="J66" s="151">
        <v>350</v>
      </c>
      <c r="K66" s="152"/>
      <c r="L66" s="155">
        <f>'07-10'!$K66+('07-10'!$J66/90)</f>
        <v>3.8888888888888888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900</v>
      </c>
      <c r="J67" s="151"/>
      <c r="K67" s="152">
        <v>-100</v>
      </c>
      <c r="L67" s="155">
        <f>'07-10'!$K67+('07-10'!$J67/90)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300</v>
      </c>
      <c r="K68" s="152"/>
      <c r="L68" s="155">
        <f>'07-10'!$K68+('07-10'!$J68/90)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699</v>
      </c>
      <c r="J69" s="151">
        <v>180</v>
      </c>
      <c r="K69" s="152">
        <v>70</v>
      </c>
      <c r="L69" s="155">
        <f>'07-10'!$K69+('07-10'!$J69/90)</f>
        <v>72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513</v>
      </c>
      <c r="J70" s="151">
        <v>-670</v>
      </c>
      <c r="K70" s="152">
        <v>10</v>
      </c>
      <c r="L70" s="155">
        <f>'07-10'!$K70+('07-10'!$J70/90)</f>
        <v>2.5555555555555554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2908</v>
      </c>
      <c r="J71" s="151"/>
      <c r="K71" s="152">
        <v>12</v>
      </c>
      <c r="L71" s="155">
        <f>'07-10'!$K71+('07-10'!$J71/90)</f>
        <v>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2909</v>
      </c>
      <c r="J72" s="151">
        <v>200</v>
      </c>
      <c r="K72" s="152">
        <v>30</v>
      </c>
      <c r="L72" s="155">
        <f>'07-10'!$K72+('07-10'!$J72/90)</f>
        <v>32.222222222222221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1019</v>
      </c>
      <c r="J73" s="151">
        <v>90</v>
      </c>
      <c r="K73" s="152"/>
      <c r="L73" s="155">
        <f>'07-10'!$K73+('07-10'!$J73/90)</f>
        <v>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28</v>
      </c>
      <c r="I74" s="154" t="s">
        <v>335</v>
      </c>
      <c r="J74" s="151">
        <v>-60</v>
      </c>
      <c r="K74" s="152"/>
      <c r="L74" s="155">
        <f>'07-10'!$K74+('07-10'!$J74/90)</f>
        <v>-0.66666666666666663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2910</v>
      </c>
      <c r="J75" s="151"/>
      <c r="K75" s="152">
        <v>15</v>
      </c>
      <c r="L75" s="155">
        <f>'07-10'!$K75+('07-10'!$J75/90)</f>
        <v>15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2911</v>
      </c>
      <c r="J76" s="151"/>
      <c r="K76" s="152">
        <v>8</v>
      </c>
      <c r="L76" s="155">
        <f>'07-10'!$K76+('07-10'!$J76/90)</f>
        <v>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759</v>
      </c>
      <c r="J77" s="151"/>
      <c r="K77" s="152">
        <v>2</v>
      </c>
      <c r="L77" s="155">
        <f>'07-10'!$K77+('07-10'!$J77/90)</f>
        <v>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1298</v>
      </c>
      <c r="J78" s="151">
        <v>100</v>
      </c>
      <c r="K78" s="152"/>
      <c r="L78" s="155">
        <f>'07-10'!$K78+('07-10'!$J78/90)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1796</v>
      </c>
      <c r="I79" s="154" t="s">
        <v>1520</v>
      </c>
      <c r="J79" s="151"/>
      <c r="K79" s="152">
        <v>80</v>
      </c>
      <c r="L79" s="155">
        <f>'07-10'!$K79+('07-10'!$J79/90)</f>
        <v>80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40</v>
      </c>
      <c r="I80" s="154" t="s">
        <v>95</v>
      </c>
      <c r="J80" s="151"/>
      <c r="K80" s="152">
        <v>-50</v>
      </c>
      <c r="L80" s="155">
        <f>'07-10'!$K80+('07-10'!$J80/90)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154</v>
      </c>
      <c r="J81" s="151">
        <v>300</v>
      </c>
      <c r="K81" s="152"/>
      <c r="L81" s="155">
        <f>'07-10'!$K81+('07-10'!$J81/90)</f>
        <v>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119</v>
      </c>
      <c r="J82" s="151"/>
      <c r="K82" s="152">
        <v>1000</v>
      </c>
      <c r="L82" s="155">
        <f>'07-10'!$K82+('07-10'!$J82/90)</f>
        <v>1000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95</v>
      </c>
      <c r="J83" s="151"/>
      <c r="K83" s="152">
        <v>-1000</v>
      </c>
      <c r="L83" s="155">
        <f>'07-10'!$K83+('07-10'!$J83/90)</f>
        <v>-1000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1796</v>
      </c>
      <c r="I84" s="154" t="s">
        <v>997</v>
      </c>
      <c r="J84" s="151"/>
      <c r="K84" s="152">
        <v>30</v>
      </c>
      <c r="L84" s="155">
        <f>'07-10'!$K84+('07-10'!$J84/90)</f>
        <v>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2912</v>
      </c>
      <c r="J85" s="151">
        <v>1800</v>
      </c>
      <c r="K85" s="152"/>
      <c r="L85" s="155">
        <f>'07-10'!$K85+('07-10'!$J85/90)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-150</v>
      </c>
      <c r="K86" s="152">
        <v>5</v>
      </c>
      <c r="L86" s="155">
        <f>'07-10'!$K86+('07-10'!$J86/90)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180</v>
      </c>
      <c r="K87" s="152"/>
      <c r="L87" s="155">
        <f>'07-10'!$K87+('07-10'!$J87/90)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643</v>
      </c>
      <c r="J88" s="151">
        <v>50</v>
      </c>
      <c r="K88" s="152">
        <v>20</v>
      </c>
      <c r="L88" s="155">
        <f>'07-10'!$K88+('07-10'!$J88/90)</f>
        <v>20.555555555555557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39</v>
      </c>
      <c r="J89" s="151"/>
      <c r="K89" s="152">
        <v>48</v>
      </c>
      <c r="L89" s="155">
        <f>'07-10'!$K89+('07-10'!$J89/90)</f>
        <v>48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1796</v>
      </c>
      <c r="I90" s="154" t="s">
        <v>1482</v>
      </c>
      <c r="J90" s="151"/>
      <c r="K90" s="152">
        <v>100</v>
      </c>
      <c r="L90" s="155">
        <f>'07-10'!$K90+('07-10'!$J90/90)</f>
        <v>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154</v>
      </c>
      <c r="J91" s="151">
        <v>-225</v>
      </c>
      <c r="K91" s="152">
        <v>10</v>
      </c>
      <c r="L91" s="155">
        <f>'07-10'!$K91+('07-10'!$J91/90)</f>
        <v>7.5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373</v>
      </c>
      <c r="J92" s="151">
        <v>200</v>
      </c>
      <c r="K92" s="152">
        <v>240</v>
      </c>
      <c r="L92" s="155">
        <f>'07-10'!$K92+('07-10'!$J92/90)</f>
        <v>242.22222222222223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2913</v>
      </c>
      <c r="J93" s="151">
        <v>900</v>
      </c>
      <c r="K93" s="152"/>
      <c r="L93" s="155">
        <f>'07-10'!$K93+('07-10'!$J93/90)</f>
        <v>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33</v>
      </c>
      <c r="J94" s="151">
        <v>-410</v>
      </c>
      <c r="K94" s="152">
        <v>5</v>
      </c>
      <c r="L94" s="155">
        <f>'07-10'!$K94+('07-10'!$J94/90)</f>
        <v>0.44444444444444464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874</v>
      </c>
      <c r="J95" s="151">
        <v>40</v>
      </c>
      <c r="K95" s="152">
        <v>15</v>
      </c>
      <c r="L95" s="155">
        <f>'07-10'!$K95+('07-10'!$J95/90)</f>
        <v>15.444444444444445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-200</v>
      </c>
      <c r="K96" s="152">
        <v>5</v>
      </c>
      <c r="L96" s="155">
        <f>'07-10'!$K96+('07-10'!$J96/90)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2319</v>
      </c>
      <c r="J97" s="151"/>
      <c r="K97" s="152">
        <v>5</v>
      </c>
      <c r="L97" s="155">
        <f>'07-10'!$K97+('07-10'!$J97/90)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20</v>
      </c>
      <c r="K98" s="152"/>
      <c r="L98" s="155">
        <f>'07-10'!$K98+('07-10'!$J98/90)</f>
        <v>0.22222222222222221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-200</v>
      </c>
      <c r="K99" s="152">
        <v>5</v>
      </c>
      <c r="L99" s="155">
        <f>'07-10'!$K99+('07-10'!$J99/90)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457</v>
      </c>
      <c r="J100" s="151"/>
      <c r="K100" s="152">
        <v>50</v>
      </c>
      <c r="L100" s="155">
        <f>'07-10'!$K100+('07-10'!$J100/90)</f>
        <v>50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40</v>
      </c>
      <c r="I101" s="154" t="s">
        <v>95</v>
      </c>
      <c r="J101" s="151"/>
      <c r="K101" s="152">
        <v>-50</v>
      </c>
      <c r="L101" s="155">
        <f>'07-10'!$K101+('07-10'!$J101/90)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180</v>
      </c>
      <c r="K102" s="152"/>
      <c r="L102" s="155">
        <f>'07-10'!$K102+('07-10'!$J102/90)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1796</v>
      </c>
      <c r="I103" s="154" t="s">
        <v>292</v>
      </c>
      <c r="J103" s="151">
        <v>450</v>
      </c>
      <c r="K103" s="152">
        <v>295</v>
      </c>
      <c r="L103" s="155">
        <f>'07-10'!$K103+('07-10'!$J103/90)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2914</v>
      </c>
      <c r="J104" s="151">
        <v>-20</v>
      </c>
      <c r="K104" s="152">
        <v>15</v>
      </c>
      <c r="L104" s="155">
        <f>'07-10'!$K104+('07-10'!$J104/90)</f>
        <v>14.777777777777779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507</v>
      </c>
      <c r="J105" s="151">
        <v>350</v>
      </c>
      <c r="K105" s="152"/>
      <c r="L105" s="155">
        <f>'07-10'!$K105+('07-10'!$J105/90)</f>
        <v>3.8888888888888888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2915</v>
      </c>
      <c r="J106" s="151">
        <v>190</v>
      </c>
      <c r="K106" s="152"/>
      <c r="L106" s="155">
        <f>'07-10'!$K106+('07-10'!$J106/90)</f>
        <v>2.1111111111111112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>
        <v>2</v>
      </c>
      <c r="L107" s="155">
        <f>'07-10'!$K107+('07-10'!$J107/90)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76</v>
      </c>
      <c r="J108" s="151">
        <v>100</v>
      </c>
      <c r="K108" s="152">
        <v>1</v>
      </c>
      <c r="L108" s="155">
        <f>'07-10'!$K108+('07-10'!$J108/90)</f>
        <v>2.1111111111111112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-50</v>
      </c>
      <c r="K109" s="152">
        <v>38</v>
      </c>
      <c r="L109" s="155">
        <f>'07-10'!$K109+('07-10'!$J109/90)</f>
        <v>37.444444444444443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-270</v>
      </c>
      <c r="K110" s="152">
        <v>20</v>
      </c>
      <c r="L110" s="155">
        <f>'07-10'!$K110+('07-10'!$J110/90)</f>
        <v>17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28</v>
      </c>
      <c r="I111" s="154" t="s">
        <v>2916</v>
      </c>
      <c r="J111" s="151">
        <v>-100</v>
      </c>
      <c r="K111" s="152"/>
      <c r="L111" s="155">
        <f>'07-10'!$K111+('07-10'!$J111/90)</f>
        <v>-1.1111111111111112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410</v>
      </c>
      <c r="K112" s="152">
        <v>-10</v>
      </c>
      <c r="L112" s="155">
        <f>'07-10'!$K112+('07-10'!$J112/90)</f>
        <v>-5.4444444444444446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333</v>
      </c>
      <c r="J113" s="151">
        <v>100</v>
      </c>
      <c r="K113" s="152">
        <v>10</v>
      </c>
      <c r="L113" s="155">
        <f>'07-10'!$K113+('07-10'!$J113/90)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2917</v>
      </c>
      <c r="J114" s="151">
        <v>250</v>
      </c>
      <c r="K114" s="152"/>
      <c r="L114" s="155">
        <f>'07-10'!$K114+('07-10'!$J114/90)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1228</v>
      </c>
      <c r="J115" s="151">
        <v>-270</v>
      </c>
      <c r="K115" s="152">
        <v>90</v>
      </c>
      <c r="L115" s="155">
        <f>'07-10'!$K115+('07-10'!$J115/90)</f>
        <v>87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437</v>
      </c>
      <c r="J116" s="151">
        <v>-300</v>
      </c>
      <c r="K116" s="152"/>
      <c r="L116" s="155">
        <f>'07-10'!$K116+('07-10'!$J116/90)</f>
        <v>-3.3333333333333335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1073</v>
      </c>
      <c r="J117" s="151">
        <v>300</v>
      </c>
      <c r="K117" s="152">
        <v>140</v>
      </c>
      <c r="L117" s="155">
        <f>'07-10'!$K117+('07-10'!$J117/90)</f>
        <v>143.33333333333334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354</v>
      </c>
      <c r="J118" s="151">
        <v>300</v>
      </c>
      <c r="K118" s="152"/>
      <c r="L118" s="155">
        <f>'07-10'!$K118+('07-10'!$J118/90)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2763</v>
      </c>
      <c r="J119" s="151"/>
      <c r="K119" s="152">
        <v>150</v>
      </c>
      <c r="L119" s="155">
        <f>'07-10'!$K119+('07-10'!$J119/90)</f>
        <v>150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200</v>
      </c>
      <c r="K120" s="152"/>
      <c r="L120" s="155">
        <f>'07-10'!$K120+('07-10'!$J120/90)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141</v>
      </c>
      <c r="J121" s="151">
        <v>350</v>
      </c>
      <c r="K121" s="152">
        <v>100</v>
      </c>
      <c r="L121" s="155">
        <f>'07-10'!$K121+('07-10'!$J121/90)</f>
        <v>103.88888888888889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100</v>
      </c>
      <c r="K122" s="152"/>
      <c r="L122" s="155">
        <f>'07-10'!$K122+('07-10'!$J122/90)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>
        <v>1</v>
      </c>
      <c r="L123" s="155">
        <f>'07-10'!$K123+('07-10'!$J123/90)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149</v>
      </c>
      <c r="J124" s="151">
        <v>180</v>
      </c>
      <c r="K124" s="152">
        <v>20</v>
      </c>
      <c r="L124" s="155">
        <f>'07-10'!$K124+('07-10'!$J124/90)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>
        <v>15</v>
      </c>
      <c r="L125" s="155">
        <f>'07-10'!$K125+('07-10'!$J125/90)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>
        <v>70</v>
      </c>
      <c r="L126" s="155">
        <f>'07-10'!$K126+('07-10'!$J126/90)</f>
        <v>70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2918</v>
      </c>
      <c r="J127" s="151"/>
      <c r="K127" s="152">
        <v>-10</v>
      </c>
      <c r="L127" s="155">
        <f>'07-10'!$K127+('07-10'!$J127/90)</f>
        <v>-10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-240</v>
      </c>
      <c r="K128" s="152">
        <v>5</v>
      </c>
      <c r="L128" s="155">
        <f>'07-10'!$K128+('07-10'!$J128/90)</f>
        <v>2.3333333333333335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2180</v>
      </c>
      <c r="K129" s="152"/>
      <c r="L129" s="155">
        <f>'07-10'!$K129+('07-10'!$J129/90)</f>
        <v>24.222222222222221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439</v>
      </c>
      <c r="J130" s="151"/>
      <c r="K130" s="152">
        <v>20</v>
      </c>
      <c r="L130" s="155">
        <f>'07-10'!$K130+('07-10'!$J130/90)</f>
        <v>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2919</v>
      </c>
      <c r="J131" s="151"/>
      <c r="K131" s="152">
        <v>-5</v>
      </c>
      <c r="L131" s="155">
        <f>'07-10'!$K131+('07-10'!$J131/90)</f>
        <v>-5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70</v>
      </c>
      <c r="K132" s="152"/>
      <c r="L132" s="155">
        <f>'07-10'!$K132+('07-10'!$J132/90)</f>
        <v>0.77777777777777779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200</v>
      </c>
      <c r="K133" s="152"/>
      <c r="L133" s="155">
        <f>'07-10'!$K133+('07-10'!$J133/90)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953</v>
      </c>
      <c r="J134" s="151">
        <v>-900</v>
      </c>
      <c r="K134" s="152">
        <v>-40</v>
      </c>
      <c r="L134" s="155">
        <f>'07-10'!$K134+('07-10'!$J134/90)</f>
        <v>-50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56</v>
      </c>
      <c r="J135" s="151">
        <v>390</v>
      </c>
      <c r="K135" s="152">
        <v>20</v>
      </c>
      <c r="L135" s="155">
        <f>'07-10'!$K135+('07-10'!$J135/90)</f>
        <v>24.333333333333332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40</v>
      </c>
      <c r="I136" s="154" t="s">
        <v>95</v>
      </c>
      <c r="J136" s="151">
        <v>-5000</v>
      </c>
      <c r="K136" s="152">
        <v>-1600</v>
      </c>
      <c r="L136" s="155">
        <f>'07-10'!$K136+('07-10'!$J136/90)</f>
        <v>-1655.5555555555557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225</v>
      </c>
      <c r="K137" s="152">
        <v>10</v>
      </c>
      <c r="L137" s="155">
        <f>'07-10'!$K137+('07-10'!$J137/90)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-450</v>
      </c>
      <c r="K138" s="152">
        <v>19</v>
      </c>
      <c r="L138" s="155">
        <f>'07-10'!$K138+('07-10'!$J138/90)</f>
        <v>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2921</v>
      </c>
      <c r="J139" s="151"/>
      <c r="K139" s="152">
        <v>5</v>
      </c>
      <c r="L139" s="155">
        <f>'07-10'!$K139+('07-10'!$J139/90)</f>
        <v>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180</v>
      </c>
      <c r="K140" s="152"/>
      <c r="L140" s="155">
        <f>'07-10'!$K140+('07-10'!$J140/90)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18</v>
      </c>
      <c r="J141" s="151"/>
      <c r="K141" s="152">
        <v>150</v>
      </c>
      <c r="L141" s="155">
        <f>'07-10'!$K141+('07-10'!$J141/90)</f>
        <v>150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39</v>
      </c>
      <c r="J142" s="151">
        <v>100</v>
      </c>
      <c r="K142" s="152">
        <v>34</v>
      </c>
      <c r="L142" s="155">
        <f>'07-10'!$K142+('07-10'!$J142/90)</f>
        <v>35.111111111111114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57</v>
      </c>
      <c r="J143" s="151"/>
      <c r="K143" s="152">
        <v>20</v>
      </c>
      <c r="L143" s="155">
        <f>'07-10'!$K143+('07-10'!$J143/90)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43</v>
      </c>
      <c r="J144" s="151"/>
      <c r="K144" s="152">
        <v>-20</v>
      </c>
      <c r="L144" s="155">
        <f>'07-10'!$K144+('07-10'!$J144/90)</f>
        <v>-20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'07-10'!$K145+('07-10'!$J145/90)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'07-10'!$K146+('07-10'!$J146/90)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'07-10'!$K147+('07-10'!$J147/90)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'07-10'!$K148+('07-10'!$J148/90)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92" priority="5">
      <formula>$H3="جملة"</formula>
    </cfRule>
    <cfRule type="expression" dxfId="191" priority="6">
      <formula>$H3="مصاريف"</formula>
    </cfRule>
    <cfRule type="expression" dxfId="190" priority="7">
      <formula>$H3="سحب"</formula>
    </cfRule>
    <cfRule type="expression" dxfId="189" priority="8">
      <formula>$H3="بيع"</formula>
    </cfRule>
  </conditionalFormatting>
  <conditionalFormatting sqref="H22:L148">
    <cfRule type="expression" dxfId="188" priority="1">
      <formula>$H22="جملة"</formula>
    </cfRule>
    <cfRule type="expression" dxfId="187" priority="2">
      <formula>$H22="مصاريف"</formula>
    </cfRule>
    <cfRule type="expression" dxfId="186" priority="3">
      <formula>$H22="سحب"</formula>
    </cfRule>
    <cfRule type="expression" dxfId="185" priority="4">
      <formula>$H22="بيع"</formula>
    </cfRule>
  </conditionalFormatting>
  <dataValidations count="1">
    <dataValidation type="list" allowBlank="1" showInputMessage="1" showErrorMessage="1" sqref="H3:H18 H22:H148" xr:uid="{73732C11-F8C5-4B66-B6B1-ED0B079D0D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084A4-0C70-47D7-86CF-99E785781C5E}">
  <sheetPr>
    <pageSetUpPr fitToPage="1"/>
  </sheetPr>
  <dimension ref="A1:Z156"/>
  <sheetViews>
    <sheetView rightToLeft="1" topLeftCell="A99" workbookViewId="0">
      <selection activeCell="K153" sqref="K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70</v>
      </c>
      <c r="K1" s="166">
        <f t="shared" si="0"/>
        <v>95</v>
      </c>
      <c r="L1" s="167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-400</v>
      </c>
      <c r="K3" s="152"/>
      <c r="L3" s="155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2182</v>
      </c>
      <c r="J4" s="151">
        <v>-270</v>
      </c>
      <c r="K4" s="152">
        <v>10</v>
      </c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916</v>
      </c>
      <c r="J5" s="151">
        <v>250</v>
      </c>
      <c r="K5" s="152"/>
      <c r="L5" s="155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1019</v>
      </c>
      <c r="J6" s="151">
        <v>-540</v>
      </c>
      <c r="K6" s="152">
        <v>10</v>
      </c>
      <c r="L6" s="155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844</v>
      </c>
      <c r="J7" s="151">
        <v>800</v>
      </c>
      <c r="K7" s="152">
        <v>60</v>
      </c>
      <c r="L7" s="155">
        <f t="shared" si="1"/>
        <v>68.888888888888886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2265</v>
      </c>
      <c r="J8" s="151">
        <v>360</v>
      </c>
      <c r="K8" s="152">
        <v>20</v>
      </c>
      <c r="L8" s="155">
        <f t="shared" si="1"/>
        <v>24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56</v>
      </c>
      <c r="J9" s="151">
        <v>-130</v>
      </c>
      <c r="K9" s="152">
        <v>-5</v>
      </c>
      <c r="L9" s="155">
        <f t="shared" si="1"/>
        <v>-6.4444444444444446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2891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8" t="s">
        <v>7</v>
      </c>
      <c r="B20" s="219"/>
      <c r="C20" s="219"/>
      <c r="D20" s="219"/>
      <c r="E20" s="219"/>
      <c r="F20" s="219"/>
      <c r="G20" s="1"/>
      <c r="H20" s="163"/>
      <c r="I20" s="164" t="s">
        <v>0</v>
      </c>
      <c r="J20" s="165">
        <f>SUM('08-10'!$J$22:$J$156)</f>
        <v>260</v>
      </c>
      <c r="K20" s="166">
        <f>SUM('08-10'!$K$22:$K$156)</f>
        <v>640</v>
      </c>
      <c r="L20" s="167">
        <f>SUM('08-10'!$L$22:$L$156)</f>
        <v>642.88888888888846</v>
      </c>
      <c r="M20" s="3"/>
      <c r="N20" s="218" t="s">
        <v>8</v>
      </c>
      <c r="O20" s="219"/>
      <c r="P20" s="219"/>
      <c r="Q20" s="219"/>
      <c r="R20" s="219"/>
      <c r="S20" s="21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156" t="s">
        <v>6</v>
      </c>
      <c r="I22" s="154" t="s">
        <v>844</v>
      </c>
      <c r="J22" s="151">
        <v>-585</v>
      </c>
      <c r="K22" s="152"/>
      <c r="L22" s="155">
        <f>'08-10'!$K22+('08-10'!$J22/90)</f>
        <v>-6.5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156" t="s">
        <v>6</v>
      </c>
      <c r="I23" s="154" t="s">
        <v>2130</v>
      </c>
      <c r="J23" s="151">
        <v>270</v>
      </c>
      <c r="K23" s="152"/>
      <c r="L23" s="155">
        <f>'08-10'!$K23+('08-10'!$J23/90)</f>
        <v>3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31</v>
      </c>
      <c r="F24" s="16">
        <f t="shared" si="3"/>
        <v>620</v>
      </c>
      <c r="G24" s="7"/>
      <c r="H24" s="156" t="s">
        <v>6</v>
      </c>
      <c r="I24" s="154" t="s">
        <v>71</v>
      </c>
      <c r="J24" s="151">
        <v>75</v>
      </c>
      <c r="K24" s="152"/>
      <c r="L24" s="155">
        <f>'08-10'!$K24+('08-10'!$J24/90)</f>
        <v>0.83333333333333337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11</v>
      </c>
      <c r="F25" s="16">
        <f t="shared" si="3"/>
        <v>550</v>
      </c>
      <c r="G25" s="7"/>
      <c r="H25" s="156" t="s">
        <v>6</v>
      </c>
      <c r="I25" s="154" t="s">
        <v>348</v>
      </c>
      <c r="J25" s="151">
        <v>360</v>
      </c>
      <c r="K25" s="152"/>
      <c r="L25" s="155">
        <f>'08-10'!$K25+('08-10'!$J25/90)</f>
        <v>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2922</v>
      </c>
      <c r="J26" s="151">
        <v>180</v>
      </c>
      <c r="K26" s="152"/>
      <c r="L26" s="155">
        <f>'08-10'!$K26+('08-10'!$J26/90)</f>
        <v>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4215</v>
      </c>
      <c r="G27" s="7"/>
      <c r="H27" s="156" t="s">
        <v>6</v>
      </c>
      <c r="I27" s="154" t="s">
        <v>2923</v>
      </c>
      <c r="J27" s="151">
        <v>-130</v>
      </c>
      <c r="K27" s="152">
        <v>10</v>
      </c>
      <c r="L27" s="155">
        <f>'08-10'!$K27+('08-10'!$J27/90)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57" t="s">
        <v>11</v>
      </c>
      <c r="R27" s="157"/>
      <c r="S27" s="159">
        <f>SUM(S22:S26)</f>
        <v>5135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790</v>
      </c>
      <c r="D28" s="1"/>
      <c r="E28" s="1"/>
      <c r="F28" s="1"/>
      <c r="G28" s="1"/>
      <c r="H28" s="156" t="s">
        <v>6</v>
      </c>
      <c r="I28" s="154" t="s">
        <v>1641</v>
      </c>
      <c r="J28" s="151">
        <v>-450</v>
      </c>
      <c r="K28" s="152">
        <v>30</v>
      </c>
      <c r="L28" s="155">
        <f>'08-10'!$K28+('08-10'!$J28/90)</f>
        <v>25</v>
      </c>
      <c r="M28" s="3"/>
      <c r="N28" s="157" t="s">
        <v>11</v>
      </c>
      <c r="O28" s="157"/>
      <c r="P28" s="158">
        <f>SUM(P22:P27)</f>
        <v>1485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0" t="s">
        <v>21</v>
      </c>
      <c r="E29" s="221"/>
      <c r="F29" s="159">
        <f t="array" aca="1" ref="F29" ca="1">INDIRECT("'"&amp;$A$19&amp;"'!J20")+J1</f>
        <v>1015</v>
      </c>
      <c r="G29" s="1"/>
      <c r="H29" s="156" t="s">
        <v>6</v>
      </c>
      <c r="I29" s="154" t="s">
        <v>2924</v>
      </c>
      <c r="J29" s="151">
        <v>70</v>
      </c>
      <c r="K29" s="152"/>
      <c r="L29" s="155">
        <f>'08-10'!$K29+('08-10'!$J29/90)</f>
        <v>0.77777777777777779</v>
      </c>
      <c r="M29" s="3"/>
      <c r="N29" s="1"/>
      <c r="O29" s="1"/>
      <c r="P29" s="18"/>
      <c r="Q29" s="220" t="s">
        <v>21</v>
      </c>
      <c r="R29" s="221"/>
      <c r="S29" s="159">
        <f>SUM('08-10'!$J$22:$J$156)</f>
        <v>260</v>
      </c>
      <c r="T29" s="1"/>
      <c r="U29" s="1"/>
      <c r="V29" s="1"/>
      <c r="W29" s="1"/>
      <c r="X29" s="1"/>
      <c r="Y29" s="1"/>
      <c r="Z29" s="1"/>
    </row>
    <row r="30" spans="1:26" x14ac:dyDescent="0.3">
      <c r="A30" s="220" t="s">
        <v>23</v>
      </c>
      <c r="B30" s="221"/>
      <c r="C30" s="158">
        <f t="array" aca="1" ref="C30" ca="1">INDIRECT("'"&amp;$A$19&amp;"'!K20")+K1</f>
        <v>484</v>
      </c>
      <c r="D30" s="1"/>
      <c r="E30" s="1"/>
      <c r="F30" s="8"/>
      <c r="G30" s="1"/>
      <c r="H30" s="156" t="s">
        <v>6</v>
      </c>
      <c r="I30" s="154" t="s">
        <v>2925</v>
      </c>
      <c r="J30" s="151">
        <v>310</v>
      </c>
      <c r="K30" s="152"/>
      <c r="L30" s="155">
        <f>'08-10'!$K30+('08-10'!$J30/90)</f>
        <v>3.4444444444444446</v>
      </c>
      <c r="M30" s="3"/>
      <c r="N30" s="220" t="s">
        <v>23</v>
      </c>
      <c r="O30" s="221"/>
      <c r="P30" s="158">
        <f>SUM('08-10'!$K$22:$K$156)</f>
        <v>640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1796</v>
      </c>
      <c r="I31" s="154" t="s">
        <v>64</v>
      </c>
      <c r="J31" s="151"/>
      <c r="K31" s="152">
        <v>200</v>
      </c>
      <c r="L31" s="155">
        <f>'08-10'!$K31+('08-10'!$J31/90)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660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2926</v>
      </c>
      <c r="J32" s="151">
        <v>-130</v>
      </c>
      <c r="K32" s="152">
        <v>10</v>
      </c>
      <c r="L32" s="155">
        <f>'08-10'!$K32+('08-10'!$J32/90)</f>
        <v>8.5555555555555554</v>
      </c>
      <c r="M32" s="3"/>
      <c r="N32" s="157" t="s">
        <v>25</v>
      </c>
      <c r="O32" s="157"/>
      <c r="P32" s="158">
        <f>P28-P30-C28</f>
        <v>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905</v>
      </c>
      <c r="J33" s="151">
        <v>120</v>
      </c>
      <c r="K33" s="152"/>
      <c r="L33" s="155">
        <f>'08-10'!$K33+('08-10'!$J33/90)</f>
        <v>1.3333333333333333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>
        <v>16</v>
      </c>
      <c r="L34" s="155">
        <f>'08-10'!$K34+('08-10'!$J34/90)</f>
        <v>16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'08-10'!$K35+('08-10'!$J35/90)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205</v>
      </c>
      <c r="J36" s="151">
        <v>-220</v>
      </c>
      <c r="K36" s="152">
        <v>10</v>
      </c>
      <c r="L36" s="155">
        <f>'08-10'!$K36+('08-10'!$J36/90)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2927</v>
      </c>
      <c r="J37" s="151">
        <v>220</v>
      </c>
      <c r="K37" s="152"/>
      <c r="L37" s="155">
        <f>'08-10'!$K37+('08-10'!$J37/90)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1144</v>
      </c>
      <c r="J38" s="151">
        <v>-110</v>
      </c>
      <c r="K38" s="152">
        <v>65</v>
      </c>
      <c r="L38" s="155">
        <f>'08-10'!$K38+('08-10'!$J38/90)</f>
        <v>63.777777777777779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2928</v>
      </c>
      <c r="J39" s="151">
        <v>1730</v>
      </c>
      <c r="K39" s="152"/>
      <c r="L39" s="155">
        <f>'08-10'!$K39+('08-10'!$J39/90)</f>
        <v>19.222222222222221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146</v>
      </c>
      <c r="J40" s="151">
        <v>-130</v>
      </c>
      <c r="K40" s="152">
        <v>40</v>
      </c>
      <c r="L40" s="155">
        <f>'08-10'!$K40+('08-10'!$J40/90)</f>
        <v>38.555555555555557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40</v>
      </c>
      <c r="I41" s="154" t="s">
        <v>2136</v>
      </c>
      <c r="J41" s="151"/>
      <c r="K41" s="152">
        <v>-300</v>
      </c>
      <c r="L41" s="155">
        <f>'08-10'!$K41+('08-10'!$J41/90)</f>
        <v>-300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2929</v>
      </c>
      <c r="J42" s="151">
        <v>-720</v>
      </c>
      <c r="K42" s="152">
        <v>100</v>
      </c>
      <c r="L42" s="155">
        <f>'08-10'!$K42+('08-10'!$J42/90)</f>
        <v>92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2930</v>
      </c>
      <c r="J43" s="151"/>
      <c r="K43" s="152">
        <v>140</v>
      </c>
      <c r="L43" s="155">
        <f>'08-10'!$K43+('08-10'!$J43/90)</f>
        <v>140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40</v>
      </c>
      <c r="I44" s="154" t="s">
        <v>57</v>
      </c>
      <c r="J44" s="151">
        <v>2500</v>
      </c>
      <c r="K44" s="152"/>
      <c r="L44" s="155">
        <f>'08-10'!$K44+('08-10'!$J44/90)</f>
        <v>27.777777777777779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28</v>
      </c>
      <c r="I45" s="154" t="s">
        <v>648</v>
      </c>
      <c r="J45" s="151">
        <v>-2500</v>
      </c>
      <c r="K45" s="152"/>
      <c r="L45" s="155">
        <f>'08-10'!$K45+('08-10'!$J45/90)</f>
        <v>-27.777777777777779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783</v>
      </c>
      <c r="J46" s="151">
        <v>-360</v>
      </c>
      <c r="K46" s="152">
        <v>10</v>
      </c>
      <c r="L46" s="155">
        <f>'08-10'!$K46+('08-10'!$J46/90)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1097</v>
      </c>
      <c r="J47" s="151">
        <v>-720</v>
      </c>
      <c r="K47" s="152">
        <v>20</v>
      </c>
      <c r="L47" s="155">
        <f>'08-10'!$K47+('08-10'!$J47/90)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1981</v>
      </c>
      <c r="J48" s="151">
        <v>-70</v>
      </c>
      <c r="K48" s="152">
        <v>10</v>
      </c>
      <c r="L48" s="155">
        <f>'08-10'!$K48+('08-10'!$J48/90)</f>
        <v>9.2222222222222214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300</v>
      </c>
      <c r="K49" s="152"/>
      <c r="L49" s="155">
        <f>'08-10'!$K49+('08-10'!$J49/90)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16</v>
      </c>
      <c r="J50" s="151"/>
      <c r="K50" s="152">
        <v>150</v>
      </c>
      <c r="L50" s="155">
        <f>'08-10'!$K50+('08-10'!$J50/90)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701</v>
      </c>
      <c r="J51" s="151">
        <v>-630</v>
      </c>
      <c r="K51" s="152">
        <v>10</v>
      </c>
      <c r="L51" s="155">
        <f>'08-10'!$K51+('08-10'!$J51/90)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229</v>
      </c>
      <c r="J52" s="151">
        <v>-360</v>
      </c>
      <c r="K52" s="152"/>
      <c r="L52" s="155">
        <f>'08-10'!$K52+('08-10'!$J52/90)</f>
        <v>-4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2931</v>
      </c>
      <c r="J53" s="151">
        <v>200</v>
      </c>
      <c r="K53" s="152"/>
      <c r="L53" s="155">
        <f>'08-10'!$K53+('08-10'!$J53/90)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>
        <v>100</v>
      </c>
      <c r="K54" s="152"/>
      <c r="L54" s="155">
        <f>'08-10'!$K54+('08-10'!$J54/90)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>
        <v>9</v>
      </c>
      <c r="L55" s="155">
        <f>'08-10'!$K55+('08-10'!$J55/90)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465</v>
      </c>
      <c r="J56" s="151">
        <v>400</v>
      </c>
      <c r="K56" s="152"/>
      <c r="L56" s="155">
        <f>'08-10'!$K56+('08-10'!$J56/90)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1499</v>
      </c>
      <c r="J57" s="151">
        <v>-540</v>
      </c>
      <c r="K57" s="152">
        <v>10</v>
      </c>
      <c r="L57" s="155">
        <f>'08-10'!$K57+('08-10'!$J57/90)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>
        <v>50</v>
      </c>
      <c r="K58" s="152"/>
      <c r="L58" s="155">
        <f>'08-10'!$K58+('08-10'!$J58/90)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1044</v>
      </c>
      <c r="J59" s="151">
        <v>-450</v>
      </c>
      <c r="K59" s="152">
        <v>20</v>
      </c>
      <c r="L59" s="155">
        <f>'08-10'!$K59+('08-10'!$J59/90)</f>
        <v>15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2932</v>
      </c>
      <c r="J60" s="151"/>
      <c r="K60" s="152">
        <v>105</v>
      </c>
      <c r="L60" s="155">
        <f>'08-10'!$K60+('08-10'!$J60/90)</f>
        <v>105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2933</v>
      </c>
      <c r="J61" s="151">
        <v>-200</v>
      </c>
      <c r="K61" s="152">
        <v>50</v>
      </c>
      <c r="L61" s="155">
        <f>'08-10'!$K61+('08-10'!$J61/90)</f>
        <v>47.777777777777779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2934</v>
      </c>
      <c r="J62" s="151"/>
      <c r="K62" s="152">
        <v>5</v>
      </c>
      <c r="L62" s="155">
        <f>'08-10'!$K62+('08-10'!$J62/90)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2935</v>
      </c>
      <c r="J63" s="151">
        <v>-550</v>
      </c>
      <c r="K63" s="152">
        <v>10</v>
      </c>
      <c r="L63" s="155">
        <f>'08-10'!$K63+('08-10'!$J63/90)</f>
        <v>3.8888888888888893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2936</v>
      </c>
      <c r="J64" s="151"/>
      <c r="K64" s="152">
        <v>15</v>
      </c>
      <c r="L64" s="155">
        <f>'08-10'!$K64+('08-10'!$J64/90)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2929</v>
      </c>
      <c r="J65" s="151">
        <v>-180</v>
      </c>
      <c r="K65" s="152">
        <v>90</v>
      </c>
      <c r="L65" s="155">
        <f>'08-10'!$K65+('08-10'!$J65/90)</f>
        <v>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2937</v>
      </c>
      <c r="J66" s="151"/>
      <c r="K66" s="152">
        <v>15</v>
      </c>
      <c r="L66" s="155">
        <f>'08-10'!$K66+('08-10'!$J66/90)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-450</v>
      </c>
      <c r="K67" s="152">
        <v>10</v>
      </c>
      <c r="L67" s="155">
        <f>'08-10'!$K67+('08-10'!$J67/90)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229</v>
      </c>
      <c r="J68" s="151">
        <v>-135</v>
      </c>
      <c r="K68" s="152">
        <v>-5</v>
      </c>
      <c r="L68" s="155">
        <f>'08-10'!$K68+('08-10'!$J68/90)</f>
        <v>-6.5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146</v>
      </c>
      <c r="J69" s="151">
        <v>135</v>
      </c>
      <c r="K69" s="152">
        <v>11</v>
      </c>
      <c r="L69" s="155">
        <f>'08-10'!$K69+('08-10'!$J69/90)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2938</v>
      </c>
      <c r="J70" s="151"/>
      <c r="K70" s="152">
        <v>24</v>
      </c>
      <c r="L70" s="155">
        <f>'08-10'!$K70+('08-10'!$J70/90)</f>
        <v>24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500</v>
      </c>
      <c r="K71" s="152"/>
      <c r="L71" s="155">
        <f>'08-10'!$K71+('08-10'!$J71/90)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76</v>
      </c>
      <c r="J72" s="151">
        <v>200</v>
      </c>
      <c r="K72" s="152"/>
      <c r="L72" s="155">
        <f>'08-10'!$K72+('08-10'!$J72/90)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-220</v>
      </c>
      <c r="K73" s="152">
        <v>10</v>
      </c>
      <c r="L73" s="155">
        <f>'08-10'!$K73+('08-10'!$J73/90)</f>
        <v>7.5555555555555554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1836</v>
      </c>
      <c r="J74" s="151">
        <v>-360</v>
      </c>
      <c r="K74" s="152">
        <v>20</v>
      </c>
      <c r="L74" s="155">
        <f>'08-10'!$K74+('08-10'!$J74/90)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2939</v>
      </c>
      <c r="J75" s="151">
        <v>380</v>
      </c>
      <c r="K75" s="152">
        <v>10</v>
      </c>
      <c r="L75" s="155">
        <f>'08-10'!$K75+('08-10'!$J75/90)</f>
        <v>14.222222222222221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-630</v>
      </c>
      <c r="K76" s="152">
        <v>10</v>
      </c>
      <c r="L76" s="155">
        <f>'08-10'!$K76+('08-10'!$J76/90)</f>
        <v>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>
        <v>765</v>
      </c>
      <c r="K77" s="152"/>
      <c r="L77" s="155">
        <f>'08-10'!$K77+('08-10'!$J77/90)</f>
        <v>8.5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13</v>
      </c>
      <c r="J78" s="151">
        <v>-400</v>
      </c>
      <c r="K78" s="152">
        <v>10</v>
      </c>
      <c r="L78" s="155">
        <f>'08-10'!$K78+('08-10'!$J78/90)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50</v>
      </c>
      <c r="K79" s="152"/>
      <c r="L79" s="155">
        <f>'08-10'!$K79+('08-10'!$J79/90)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>
        <v>160</v>
      </c>
      <c r="K80" s="152">
        <v>10</v>
      </c>
      <c r="L80" s="155">
        <f>'08-10'!$K80+('08-10'!$J80/90)</f>
        <v>11.777777777777779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40</v>
      </c>
      <c r="I81" s="154" t="s">
        <v>2319</v>
      </c>
      <c r="J81" s="151">
        <v>-450</v>
      </c>
      <c r="K81" s="152">
        <v>-120</v>
      </c>
      <c r="L81" s="155">
        <f>'08-10'!$K81+('08-10'!$J81/90)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>
        <v>100</v>
      </c>
      <c r="K82" s="152"/>
      <c r="L82" s="155">
        <f>'08-10'!$K82+('08-10'!$J82/90)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>
        <v>180</v>
      </c>
      <c r="K83" s="152"/>
      <c r="L83" s="155">
        <f>'08-10'!$K83+('08-10'!$J83/90)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527</v>
      </c>
      <c r="J84" s="151">
        <v>130</v>
      </c>
      <c r="K84" s="152"/>
      <c r="L84" s="155">
        <f>'08-10'!$K84+('08-10'!$J84/90)</f>
        <v>1.4444444444444444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60</v>
      </c>
      <c r="K85" s="152">
        <v>5</v>
      </c>
      <c r="L85" s="155">
        <f>'08-10'!$K85+('08-10'!$J85/90)</f>
        <v>5.666666666666667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35</v>
      </c>
      <c r="J86" s="151">
        <v>590</v>
      </c>
      <c r="K86" s="152">
        <v>-10</v>
      </c>
      <c r="L86" s="155">
        <f>'08-10'!$K86+('08-10'!$J86/90)</f>
        <v>-3.4444444444444446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314</v>
      </c>
      <c r="J87" s="151">
        <v>450</v>
      </c>
      <c r="K87" s="152"/>
      <c r="L87" s="155">
        <f>'08-10'!$K87+('08-10'!$J87/90)</f>
        <v>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1487</v>
      </c>
      <c r="J88" s="151">
        <v>200</v>
      </c>
      <c r="K88" s="152">
        <v>10</v>
      </c>
      <c r="L88" s="155">
        <f>'08-10'!$K88+('08-10'!$J88/90)</f>
        <v>12.222222222222221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>
        <v>420</v>
      </c>
      <c r="K89" s="152"/>
      <c r="L89" s="155">
        <f>'08-10'!$K89+('08-10'!$J89/90)</f>
        <v>4.666666666666667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1627</v>
      </c>
      <c r="J90" s="151">
        <v>-220</v>
      </c>
      <c r="K90" s="152">
        <v>-560</v>
      </c>
      <c r="L90" s="155">
        <f>'08-10'!$K90+('08-10'!$J90/90)</f>
        <v>-562.44444444444446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28</v>
      </c>
      <c r="I91" s="154" t="s">
        <v>437</v>
      </c>
      <c r="J91" s="151">
        <v>-300</v>
      </c>
      <c r="K91" s="152"/>
      <c r="L91" s="155">
        <f>'08-10'!$K91+('08-10'!$J91/90)</f>
        <v>-3.3333333333333335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95</v>
      </c>
      <c r="J92" s="151"/>
      <c r="K92" s="152">
        <v>184</v>
      </c>
      <c r="L92" s="155">
        <f>'08-10'!$K92+('08-10'!$J92/90)</f>
        <v>184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-184</v>
      </c>
      <c r="L93" s="155">
        <f>'08-10'!$K93+('08-10'!$J93/90)</f>
        <v>-184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153</v>
      </c>
      <c r="J94" s="151">
        <v>200</v>
      </c>
      <c r="K94" s="152"/>
      <c r="L94" s="155">
        <f>'08-10'!$K94+('08-10'!$J94/90)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418</v>
      </c>
      <c r="J95" s="151">
        <v>150</v>
      </c>
      <c r="K95" s="152"/>
      <c r="L95" s="155">
        <f>'08-10'!$K95+('08-10'!$J95/90)</f>
        <v>1.6666666666666667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81</v>
      </c>
      <c r="J96" s="151">
        <v>100</v>
      </c>
      <c r="K96" s="152"/>
      <c r="L96" s="155">
        <f>'08-10'!$K96+('08-10'!$J96/90)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1796</v>
      </c>
      <c r="I97" s="154" t="s">
        <v>75</v>
      </c>
      <c r="J97" s="151"/>
      <c r="K97" s="152">
        <v>105</v>
      </c>
      <c r="L97" s="155">
        <f>'08-10'!$K97+('08-10'!$J97/90)</f>
        <v>105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1796</v>
      </c>
      <c r="I98" s="154" t="s">
        <v>75</v>
      </c>
      <c r="J98" s="151"/>
      <c r="K98" s="152">
        <v>50</v>
      </c>
      <c r="L98" s="155">
        <f>'08-10'!$K98+('08-10'!$J98/90)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95</v>
      </c>
      <c r="J99" s="151"/>
      <c r="K99" s="152">
        <v>-50</v>
      </c>
      <c r="L99" s="155">
        <f>'08-10'!$K99+('08-10'!$J99/90)</f>
        <v>-50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40</v>
      </c>
      <c r="I100" s="154" t="s">
        <v>57</v>
      </c>
      <c r="J100" s="151"/>
      <c r="K100" s="152">
        <v>20</v>
      </c>
      <c r="L100" s="155">
        <f>'08-10'!$K100+('08-10'!$J100/90)</f>
        <v>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28</v>
      </c>
      <c r="I101" s="154" t="s">
        <v>43</v>
      </c>
      <c r="J101" s="151"/>
      <c r="K101" s="152">
        <v>-20</v>
      </c>
      <c r="L101" s="155">
        <f>'08-10'!$K101+('08-10'!$J101/90)</f>
        <v>-20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2940</v>
      </c>
      <c r="J102" s="151">
        <v>100</v>
      </c>
      <c r="K102" s="152"/>
      <c r="L102" s="155">
        <f>'08-10'!$K102+('08-10'!$J102/90)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1813</v>
      </c>
      <c r="J103" s="151">
        <v>900</v>
      </c>
      <c r="K103" s="152"/>
      <c r="L103" s="155">
        <f>'08-10'!$K103+('08-10'!$J103/90)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2941</v>
      </c>
      <c r="J104" s="151">
        <v>100</v>
      </c>
      <c r="K104" s="152">
        <v>60</v>
      </c>
      <c r="L104" s="155">
        <f>'08-10'!$K104+('08-10'!$J104/90)</f>
        <v>61.111111111111114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13</v>
      </c>
      <c r="J105" s="151">
        <v>-200</v>
      </c>
      <c r="K105" s="152">
        <v>5</v>
      </c>
      <c r="L105" s="155">
        <f>'08-10'!$K105+('08-10'!$J105/90)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1637</v>
      </c>
      <c r="J106" s="151">
        <v>200</v>
      </c>
      <c r="K106" s="152">
        <v>40</v>
      </c>
      <c r="L106" s="155">
        <f>'08-10'!$K106+('08-10'!$J106/90)</f>
        <v>42.222222222222221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2942</v>
      </c>
      <c r="J107" s="151">
        <v>50</v>
      </c>
      <c r="K107" s="152"/>
      <c r="L107" s="155">
        <f>'08-10'!$K107+('08-10'!$J107/90)</f>
        <v>0.55555555555555558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2943</v>
      </c>
      <c r="J108" s="151">
        <v>-320</v>
      </c>
      <c r="K108" s="152">
        <v>5</v>
      </c>
      <c r="L108" s="155">
        <f>'08-10'!$K108+('08-10'!$J108/90)</f>
        <v>1.4444444444444446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-540</v>
      </c>
      <c r="K109" s="152">
        <v>30</v>
      </c>
      <c r="L109" s="155">
        <f>'08-10'!$K109+('08-10'!$J109/90)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>
        <v>900</v>
      </c>
      <c r="K110" s="152">
        <v>-10</v>
      </c>
      <c r="L110" s="155">
        <f>'08-10'!$K110+('08-10'!$J110/90)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2944</v>
      </c>
      <c r="J111" s="151">
        <v>-270</v>
      </c>
      <c r="K111" s="152">
        <v>10</v>
      </c>
      <c r="L111" s="155">
        <f>'08-10'!$K111+('08-10'!$J111/90)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>
        <v>90</v>
      </c>
      <c r="K112" s="152"/>
      <c r="L112" s="155">
        <f>'08-10'!$K112+('08-10'!$J112/90)</f>
        <v>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209</v>
      </c>
      <c r="J113" s="151">
        <v>100</v>
      </c>
      <c r="K113" s="152"/>
      <c r="L113" s="155">
        <f>'08-10'!$K113+('08-10'!$J113/90)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400</v>
      </c>
      <c r="K114" s="152"/>
      <c r="L114" s="155">
        <f>'08-10'!$K114+('08-10'!$J114/90)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1796</v>
      </c>
      <c r="I115" s="154" t="s">
        <v>878</v>
      </c>
      <c r="J115" s="151">
        <v>625</v>
      </c>
      <c r="K115" s="152">
        <v>30</v>
      </c>
      <c r="L115" s="155">
        <f>'08-10'!$K115+('08-10'!$J115/90)</f>
        <v>36.944444444444443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-100</v>
      </c>
      <c r="K116" s="152">
        <v>10</v>
      </c>
      <c r="L116" s="155">
        <f>'08-10'!$K116+('08-10'!$J116/90)</f>
        <v>8.8888888888888893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-220</v>
      </c>
      <c r="K117" s="152">
        <v>5</v>
      </c>
      <c r="L117" s="155">
        <f>'08-10'!$K117+('08-10'!$J117/90)</f>
        <v>2.5555555555555554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2033</v>
      </c>
      <c r="J118" s="151"/>
      <c r="K118" s="152">
        <v>90</v>
      </c>
      <c r="L118" s="155">
        <f>'08-10'!$K118+('08-10'!$J118/90)</f>
        <v>90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1253</v>
      </c>
      <c r="J119" s="151">
        <v>540</v>
      </c>
      <c r="K119" s="152"/>
      <c r="L119" s="155">
        <f>'08-10'!$K119+('08-10'!$J119/90)</f>
        <v>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267</v>
      </c>
      <c r="J120" s="151">
        <v>-630</v>
      </c>
      <c r="K120" s="152">
        <v>40</v>
      </c>
      <c r="L120" s="155">
        <f>'08-10'!$K120+('08-10'!$J120/90)</f>
        <v>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2033</v>
      </c>
      <c r="J121" s="151">
        <v>-200</v>
      </c>
      <c r="K121" s="152">
        <v>20</v>
      </c>
      <c r="L121" s="155">
        <f>'08-10'!$K121+('08-10'!$J121/90)</f>
        <v>17.777777777777779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-100</v>
      </c>
      <c r="K122" s="152">
        <v>10</v>
      </c>
      <c r="L122" s="155">
        <f>'08-10'!$K122+('08-10'!$J122/90)</f>
        <v>8.8888888888888893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737</v>
      </c>
      <c r="J123" s="151"/>
      <c r="K123" s="152">
        <v>50</v>
      </c>
      <c r="L123" s="155">
        <f>'08-10'!$K123+('08-10'!$J123/90)</f>
        <v>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>
        <v>10</v>
      </c>
      <c r="L124" s="155">
        <f>'08-10'!$K124+('08-10'!$J124/90)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140</v>
      </c>
      <c r="K125" s="152"/>
      <c r="L125" s="155">
        <f>'08-10'!$K125+('08-10'!$J125/90)</f>
        <v>1.5555555555555556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40</v>
      </c>
      <c r="I126" s="154" t="s">
        <v>926</v>
      </c>
      <c r="J126" s="151"/>
      <c r="K126" s="152">
        <v>-1000</v>
      </c>
      <c r="L126" s="155">
        <f>'08-10'!$K126+('08-10'!$J126/90)</f>
        <v>-1000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200</v>
      </c>
      <c r="K127" s="152"/>
      <c r="L127" s="155">
        <f>'08-10'!$K127+('08-10'!$J127/90)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150</v>
      </c>
      <c r="K128" s="152"/>
      <c r="L128" s="155">
        <f>'08-10'!$K128+('08-10'!$J128/90)</f>
        <v>1.6666666666666667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260</v>
      </c>
      <c r="K129" s="152"/>
      <c r="L129" s="155">
        <f>'08-10'!$K129+('08-10'!$J129/90)</f>
        <v>2.8888888888888888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2945</v>
      </c>
      <c r="J130" s="151">
        <v>100</v>
      </c>
      <c r="K130" s="152">
        <v>380</v>
      </c>
      <c r="L130" s="155">
        <f>'08-10'!$K130+('08-10'!$J130/90)</f>
        <v>381.11111111111109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2946</v>
      </c>
      <c r="J131" s="151"/>
      <c r="K131" s="152">
        <v>200</v>
      </c>
      <c r="L131" s="155">
        <f>'08-10'!$K131+('08-10'!$J131/90)</f>
        <v>200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2947</v>
      </c>
      <c r="J132" s="151"/>
      <c r="K132" s="152">
        <v>90</v>
      </c>
      <c r="L132" s="155">
        <f>'08-10'!$K132+('08-10'!$J132/90)</f>
        <v>90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40</v>
      </c>
      <c r="I133" s="154" t="s">
        <v>95</v>
      </c>
      <c r="J133" s="151"/>
      <c r="K133" s="152">
        <v>-90</v>
      </c>
      <c r="L133" s="155">
        <f>'08-10'!$K133+('08-10'!$J133/90)</f>
        <v>-90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209</v>
      </c>
      <c r="J134" s="151">
        <v>50</v>
      </c>
      <c r="K134" s="152"/>
      <c r="L134" s="155">
        <f>'08-10'!$K134+('08-10'!$J134/90)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2251</v>
      </c>
      <c r="J135" s="151"/>
      <c r="K135" s="152">
        <v>100</v>
      </c>
      <c r="L135" s="155">
        <f>'08-10'!$K135+('08-10'!$J135/90)</f>
        <v>100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2948</v>
      </c>
      <c r="J136" s="151">
        <v>-200</v>
      </c>
      <c r="K136" s="152">
        <v>5</v>
      </c>
      <c r="L136" s="155">
        <f>'08-10'!$K136+('08-10'!$J136/90)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-180</v>
      </c>
      <c r="K137" s="152">
        <v>20</v>
      </c>
      <c r="L137" s="155">
        <f>'08-10'!$K137+('08-10'!$J137/90)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-70</v>
      </c>
      <c r="K138" s="152">
        <v>10</v>
      </c>
      <c r="L138" s="155">
        <f>'08-10'!$K138+('08-10'!$J138/90)</f>
        <v>9.2222222222222214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200</v>
      </c>
      <c r="K139" s="152"/>
      <c r="L139" s="155">
        <f>'08-10'!$K139+('08-10'!$J139/90)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1022</v>
      </c>
      <c r="J140" s="151"/>
      <c r="K140" s="152">
        <v>20</v>
      </c>
      <c r="L140" s="155">
        <f>'08-10'!$K140+('08-10'!$J140/90)</f>
        <v>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-400</v>
      </c>
      <c r="K141" s="152">
        <v>10</v>
      </c>
      <c r="L141" s="155">
        <f>'08-10'!$K141+('08-10'!$J141/90)</f>
        <v>5.5555555555555554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56</v>
      </c>
      <c r="J142" s="151">
        <v>-210</v>
      </c>
      <c r="K142" s="152">
        <v>65</v>
      </c>
      <c r="L142" s="155">
        <f>'08-10'!$K142+('08-10'!$J142/90)</f>
        <v>62.666666666666664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-310</v>
      </c>
      <c r="K143" s="152">
        <v>10</v>
      </c>
      <c r="L143" s="155">
        <f>'08-10'!$K143+('08-10'!$J143/90)</f>
        <v>6.5555555555555554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1347</v>
      </c>
      <c r="J144" s="151"/>
      <c r="K144" s="152">
        <v>-40</v>
      </c>
      <c r="L144" s="155">
        <f>'08-10'!$K144+('08-10'!$J144/90)</f>
        <v>-40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28</v>
      </c>
      <c r="I145" s="154" t="s">
        <v>953</v>
      </c>
      <c r="J145" s="151"/>
      <c r="K145" s="152">
        <v>-50</v>
      </c>
      <c r="L145" s="155">
        <f>'08-10'!$K145+('08-10'!$J145/90)</f>
        <v>-50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267</v>
      </c>
      <c r="J146" s="151"/>
      <c r="K146" s="152">
        <v>35</v>
      </c>
      <c r="L146" s="155">
        <f>'08-10'!$K146+('08-10'!$J146/90)</f>
        <v>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</v>
      </c>
      <c r="J147" s="151">
        <v>150</v>
      </c>
      <c r="K147" s="152"/>
      <c r="L147" s="155">
        <f>'08-10'!$K147+('08-10'!$J147/90)</f>
        <v>1.6666666666666667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1144</v>
      </c>
      <c r="J148" s="151">
        <v>-590</v>
      </c>
      <c r="K148" s="152"/>
      <c r="L148" s="155">
        <f>'08-10'!$K148+('08-10'!$J148/90)</f>
        <v>-6.5555555555555554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2244</v>
      </c>
      <c r="J149" s="151"/>
      <c r="K149" s="152">
        <v>565</v>
      </c>
      <c r="L149" s="155">
        <f>'08-10'!$K149+('08-10'!$J149/90)</f>
        <v>565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40</v>
      </c>
      <c r="I150" s="154" t="s">
        <v>95</v>
      </c>
      <c r="J150" s="151"/>
      <c r="K150" s="152">
        <v>-565</v>
      </c>
      <c r="L150" s="155">
        <f>'08-10'!$K150+('08-10'!$J150/90)</f>
        <v>-565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40</v>
      </c>
      <c r="I151" s="154" t="s">
        <v>2244</v>
      </c>
      <c r="J151" s="151"/>
      <c r="K151" s="152">
        <v>-35</v>
      </c>
      <c r="L151" s="155">
        <f>'08-10'!$K151+('08-10'!$J151/90)</f>
        <v>-35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1144</v>
      </c>
      <c r="J152" s="151">
        <v>90</v>
      </c>
      <c r="K152" s="152">
        <v>25</v>
      </c>
      <c r="L152" s="155">
        <f>'08-10'!$K152+('08-10'!$J152/90)</f>
        <v>26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'08-10'!$K153+('08-10'!$J153/90)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'08-10'!$K154+('08-10'!$J154/90)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'08-10'!$K155+('08-10'!$J155/90)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'08-10'!$K156+('08-10'!$J156/90)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84" priority="5">
      <formula>$H3="جملة"</formula>
    </cfRule>
    <cfRule type="expression" dxfId="183" priority="6">
      <formula>$H3="مصاريف"</formula>
    </cfRule>
    <cfRule type="expression" dxfId="182" priority="7">
      <formula>$H3="سحب"</formula>
    </cfRule>
    <cfRule type="expression" dxfId="181" priority="8">
      <formula>$H3="بيع"</formula>
    </cfRule>
  </conditionalFormatting>
  <conditionalFormatting sqref="H22:L156">
    <cfRule type="expression" dxfId="180" priority="1">
      <formula>$H22="جملة"</formula>
    </cfRule>
    <cfRule type="expression" dxfId="179" priority="2">
      <formula>$H22="مصاريف"</formula>
    </cfRule>
    <cfRule type="expression" dxfId="178" priority="3">
      <formula>$H22="سحب"</formula>
    </cfRule>
    <cfRule type="expression" dxfId="177" priority="4">
      <formula>$H22="بيع"</formula>
    </cfRule>
  </conditionalFormatting>
  <dataValidations count="1">
    <dataValidation type="list" allowBlank="1" showInputMessage="1" showErrorMessage="1" sqref="H3:H18 H22:H156" xr:uid="{E5540CC2-A9FD-4318-B8FA-046BA4BBA98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7122-944E-41F1-89A6-480DB1A813A1}">
  <sheetPr>
    <pageSetUpPr fitToPage="1"/>
  </sheetPr>
  <dimension ref="A1:Z172"/>
  <sheetViews>
    <sheetView rightToLeft="1" topLeftCell="A160" workbookViewId="0">
      <selection activeCell="I172" sqref="I17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-3210</v>
      </c>
      <c r="K1" s="166">
        <f t="shared" si="0"/>
        <v>1120</v>
      </c>
      <c r="L1" s="167">
        <f t="shared" si="0"/>
        <v>1084.3333333333333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/>
      <c r="J3" s="151">
        <v>-2030</v>
      </c>
      <c r="K3" s="152">
        <v>1090</v>
      </c>
      <c r="L3" s="155">
        <f t="shared" ref="L3:L18" si="1">K3+(J3/90)</f>
        <v>1067.4444444444443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56</v>
      </c>
      <c r="J4" s="151">
        <v>-1180</v>
      </c>
      <c r="K4" s="152">
        <v>30</v>
      </c>
      <c r="L4" s="155">
        <f t="shared" si="1"/>
        <v>16.888888888888889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2920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8" t="s">
        <v>7</v>
      </c>
      <c r="B20" s="219"/>
      <c r="C20" s="219"/>
      <c r="D20" s="219"/>
      <c r="E20" s="219"/>
      <c r="F20" s="219"/>
      <c r="G20" s="1"/>
      <c r="H20" s="163"/>
      <c r="I20" s="164" t="s">
        <v>0</v>
      </c>
      <c r="J20" s="165">
        <f>SUM('09-10'!$J$22:$J$172)</f>
        <v>-495</v>
      </c>
      <c r="K20" s="166">
        <f>SUM('09-10'!$K$22:$K$172)</f>
        <v>-1528</v>
      </c>
      <c r="L20" s="167">
        <f>SUM('09-10'!$L$22:$L$172)</f>
        <v>-1533.4999999999993</v>
      </c>
      <c r="M20" s="3"/>
      <c r="N20" s="218" t="s">
        <v>8</v>
      </c>
      <c r="O20" s="219"/>
      <c r="P20" s="219"/>
      <c r="Q20" s="219"/>
      <c r="R20" s="219"/>
      <c r="S20" s="21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156" t="s">
        <v>40</v>
      </c>
      <c r="I22" s="154"/>
      <c r="J22" s="151">
        <v>2030</v>
      </c>
      <c r="K22" s="152">
        <v>-1090</v>
      </c>
      <c r="L22" s="155">
        <f>'09-10'!$K22+('09-10'!$J22/90)</f>
        <v>-1067.4444444444443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61</v>
      </c>
      <c r="F23" s="16">
        <f t="shared" si="3"/>
        <v>610</v>
      </c>
      <c r="G23" s="7"/>
      <c r="H23" s="156" t="s">
        <v>6</v>
      </c>
      <c r="I23" s="154" t="s">
        <v>2950</v>
      </c>
      <c r="J23" s="151"/>
      <c r="K23" s="152">
        <v>35</v>
      </c>
      <c r="L23" s="155">
        <f>'09-10'!$K23+('09-10'!$J23/90)</f>
        <v>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6</v>
      </c>
      <c r="F24" s="16">
        <f t="shared" si="3"/>
        <v>120</v>
      </c>
      <c r="G24" s="7"/>
      <c r="H24" s="156" t="s">
        <v>28</v>
      </c>
      <c r="I24" s="154" t="s">
        <v>437</v>
      </c>
      <c r="J24" s="151">
        <v>-400</v>
      </c>
      <c r="K24" s="152"/>
      <c r="L24" s="155">
        <f>'09-10'!$K24+('09-10'!$J24/90)</f>
        <v>-4.4444444444444446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>
        <v>-30</v>
      </c>
      <c r="K25" s="152">
        <v>5</v>
      </c>
      <c r="L25" s="155">
        <f>'09-10'!$K25+('09-10'!$J25/90)</f>
        <v>4.666666666666667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</v>
      </c>
      <c r="F26" s="16">
        <f t="shared" si="3"/>
        <v>500</v>
      </c>
      <c r="G26" s="7"/>
      <c r="H26" s="156" t="s">
        <v>6</v>
      </c>
      <c r="I26" s="154"/>
      <c r="J26" s="151">
        <v>-100</v>
      </c>
      <c r="K26" s="152">
        <v>5</v>
      </c>
      <c r="L26" s="155">
        <f>'09-10'!$K26+('09-10'!$J26/90)</f>
        <v>3.8888888888888888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</v>
      </c>
      <c r="S26" s="16">
        <f t="shared" si="5"/>
        <v>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57" t="s">
        <v>11</v>
      </c>
      <c r="E27" s="157"/>
      <c r="F27" s="159">
        <f>SUM(F22:F26)</f>
        <v>1265</v>
      </c>
      <c r="G27" s="7"/>
      <c r="H27" s="156" t="s">
        <v>6</v>
      </c>
      <c r="I27" s="154" t="s">
        <v>776</v>
      </c>
      <c r="J27" s="151">
        <v>-280</v>
      </c>
      <c r="K27" s="152">
        <v>15</v>
      </c>
      <c r="L27" s="155">
        <f>'09-10'!$K27+('09-10'!$J27/90)</f>
        <v>11.888888888888889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820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2550</v>
      </c>
      <c r="D28" s="1"/>
      <c r="E28" s="1"/>
      <c r="F28" s="1"/>
      <c r="G28" s="1"/>
      <c r="H28" s="156" t="s">
        <v>6</v>
      </c>
      <c r="I28" s="154" t="s">
        <v>112</v>
      </c>
      <c r="J28" s="151">
        <v>180</v>
      </c>
      <c r="K28" s="152"/>
      <c r="L28" s="155">
        <f>'09-10'!$K28+('09-10'!$J28/90)</f>
        <v>2</v>
      </c>
      <c r="M28" s="3"/>
      <c r="N28" s="157" t="s">
        <v>11</v>
      </c>
      <c r="O28" s="157"/>
      <c r="P28" s="158">
        <f>SUM(P22:P27)</f>
        <v>1017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0" t="s">
        <v>21</v>
      </c>
      <c r="E29" s="221"/>
      <c r="F29" s="159">
        <f t="array" aca="1" ref="F29" ca="1">INDIRECT("'"&amp;$A$19&amp;"'!J20")+J1</f>
        <v>-2950</v>
      </c>
      <c r="G29" s="1"/>
      <c r="H29" s="156" t="s">
        <v>6</v>
      </c>
      <c r="I29" s="154" t="s">
        <v>33</v>
      </c>
      <c r="J29" s="151">
        <v>40</v>
      </c>
      <c r="K29" s="152"/>
      <c r="L29" s="155">
        <f>'09-10'!$K29+('09-10'!$J29/90)</f>
        <v>0.44444444444444442</v>
      </c>
      <c r="M29" s="3"/>
      <c r="N29" s="1"/>
      <c r="O29" s="1"/>
      <c r="P29" s="18"/>
      <c r="Q29" s="220" t="s">
        <v>21</v>
      </c>
      <c r="R29" s="221"/>
      <c r="S29" s="159">
        <f>SUM('09-10'!$J$22:$J$172)</f>
        <v>-495</v>
      </c>
      <c r="T29" s="1"/>
      <c r="U29" s="1"/>
      <c r="V29" s="1"/>
      <c r="W29" s="1"/>
      <c r="X29" s="1"/>
      <c r="Y29" s="1"/>
      <c r="Z29" s="1"/>
    </row>
    <row r="30" spans="1:26" x14ac:dyDescent="0.3">
      <c r="A30" s="220" t="s">
        <v>23</v>
      </c>
      <c r="B30" s="221"/>
      <c r="C30" s="158">
        <f t="array" aca="1" ref="C30" ca="1">INDIRECT("'"&amp;$A$19&amp;"'!K20")+K1</f>
        <v>1760</v>
      </c>
      <c r="D30" s="1"/>
      <c r="E30" s="1"/>
      <c r="F30" s="8"/>
      <c r="G30" s="1"/>
      <c r="H30" s="156" t="s">
        <v>40</v>
      </c>
      <c r="I30" s="154" t="s">
        <v>95</v>
      </c>
      <c r="J30" s="151">
        <v>-450</v>
      </c>
      <c r="K30" s="152">
        <v>-20</v>
      </c>
      <c r="L30" s="155">
        <f>'09-10'!$K30+('09-10'!$J30/90)</f>
        <v>-25</v>
      </c>
      <c r="M30" s="3"/>
      <c r="N30" s="220" t="s">
        <v>23</v>
      </c>
      <c r="O30" s="221"/>
      <c r="P30" s="158">
        <f>SUM('09-10'!$K$22:$K$172)</f>
        <v>-1528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2265</v>
      </c>
      <c r="J31" s="151">
        <v>-630</v>
      </c>
      <c r="K31" s="152">
        <v>20</v>
      </c>
      <c r="L31" s="155">
        <f>'09-10'!$K31+('09-10'!$J31/90)</f>
        <v>13</v>
      </c>
      <c r="M31" s="3"/>
      <c r="N31" s="1"/>
      <c r="O31" s="1"/>
      <c r="P31" s="18"/>
      <c r="Q31" s="157" t="s">
        <v>25</v>
      </c>
      <c r="R31" s="157"/>
      <c r="S31" s="159">
        <f>S27-S29-F27</f>
        <v>50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2390</v>
      </c>
      <c r="J32" s="151">
        <v>300</v>
      </c>
      <c r="K32" s="152"/>
      <c r="L32" s="155">
        <f>'09-10'!$K32+('09-10'!$J32/90)</f>
        <v>3.3333333333333335</v>
      </c>
      <c r="M32" s="3"/>
      <c r="N32" s="157" t="s">
        <v>25</v>
      </c>
      <c r="O32" s="157"/>
      <c r="P32" s="158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229</v>
      </c>
      <c r="J33" s="151">
        <v>-460</v>
      </c>
      <c r="K33" s="152"/>
      <c r="L33" s="155">
        <f>'09-10'!$K33+('09-10'!$J33/90)</f>
        <v>-5.1111111111111107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232</v>
      </c>
      <c r="J34" s="151">
        <v>200</v>
      </c>
      <c r="K34" s="152">
        <v>10</v>
      </c>
      <c r="L34" s="155">
        <f>'09-10'!$K34+('09-10'!$J34/90)</f>
        <v>12.222222222222221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'09-10'!$K35+('09-10'!$J35/90)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456</v>
      </c>
      <c r="J36" s="151">
        <v>-200</v>
      </c>
      <c r="K36" s="152"/>
      <c r="L36" s="155">
        <f>'09-10'!$K36+('09-10'!$J36/90)</f>
        <v>-2.2222222222222223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631</v>
      </c>
      <c r="J37" s="151">
        <v>-200</v>
      </c>
      <c r="K37" s="152">
        <v>10</v>
      </c>
      <c r="L37" s="155">
        <f>'09-10'!$K37+('09-10'!$J37/90)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1796</v>
      </c>
      <c r="I38" s="154" t="s">
        <v>150</v>
      </c>
      <c r="J38" s="151"/>
      <c r="K38" s="152">
        <v>920</v>
      </c>
      <c r="L38" s="155">
        <f>'09-10'!$K38+('09-10'!$J38/90)</f>
        <v>920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72"/>
      <c r="I39" s="173"/>
      <c r="J39" s="174"/>
      <c r="K39" s="175"/>
      <c r="L39" s="176">
        <f>'09-10'!$K39+('09-10'!$J39/90)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72"/>
      <c r="I40" s="173"/>
      <c r="J40" s="174"/>
      <c r="K40" s="175"/>
      <c r="L40" s="176">
        <f>'09-10'!$K40+('09-10'!$J40/90)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76</v>
      </c>
      <c r="J41" s="151">
        <v>170</v>
      </c>
      <c r="K41" s="152"/>
      <c r="L41" s="155">
        <f>'09-10'!$K41+('09-10'!$J41/90)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132</v>
      </c>
      <c r="J42" s="151">
        <v>400</v>
      </c>
      <c r="K42" s="152"/>
      <c r="L42" s="155">
        <f>'09-10'!$K42+('09-10'!$J42/90)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163</v>
      </c>
      <c r="J43" s="151">
        <v>150</v>
      </c>
      <c r="K43" s="152"/>
      <c r="L43" s="155">
        <f>'09-10'!$K43+('09-10'!$J43/90)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60</v>
      </c>
      <c r="K44" s="152"/>
      <c r="L44" s="155">
        <f>'09-10'!$K44+('09-10'!$J44/90)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</v>
      </c>
      <c r="J45" s="151"/>
      <c r="K45" s="152">
        <v>540</v>
      </c>
      <c r="L45" s="155">
        <f>'09-10'!$K45+('09-10'!$J45/90)</f>
        <v>540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40</v>
      </c>
      <c r="I46" s="154" t="s">
        <v>95</v>
      </c>
      <c r="J46" s="151"/>
      <c r="K46" s="152">
        <v>-540</v>
      </c>
      <c r="L46" s="155">
        <f>'09-10'!$K46+('09-10'!$J46/90)</f>
        <v>-540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>
        <v>5</v>
      </c>
      <c r="L47" s="155">
        <f>'09-10'!$K47+('09-10'!$J47/90)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120</v>
      </c>
      <c r="K48" s="152">
        <v>2</v>
      </c>
      <c r="L48" s="155">
        <f>'09-10'!$K48+('09-10'!$J48/90)</f>
        <v>3.333333333333333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275</v>
      </c>
      <c r="J49" s="151"/>
      <c r="K49" s="152">
        <v>6</v>
      </c>
      <c r="L49" s="155">
        <f>'09-10'!$K49+('09-10'!$J49/90)</f>
        <v>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2951</v>
      </c>
      <c r="J50" s="151"/>
      <c r="K50" s="152">
        <v>39</v>
      </c>
      <c r="L50" s="155">
        <f>'09-10'!$K50+('09-10'!$J50/90)</f>
        <v>39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2952</v>
      </c>
      <c r="J51" s="151"/>
      <c r="K51" s="152">
        <v>150</v>
      </c>
      <c r="L51" s="155">
        <f>'09-10'!$K51+('09-10'!$J51/90)</f>
        <v>150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2953</v>
      </c>
      <c r="J52" s="151">
        <v>250</v>
      </c>
      <c r="K52" s="152"/>
      <c r="L52" s="155">
        <f>'09-10'!$K52+('09-10'!$J52/90)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64</v>
      </c>
      <c r="J53" s="151"/>
      <c r="K53" s="152">
        <v>500</v>
      </c>
      <c r="L53" s="155">
        <f>'09-10'!$K53+('09-10'!$J53/90)</f>
        <v>500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40</v>
      </c>
      <c r="I54" s="154" t="s">
        <v>95</v>
      </c>
      <c r="J54" s="151"/>
      <c r="K54" s="152">
        <v>-500</v>
      </c>
      <c r="L54" s="155">
        <f>'09-10'!$K54+('09-10'!$J54/90)</f>
        <v>-500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209</v>
      </c>
      <c r="J55" s="151">
        <v>100</v>
      </c>
      <c r="K55" s="152"/>
      <c r="L55" s="155">
        <f>'09-10'!$K55+('09-10'!$J55/90)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40</v>
      </c>
      <c r="I56" s="154" t="s">
        <v>95</v>
      </c>
      <c r="J56" s="151"/>
      <c r="K56" s="152">
        <v>-40</v>
      </c>
      <c r="L56" s="155">
        <f>'09-10'!$K56+('09-10'!$J56/90)</f>
        <v>-40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95</v>
      </c>
      <c r="J57" s="151"/>
      <c r="K57" s="152">
        <v>40</v>
      </c>
      <c r="L57" s="155">
        <f>'09-10'!$K57+('09-10'!$J57/90)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95</v>
      </c>
      <c r="J58" s="151"/>
      <c r="K58" s="152">
        <v>-40</v>
      </c>
      <c r="L58" s="155">
        <f>'09-10'!$K58+('09-10'!$J58/90)</f>
        <v>-40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95</v>
      </c>
      <c r="J59" s="177"/>
      <c r="K59" s="152">
        <v>200</v>
      </c>
      <c r="L59" s="155">
        <f>'09-10'!$K59+('09-10'!$J59/90)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95</v>
      </c>
      <c r="J60" s="151"/>
      <c r="K60" s="152">
        <v>-200</v>
      </c>
      <c r="L60" s="155">
        <f>'09-10'!$K60+('09-10'!$J60/90)</f>
        <v>-200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267</v>
      </c>
      <c r="J61" s="151">
        <v>-130</v>
      </c>
      <c r="K61" s="152">
        <v>40</v>
      </c>
      <c r="L61" s="155">
        <f>'09-10'!$K61+('09-10'!$J61/90)</f>
        <v>38.555555555555557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2954</v>
      </c>
      <c r="J62" s="151">
        <v>225</v>
      </c>
      <c r="K62" s="152"/>
      <c r="L62" s="155">
        <f>'09-10'!$K62+('09-10'!$J62/90)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937</v>
      </c>
      <c r="J63" s="151">
        <v>-330</v>
      </c>
      <c r="K63" s="152">
        <v>10</v>
      </c>
      <c r="L63" s="155">
        <f>'09-10'!$K63+('09-10'!$J63/90)</f>
        <v>6.3333333333333339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2955</v>
      </c>
      <c r="J64" s="151">
        <v>200</v>
      </c>
      <c r="K64" s="152"/>
      <c r="L64" s="155">
        <f>'09-10'!$K64+('09-10'!$J64/90)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>
        <v>250</v>
      </c>
      <c r="K65" s="152"/>
      <c r="L65" s="155">
        <f>'09-10'!$K65+('09-10'!$J65/90)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229</v>
      </c>
      <c r="J66" s="151">
        <v>-100</v>
      </c>
      <c r="K66" s="152"/>
      <c r="L66" s="155">
        <f>'09-10'!$K66+('09-10'!$J66/90)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2956</v>
      </c>
      <c r="J67" s="151">
        <v>-300</v>
      </c>
      <c r="K67" s="152">
        <v>150</v>
      </c>
      <c r="L67" s="155">
        <f>'09-10'!$K67+('09-10'!$J67/90)</f>
        <v>146.66666666666666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2957</v>
      </c>
      <c r="J68" s="151">
        <v>-150</v>
      </c>
      <c r="K68" s="152">
        <v>-5</v>
      </c>
      <c r="L68" s="155">
        <f>'09-10'!$K68+('09-10'!$J68/90)</f>
        <v>-6.666666666666667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1279</v>
      </c>
      <c r="J69" s="151"/>
      <c r="K69" s="152">
        <v>4</v>
      </c>
      <c r="L69" s="155">
        <f>'09-10'!$K69+('09-10'!$J69/90)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28</v>
      </c>
      <c r="I70" s="154" t="s">
        <v>335</v>
      </c>
      <c r="J70" s="151">
        <v>-60</v>
      </c>
      <c r="K70" s="152"/>
      <c r="L70" s="155">
        <f>'09-10'!$K70+('09-10'!$J70/90)</f>
        <v>-0.66666666666666663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2958</v>
      </c>
      <c r="J71" s="151">
        <v>-630</v>
      </c>
      <c r="K71" s="152">
        <v>100</v>
      </c>
      <c r="L71" s="155">
        <f>'09-10'!$K71+('09-10'!$J71/90)</f>
        <v>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1390</v>
      </c>
      <c r="J72" s="151"/>
      <c r="K72" s="152">
        <v>200</v>
      </c>
      <c r="L72" s="155">
        <f>'09-10'!$K72+('09-10'!$J72/90)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/>
      <c r="K73" s="152">
        <v>-200</v>
      </c>
      <c r="L73" s="155">
        <f>'09-10'!$K73+('09-10'!$J73/90)</f>
        <v>-200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>
        <v>10</v>
      </c>
      <c r="L74" s="155">
        <f>'09-10'!$K74+('09-10'!$J74/90)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95</v>
      </c>
      <c r="J75" s="151"/>
      <c r="K75" s="152">
        <v>-10</v>
      </c>
      <c r="L75" s="155">
        <f>'09-10'!$K75+('09-10'!$J75/90)</f>
        <v>-10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-600</v>
      </c>
      <c r="K76" s="152">
        <v>10</v>
      </c>
      <c r="L76" s="155">
        <f>'09-10'!$K76+('09-10'!$J76/90)</f>
        <v>3.333333333333333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2959</v>
      </c>
      <c r="J77" s="151">
        <v>90</v>
      </c>
      <c r="K77" s="152">
        <v>75</v>
      </c>
      <c r="L77" s="155">
        <f>'09-10'!$K77+('09-10'!$J77/90)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77</v>
      </c>
      <c r="J78" s="151">
        <v>270</v>
      </c>
      <c r="K78" s="152"/>
      <c r="L78" s="155">
        <f>'09-10'!$K78+('09-10'!$J78/90)</f>
        <v>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275</v>
      </c>
      <c r="J79" s="151">
        <v>-180</v>
      </c>
      <c r="K79" s="152">
        <v>20</v>
      </c>
      <c r="L79" s="155">
        <f>'09-10'!$K79+('09-10'!$J79/90)</f>
        <v>18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89</v>
      </c>
      <c r="J80" s="151">
        <v>300</v>
      </c>
      <c r="K80" s="152"/>
      <c r="L80" s="155">
        <f>'09-10'!$K80+('09-10'!$J80/90)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>
        <v>90</v>
      </c>
      <c r="L81" s="155">
        <f>'09-10'!$K81+('09-10'!$J81/90)</f>
        <v>90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28</v>
      </c>
      <c r="I82" s="154" t="s">
        <v>648</v>
      </c>
      <c r="J82" s="151"/>
      <c r="K82" s="152">
        <v>-20</v>
      </c>
      <c r="L82" s="155">
        <f>'09-10'!$K82+('09-10'!$J82/90)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1051</v>
      </c>
      <c r="J83" s="151">
        <v>-450</v>
      </c>
      <c r="K83" s="152">
        <v>-100</v>
      </c>
      <c r="L83" s="155">
        <f>'09-10'!$K83+('09-10'!$J83/90)</f>
        <v>-105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2960</v>
      </c>
      <c r="J84" s="151"/>
      <c r="K84" s="152">
        <v>-50</v>
      </c>
      <c r="L84" s="155">
        <f>'09-10'!$K84+('09-10'!$J84/90)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78</v>
      </c>
      <c r="J85" s="151">
        <v>225</v>
      </c>
      <c r="K85" s="152">
        <v>20</v>
      </c>
      <c r="L85" s="155">
        <f>'09-10'!$K85+('09-10'!$J85/90)</f>
        <v>22.5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100</v>
      </c>
      <c r="K86" s="152"/>
      <c r="L86" s="155">
        <f>'09-10'!$K86+('09-10'!$J86/90)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1200</v>
      </c>
      <c r="K87" s="152"/>
      <c r="L87" s="155">
        <f>'09-10'!$K87+('09-10'!$J87/90)</f>
        <v>13.333333333333334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1388</v>
      </c>
      <c r="J88" s="151"/>
      <c r="K88" s="152">
        <v>50</v>
      </c>
      <c r="L88" s="155">
        <f>'09-10'!$K88+('09-10'!$J88/90)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2961</v>
      </c>
      <c r="J89" s="151">
        <v>-200</v>
      </c>
      <c r="K89" s="152">
        <v>30</v>
      </c>
      <c r="L89" s="155">
        <f>'09-10'!$K89+('09-10'!$J89/90)</f>
        <v>27.777777777777779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2962</v>
      </c>
      <c r="J90" s="151">
        <v>-360</v>
      </c>
      <c r="K90" s="152">
        <v>10</v>
      </c>
      <c r="L90" s="155">
        <f>'09-10'!$K90+('09-10'!$J90/90)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39</v>
      </c>
      <c r="J91" s="151"/>
      <c r="K91" s="152">
        <v>40</v>
      </c>
      <c r="L91" s="155">
        <f>'09-10'!$K91+('09-10'!$J91/90)</f>
        <v>40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541</v>
      </c>
      <c r="J92" s="151"/>
      <c r="K92" s="152">
        <v>500</v>
      </c>
      <c r="L92" s="155">
        <f>'09-10'!$K92+('09-10'!$J92/90)</f>
        <v>500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-500</v>
      </c>
      <c r="L93" s="155">
        <f>'09-10'!$K93+('09-10'!$J93/90)</f>
        <v>-500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>
        <v>100</v>
      </c>
      <c r="K94" s="152">
        <v>5</v>
      </c>
      <c r="L94" s="155">
        <f>'09-10'!$K94+('09-10'!$J94/90)</f>
        <v>6.1111111111111107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>
        <v>-200</v>
      </c>
      <c r="K95" s="152">
        <v>80</v>
      </c>
      <c r="L95" s="155">
        <f>'09-10'!$K95+('09-10'!$J95/90)</f>
        <v>77.777777777777771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400</v>
      </c>
      <c r="K96" s="152"/>
      <c r="L96" s="155">
        <f>'09-10'!$K96+('09-10'!$J96/90)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2963</v>
      </c>
      <c r="J97" s="151"/>
      <c r="K97" s="152">
        <v>15</v>
      </c>
      <c r="L97" s="155">
        <f>'09-10'!$K97+('09-10'!$J97/90)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2964</v>
      </c>
      <c r="J98" s="151">
        <v>500</v>
      </c>
      <c r="K98" s="152"/>
      <c r="L98" s="155">
        <f>'09-10'!$K98+('09-10'!$J98/90)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80</v>
      </c>
      <c r="K99" s="152"/>
      <c r="L99" s="155">
        <f>'09-10'!$K99+('09-10'!$J99/90)</f>
        <v>0.88888888888888884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2965</v>
      </c>
      <c r="J100" s="151"/>
      <c r="K100" s="152">
        <v>100</v>
      </c>
      <c r="L100" s="155">
        <f>'09-10'!$K100+('09-10'!$J100/90)</f>
        <v>100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2846</v>
      </c>
      <c r="J101" s="151"/>
      <c r="K101" s="152">
        <v>45</v>
      </c>
      <c r="L101" s="155">
        <f>'09-10'!$K101+('09-10'!$J101/90)</f>
        <v>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40</v>
      </c>
      <c r="I102" s="154" t="s">
        <v>95</v>
      </c>
      <c r="J102" s="151"/>
      <c r="K102" s="152">
        <v>-45</v>
      </c>
      <c r="L102" s="155">
        <f>'09-10'!$K102+('09-10'!$J102/90)</f>
        <v>-45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1247</v>
      </c>
      <c r="J103" s="151">
        <v>-300</v>
      </c>
      <c r="K103" s="152">
        <v>-10</v>
      </c>
      <c r="L103" s="155">
        <f>'09-10'!$K103+('09-10'!$J103/90)</f>
        <v>-13.333333333333334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>
        <v>70</v>
      </c>
      <c r="K104" s="152">
        <v>10</v>
      </c>
      <c r="L104" s="155">
        <f>'09-10'!$K104+('09-10'!$J104/90)</f>
        <v>10.777777777777779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2130</v>
      </c>
      <c r="J105" s="151">
        <v>65</v>
      </c>
      <c r="K105" s="152"/>
      <c r="L105" s="155">
        <f>'09-10'!$K105+('09-10'!$J105/90)</f>
        <v>0.72222222222222221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-225</v>
      </c>
      <c r="K106" s="152">
        <v>10</v>
      </c>
      <c r="L106" s="155">
        <f>'09-10'!$K106+('09-10'!$J106/90)</f>
        <v>7.5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>
        <v>100</v>
      </c>
      <c r="K107" s="152"/>
      <c r="L107" s="155">
        <f>'09-10'!$K107+('09-10'!$J107/90)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1796</v>
      </c>
      <c r="I108" s="154" t="s">
        <v>1010</v>
      </c>
      <c r="J108" s="151"/>
      <c r="K108" s="152">
        <v>10</v>
      </c>
      <c r="L108" s="155">
        <f>'09-10'!$K108+('09-10'!$J108/90)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180</v>
      </c>
      <c r="K109" s="152">
        <v>50</v>
      </c>
      <c r="L109" s="155">
        <f>'09-10'!$K109+('09-10'!$J109/90)</f>
        <v>52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2966</v>
      </c>
      <c r="J110" s="151"/>
      <c r="K110" s="152">
        <v>1</v>
      </c>
      <c r="L110" s="155">
        <f>'09-10'!$K110+('09-10'!$J110/90)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-130</v>
      </c>
      <c r="K111" s="152">
        <v>4</v>
      </c>
      <c r="L111" s="155">
        <f>'09-10'!$K111+('09-10'!$J111/90)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2967</v>
      </c>
      <c r="J112" s="151">
        <v>500</v>
      </c>
      <c r="K112" s="152"/>
      <c r="L112" s="155">
        <f>'09-10'!$K112+('09-10'!$J112/90)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>
        <v>180</v>
      </c>
      <c r="K113" s="152"/>
      <c r="L113" s="155">
        <f>'09-10'!$K113+('09-10'!$J113/90)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2968</v>
      </c>
      <c r="J114" s="151">
        <v>100</v>
      </c>
      <c r="K114" s="152"/>
      <c r="L114" s="155">
        <f>'09-10'!$K114+('09-10'!$J114/90)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>
        <v>160</v>
      </c>
      <c r="K115" s="152"/>
      <c r="L115" s="155">
        <f>'09-10'!$K115+('09-10'!$J115/90)</f>
        <v>1.7777777777777777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680</v>
      </c>
      <c r="J116" s="151">
        <v>-900</v>
      </c>
      <c r="K116" s="152"/>
      <c r="L116" s="155">
        <f>'09-10'!$K116+('09-10'!$J116/90)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1796</v>
      </c>
      <c r="I117" s="154" t="s">
        <v>75</v>
      </c>
      <c r="J117" s="151"/>
      <c r="K117" s="152">
        <v>70</v>
      </c>
      <c r="L117" s="155">
        <f>'09-10'!$K117+('09-10'!$J117/90)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363</v>
      </c>
      <c r="J118" s="151">
        <v>-720</v>
      </c>
      <c r="K118" s="152">
        <v>20</v>
      </c>
      <c r="L118" s="155">
        <f>'09-10'!$K118+('09-10'!$J118/90)</f>
        <v>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2461</v>
      </c>
      <c r="J119" s="151">
        <v>100</v>
      </c>
      <c r="K119" s="152">
        <v>10</v>
      </c>
      <c r="L119" s="155">
        <f>'09-10'!$K119+('09-10'!$J119/90)</f>
        <v>11.111111111111111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-550</v>
      </c>
      <c r="K120" s="152">
        <v>10</v>
      </c>
      <c r="L120" s="155">
        <f>'09-10'!$K120+('09-10'!$J120/90)</f>
        <v>3.8888888888888893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-200</v>
      </c>
      <c r="K121" s="152">
        <v>10</v>
      </c>
      <c r="L121" s="155">
        <f>'09-10'!$K121+('09-10'!$J121/90)</f>
        <v>7.7777777777777777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2969</v>
      </c>
      <c r="J122" s="151">
        <v>-530</v>
      </c>
      <c r="K122" s="152">
        <v>20</v>
      </c>
      <c r="L122" s="155">
        <f>'09-10'!$K122+('09-10'!$J122/90)</f>
        <v>14.111111111111111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1019</v>
      </c>
      <c r="J123" s="151">
        <v>80</v>
      </c>
      <c r="K123" s="152"/>
      <c r="L123" s="155">
        <f>'09-10'!$K123+('09-10'!$J123/90)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1025</v>
      </c>
      <c r="J124" s="151">
        <v>-360</v>
      </c>
      <c r="K124" s="152">
        <v>40</v>
      </c>
      <c r="L124" s="155">
        <f>'09-10'!$K124+('09-10'!$J124/90)</f>
        <v>36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1144</v>
      </c>
      <c r="J125" s="151"/>
      <c r="K125" s="152">
        <v>-10</v>
      </c>
      <c r="L125" s="155">
        <f>'09-10'!$K125+('09-10'!$J125/90)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500</v>
      </c>
      <c r="K126" s="152">
        <v>480</v>
      </c>
      <c r="L126" s="155">
        <f>'09-10'!$K126+('09-10'!$J126/90)</f>
        <v>485.55555555555554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390</v>
      </c>
      <c r="K127" s="152"/>
      <c r="L127" s="155">
        <f>'09-10'!$K127+('09-10'!$J127/90)</f>
        <v>4.333333333333333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250</v>
      </c>
      <c r="K128" s="152"/>
      <c r="L128" s="155">
        <f>'09-10'!$K128+('09-10'!$J128/90)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28</v>
      </c>
      <c r="I129" s="154" t="s">
        <v>2970</v>
      </c>
      <c r="J129" s="151"/>
      <c r="K129" s="152">
        <v>-10</v>
      </c>
      <c r="L129" s="155">
        <f>'09-10'!$K129+('09-10'!$J129/90)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237</v>
      </c>
      <c r="J130" s="151">
        <v>40</v>
      </c>
      <c r="K130" s="152"/>
      <c r="L130" s="155">
        <f>'09-10'!$K130+('09-10'!$J130/90)</f>
        <v>0.44444444444444442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>
        <v>-800</v>
      </c>
      <c r="K131" s="152">
        <v>10</v>
      </c>
      <c r="L131" s="155">
        <f>'09-10'!$K131+('09-10'!$J131/90)</f>
        <v>1.1111111111111107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60</v>
      </c>
      <c r="K132" s="152"/>
      <c r="L132" s="155">
        <f>'09-10'!$K132+('09-10'!$J132/90)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28</v>
      </c>
      <c r="I133" s="154" t="s">
        <v>2550</v>
      </c>
      <c r="J133" s="151"/>
      <c r="K133" s="152">
        <v>-20</v>
      </c>
      <c r="L133" s="155">
        <f>'09-10'!$K133+('09-10'!$J133/90)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232</v>
      </c>
      <c r="J134" s="151">
        <v>60</v>
      </c>
      <c r="K134" s="152"/>
      <c r="L134" s="155">
        <f>'09-10'!$K134+('09-10'!$J134/90)</f>
        <v>0.66666666666666663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1887</v>
      </c>
      <c r="J135" s="151">
        <v>-450</v>
      </c>
      <c r="K135" s="152">
        <v>40</v>
      </c>
      <c r="L135" s="155">
        <f>'09-10'!$K135+('09-10'!$J135/90)</f>
        <v>35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>
        <v>135</v>
      </c>
      <c r="K136" s="152"/>
      <c r="L136" s="155">
        <f>'09-10'!$K136+('09-10'!$J136/90)</f>
        <v>1.5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</v>
      </c>
      <c r="J137" s="151">
        <v>-360</v>
      </c>
      <c r="K137" s="152">
        <v>70</v>
      </c>
      <c r="L137" s="155">
        <f>'09-10'!$K137+('09-10'!$J137/90)</f>
        <v>66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120</v>
      </c>
      <c r="K138" s="152"/>
      <c r="L138" s="155">
        <f>'09-10'!$K138+('09-10'!$J138/90)</f>
        <v>1.3333333333333333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1360</v>
      </c>
      <c r="J139" s="151">
        <v>540</v>
      </c>
      <c r="K139" s="152"/>
      <c r="L139" s="155">
        <f>'09-10'!$K139+('09-10'!$J139/90)</f>
        <v>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-315</v>
      </c>
      <c r="K140" s="152">
        <v>10</v>
      </c>
      <c r="L140" s="155">
        <f>'09-10'!$K140+('09-10'!$J140/90)</f>
        <v>6.5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200</v>
      </c>
      <c r="K141" s="152"/>
      <c r="L141" s="155">
        <f>'09-10'!$K141+('09-10'!$J141/90)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1672</v>
      </c>
      <c r="J142" s="151"/>
      <c r="K142" s="152">
        <v>1000</v>
      </c>
      <c r="L142" s="155">
        <f>'09-10'!$K142+('09-10'!$J142/90)</f>
        <v>1000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95</v>
      </c>
      <c r="J143" s="151"/>
      <c r="K143" s="152">
        <v>-1000</v>
      </c>
      <c r="L143" s="155">
        <f>'09-10'!$K143+('09-10'!$J143/90)</f>
        <v>-1000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2971</v>
      </c>
      <c r="J144" s="151"/>
      <c r="K144" s="152">
        <v>100</v>
      </c>
      <c r="L144" s="155">
        <f>'09-10'!$K144+('09-10'!$J144/90)</f>
        <v>100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>
        <v>300</v>
      </c>
      <c r="K145" s="152">
        <v>150</v>
      </c>
      <c r="L145" s="155">
        <f>'09-10'!$K145+('09-10'!$J145/90)</f>
        <v>153.33333333333334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180</v>
      </c>
      <c r="K146" s="152"/>
      <c r="L146" s="155">
        <f>'09-10'!$K146+('09-10'!$J146/90)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132</v>
      </c>
      <c r="J147" s="151">
        <v>-600</v>
      </c>
      <c r="K147" s="152">
        <v>10</v>
      </c>
      <c r="L147" s="155">
        <f>'09-10'!$K147+('09-10'!$J147/90)</f>
        <v>3.333333333333333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12</v>
      </c>
      <c r="L148" s="155">
        <f>'09-10'!$K148+('09-10'!$J148/90)</f>
        <v>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810</v>
      </c>
      <c r="J149" s="151">
        <v>300</v>
      </c>
      <c r="K149" s="152"/>
      <c r="L149" s="155">
        <f>'09-10'!$K149+('09-10'!$J149/90)</f>
        <v>3.3333333333333335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2972</v>
      </c>
      <c r="J150" s="151">
        <v>-540</v>
      </c>
      <c r="K150" s="152">
        <v>10</v>
      </c>
      <c r="L150" s="155">
        <f>'09-10'!$K150+('09-10'!$J150/90)</f>
        <v>4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-45</v>
      </c>
      <c r="K151" s="152">
        <v>3</v>
      </c>
      <c r="L151" s="155">
        <f>'09-10'!$K151+('09-10'!$J151/90)</f>
        <v>2.5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1796</v>
      </c>
      <c r="I152" s="154" t="s">
        <v>292</v>
      </c>
      <c r="J152" s="151"/>
      <c r="K152" s="152">
        <v>200</v>
      </c>
      <c r="L152" s="155">
        <f>'09-10'!$K152+('09-10'!$J152/90)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1796</v>
      </c>
      <c r="I153" s="154" t="s">
        <v>2973</v>
      </c>
      <c r="J153" s="151">
        <v>600</v>
      </c>
      <c r="K153" s="152">
        <v>250</v>
      </c>
      <c r="L153" s="155">
        <f>'09-10'!$K153+('09-10'!$J153/90)</f>
        <v>256.66666666666669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'09-10'!$K154+('09-10'!$J154/90)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154</v>
      </c>
      <c r="J155" s="151">
        <v>100</v>
      </c>
      <c r="K155" s="152"/>
      <c r="L155" s="155">
        <f>'09-10'!$K155+('09-10'!$J155/90)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70</v>
      </c>
      <c r="K156" s="152"/>
      <c r="L156" s="155">
        <f>'09-10'!$K156+('09-10'!$J156/90)</f>
        <v>0.77777777777777779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-710</v>
      </c>
      <c r="K157" s="152">
        <v>10</v>
      </c>
      <c r="L157" s="155">
        <f>'09-10'!$K157+('09-10'!$J157/90)</f>
        <v>2.1111111111111107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-4200</v>
      </c>
      <c r="L158" s="155">
        <f>'09-10'!$K158+('09-10'!$J158/90)</f>
        <v>-4200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-250</v>
      </c>
      <c r="K159" s="152">
        <v>10</v>
      </c>
      <c r="L159" s="155">
        <f>'09-10'!$K159+('09-10'!$J159/90)</f>
        <v>7.2222222222222223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988</v>
      </c>
      <c r="J160" s="151"/>
      <c r="K160" s="152">
        <v>10</v>
      </c>
      <c r="L160" s="155">
        <f>'09-10'!$K160+('09-10'!$J160/90)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 t="s">
        <v>316</v>
      </c>
      <c r="J161" s="151"/>
      <c r="K161" s="152">
        <v>45</v>
      </c>
      <c r="L161" s="155">
        <f>'09-10'!$K161+('09-10'!$J161/90)</f>
        <v>45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 t="s">
        <v>1247</v>
      </c>
      <c r="J162" s="151"/>
      <c r="K162" s="152">
        <v>-13</v>
      </c>
      <c r="L162" s="155">
        <f>'09-10'!$K162+('09-10'!$J162/90)</f>
        <v>-13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>
        <v>10</v>
      </c>
      <c r="L163" s="155">
        <f>'09-10'!$K163+('09-10'!$J163/90)</f>
        <v>10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 t="s">
        <v>295</v>
      </c>
      <c r="J164" s="151">
        <v>400</v>
      </c>
      <c r="K164" s="152"/>
      <c r="L164" s="155">
        <f>'09-10'!$K164+('09-10'!$J164/90)</f>
        <v>4.4444444444444446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>
        <v>130</v>
      </c>
      <c r="K165" s="152"/>
      <c r="L165" s="155">
        <f>'09-10'!$K165+('09-10'!$J165/90)</f>
        <v>1.4444444444444444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>
        <v>100</v>
      </c>
      <c r="K166" s="152"/>
      <c r="L166" s="155">
        <f>'09-10'!$K166+('09-10'!$J166/90)</f>
        <v>1.1111111111111112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 t="s">
        <v>2182</v>
      </c>
      <c r="J167" s="151">
        <v>-400</v>
      </c>
      <c r="K167" s="152">
        <v>20</v>
      </c>
      <c r="L167" s="155">
        <f>'09-10'!$K167+('09-10'!$J167/90)</f>
        <v>15.555555555555555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 t="s">
        <v>56</v>
      </c>
      <c r="J168" s="151">
        <v>430</v>
      </c>
      <c r="K168" s="152">
        <v>179</v>
      </c>
      <c r="L168" s="155">
        <f>'09-10'!$K168+('09-10'!$J168/90)</f>
        <v>183.77777777777777</v>
      </c>
      <c r="M168" s="3"/>
      <c r="N168" s="45" t="s">
        <v>56</v>
      </c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>
        <v>-50</v>
      </c>
      <c r="K169" s="152">
        <v>5</v>
      </c>
      <c r="L169" s="155">
        <f>'09-10'!$K169+('09-10'!$J169/90)</f>
        <v>4.4444444444444446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'09-10'!$K170+('09-10'!$J170/90)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'09-10'!$K171+('09-10'!$J171/90)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'09-10'!$K172+('09-10'!$J172/90)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 H39:L172">
    <cfRule type="expression" dxfId="176" priority="5">
      <formula>$H22="جملة"</formula>
    </cfRule>
    <cfRule type="expression" dxfId="175" priority="6">
      <formula>$H22="مصاريف"</formula>
    </cfRule>
    <cfRule type="expression" dxfId="174" priority="7">
      <formula>$H22="سحب"</formula>
    </cfRule>
    <cfRule type="expression" dxfId="173" priority="8">
      <formula>$H22="بيع"</formula>
    </cfRule>
  </conditionalFormatting>
  <conditionalFormatting sqref="H23:K38">
    <cfRule type="expression" dxfId="172" priority="1">
      <formula>$H23="جملة"</formula>
    </cfRule>
    <cfRule type="expression" dxfId="171" priority="2">
      <formula>$H23="مصاريف"</formula>
    </cfRule>
    <cfRule type="expression" dxfId="170" priority="3">
      <formula>$H23="سحب"</formula>
    </cfRule>
    <cfRule type="expression" dxfId="169" priority="4">
      <formula>$H23="بيع"</formula>
    </cfRule>
  </conditionalFormatting>
  <conditionalFormatting sqref="H3:L18">
    <cfRule type="expression" dxfId="168" priority="9">
      <formula>$H3="جملة"</formula>
    </cfRule>
    <cfRule type="expression" dxfId="167" priority="10">
      <formula>$H3="مصاريف"</formula>
    </cfRule>
    <cfRule type="expression" dxfId="166" priority="11">
      <formula>$H3="سحب"</formula>
    </cfRule>
    <cfRule type="expression" dxfId="165" priority="12">
      <formula>$H3="بيع"</formula>
    </cfRule>
  </conditionalFormatting>
  <conditionalFormatting sqref="I22:L22 L23:L38">
    <cfRule type="expression" dxfId="164" priority="13">
      <formula>$H22="جملة"</formula>
    </cfRule>
    <cfRule type="expression" dxfId="163" priority="14">
      <formula>$H22="مصاريف"</formula>
    </cfRule>
    <cfRule type="expression" dxfId="162" priority="15">
      <formula>$H22="سحب"</formula>
    </cfRule>
    <cfRule type="expression" dxfId="161" priority="16">
      <formula>$H22="بيع"</formula>
    </cfRule>
  </conditionalFormatting>
  <dataValidations count="1">
    <dataValidation type="list" allowBlank="1" showInputMessage="1" showErrorMessage="1" sqref="H3:H18 H22:H172" xr:uid="{CB795BEA-C1FF-40F8-AE75-912DD78487C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ECF4-99D3-43BD-B098-EB3C11D42E09}">
  <sheetPr>
    <pageSetUpPr fitToPage="1"/>
  </sheetPr>
  <dimension ref="A1:Z165"/>
  <sheetViews>
    <sheetView rightToLeft="1" topLeftCell="A153" workbookViewId="0">
      <selection activeCell="I163" sqref="I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8050</v>
      </c>
      <c r="K1" s="166">
        <f t="shared" si="0"/>
        <v>99</v>
      </c>
      <c r="L1" s="167">
        <f t="shared" si="0"/>
        <v>188.44444444444446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1759</v>
      </c>
      <c r="J3" s="151">
        <v>-150</v>
      </c>
      <c r="K3" s="152">
        <v>24</v>
      </c>
      <c r="L3" s="155">
        <f t="shared" ref="L3:L18" si="1">K3+(J3/90)</f>
        <v>22.333333333333332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383</v>
      </c>
      <c r="J4" s="151">
        <v>200</v>
      </c>
      <c r="K4" s="152"/>
      <c r="L4" s="155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2976</v>
      </c>
      <c r="J5" s="151"/>
      <c r="K5" s="152">
        <v>5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900</v>
      </c>
      <c r="J6" s="151">
        <v>400</v>
      </c>
      <c r="K6" s="152"/>
      <c r="L6" s="155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1996</v>
      </c>
      <c r="J7" s="151">
        <v>100</v>
      </c>
      <c r="K7" s="152">
        <v>5</v>
      </c>
      <c r="L7" s="155">
        <f t="shared" si="1"/>
        <v>6.1111111111111107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147</v>
      </c>
      <c r="J8" s="151"/>
      <c r="K8" s="152">
        <v>5</v>
      </c>
      <c r="L8" s="155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40</v>
      </c>
      <c r="I9" s="154"/>
      <c r="J9" s="151"/>
      <c r="K9" s="152">
        <v>-70</v>
      </c>
      <c r="L9" s="155">
        <f t="shared" si="1"/>
        <v>-70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>
        <v>8400</v>
      </c>
      <c r="K10" s="152"/>
      <c r="L10" s="155">
        <f t="shared" si="1"/>
        <v>93.333333333333329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>
        <v>-50</v>
      </c>
      <c r="K11" s="152">
        <v>20</v>
      </c>
      <c r="L11" s="155">
        <f t="shared" si="1"/>
        <v>19.444444444444443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1796</v>
      </c>
      <c r="I12" s="154" t="s">
        <v>75</v>
      </c>
      <c r="J12" s="151">
        <v>50</v>
      </c>
      <c r="K12" s="152">
        <v>110</v>
      </c>
      <c r="L12" s="155">
        <f t="shared" si="1"/>
        <v>110.55555555555556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-900</v>
      </c>
      <c r="K13" s="152"/>
      <c r="L13" s="155">
        <f t="shared" si="1"/>
        <v>-10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2949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8" t="s">
        <v>7</v>
      </c>
      <c r="B20" s="219"/>
      <c r="C20" s="219"/>
      <c r="D20" s="219"/>
      <c r="E20" s="219"/>
      <c r="F20" s="219"/>
      <c r="G20" s="1"/>
      <c r="H20" s="163"/>
      <c r="I20" s="164" t="s">
        <v>0</v>
      </c>
      <c r="J20" s="165">
        <f>SUM('10-10'!$J$22:$J$165)</f>
        <v>-5270</v>
      </c>
      <c r="K20" s="166">
        <f>SUM('10-10'!$K$22:$K$165)</f>
        <v>-486</v>
      </c>
      <c r="L20" s="167">
        <f>SUM('10-10'!$L$22:$L$165)</f>
        <v>-544.55555555555509</v>
      </c>
      <c r="M20" s="3"/>
      <c r="N20" s="218" t="s">
        <v>8</v>
      </c>
      <c r="O20" s="219"/>
      <c r="P20" s="219"/>
      <c r="Q20" s="219"/>
      <c r="R20" s="219"/>
      <c r="S20" s="21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4</v>
      </c>
      <c r="F22" s="16">
        <f t="shared" ref="F22:F26" si="3">D22*E22</f>
        <v>20</v>
      </c>
      <c r="G22" s="7"/>
      <c r="H22" s="156" t="s">
        <v>6</v>
      </c>
      <c r="I22" s="154" t="s">
        <v>2975</v>
      </c>
      <c r="J22" s="151">
        <v>-500</v>
      </c>
      <c r="K22" s="152">
        <v>10</v>
      </c>
      <c r="L22" s="155">
        <f>'10-10'!$K22+('10-10'!$J22/90)</f>
        <v>4.4444444444444446</v>
      </c>
      <c r="M22" s="3"/>
      <c r="N22" s="13">
        <v>1</v>
      </c>
      <c r="O22" s="1">
        <v>14</v>
      </c>
      <c r="P22" s="14">
        <f t="shared" ref="P22:P27" si="4">N22*O22</f>
        <v>14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156" t="s">
        <v>28</v>
      </c>
      <c r="I23" s="154" t="s">
        <v>35</v>
      </c>
      <c r="J23" s="151">
        <v>-300</v>
      </c>
      <c r="K23" s="152"/>
      <c r="L23" s="155">
        <f>'10-10'!$K23+('10-10'!$J23/90)</f>
        <v>-3.3333333333333335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156" t="s">
        <v>6</v>
      </c>
      <c r="I24" s="154"/>
      <c r="J24" s="151">
        <v>450</v>
      </c>
      <c r="K24" s="152"/>
      <c r="L24" s="155">
        <f>'10-10'!$K24+('10-10'!$J24/90)</f>
        <v>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81</v>
      </c>
      <c r="J25" s="151"/>
      <c r="K25" s="152">
        <v>2</v>
      </c>
      <c r="L25" s="155">
        <f>'10-10'!$K25+('10-10'!$J25/90)</f>
        <v>2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86</v>
      </c>
      <c r="F26" s="16">
        <f t="shared" si="3"/>
        <v>8600</v>
      </c>
      <c r="G26" s="7"/>
      <c r="H26" s="156" t="s">
        <v>6</v>
      </c>
      <c r="I26" s="154" t="s">
        <v>1898</v>
      </c>
      <c r="J26" s="151">
        <v>1600</v>
      </c>
      <c r="K26" s="152">
        <v>10</v>
      </c>
      <c r="L26" s="155">
        <f>'10-10'!$K26+('10-10'!$J26/90)</f>
        <v>27.777777777777779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8820</v>
      </c>
      <c r="G27" s="7"/>
      <c r="H27" s="156" t="s">
        <v>6</v>
      </c>
      <c r="I27" s="154" t="s">
        <v>2977</v>
      </c>
      <c r="J27" s="151">
        <v>1000</v>
      </c>
      <c r="K27" s="152"/>
      <c r="L27" s="155">
        <f>'10-10'!$K27+('10-10'!$J27/90)</f>
        <v>11.111111111111111</v>
      </c>
      <c r="M27" s="3"/>
      <c r="N27" s="13">
        <v>100</v>
      </c>
      <c r="O27" s="1">
        <v>19</v>
      </c>
      <c r="P27" s="14">
        <f t="shared" si="4"/>
        <v>1900</v>
      </c>
      <c r="Q27" s="157" t="s">
        <v>11</v>
      </c>
      <c r="R27" s="157"/>
      <c r="S27" s="159">
        <f>SUM(S22:S26)</f>
        <v>14505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1121</v>
      </c>
      <c r="D28" s="1"/>
      <c r="E28" s="1"/>
      <c r="F28" s="1"/>
      <c r="G28" s="1"/>
      <c r="H28" s="156" t="s">
        <v>6</v>
      </c>
      <c r="I28" s="154"/>
      <c r="J28" s="151">
        <v>-50</v>
      </c>
      <c r="K28" s="152">
        <v>9</v>
      </c>
      <c r="L28" s="155">
        <f>'10-10'!$K28+('10-10'!$J28/90)</f>
        <v>8.4444444444444446</v>
      </c>
      <c r="M28" s="3"/>
      <c r="N28" s="157" t="s">
        <v>11</v>
      </c>
      <c r="O28" s="157"/>
      <c r="P28" s="158">
        <f>SUM(P22:P27)</f>
        <v>2634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0" t="s">
        <v>21</v>
      </c>
      <c r="E29" s="221"/>
      <c r="F29" s="159">
        <f t="array" aca="1" ref="F29" ca="1">INDIRECT("'"&amp;$A$19&amp;"'!J20")+J1</f>
        <v>7555</v>
      </c>
      <c r="G29" s="1"/>
      <c r="H29" s="156" t="s">
        <v>6</v>
      </c>
      <c r="I29" s="154" t="s">
        <v>2978</v>
      </c>
      <c r="J29" s="151"/>
      <c r="K29" s="152">
        <v>10</v>
      </c>
      <c r="L29" s="155">
        <f>'10-10'!$K29+('10-10'!$J29/90)</f>
        <v>10</v>
      </c>
      <c r="M29" s="3"/>
      <c r="N29" s="1"/>
      <c r="O29" s="1"/>
      <c r="P29" s="18"/>
      <c r="Q29" s="220" t="s">
        <v>21</v>
      </c>
      <c r="R29" s="221"/>
      <c r="S29" s="159">
        <f>SUM('10-10'!$J$22:$J$165)</f>
        <v>-5270</v>
      </c>
      <c r="T29" s="1"/>
      <c r="U29" s="1"/>
      <c r="V29" s="1"/>
      <c r="W29" s="1"/>
      <c r="X29" s="1"/>
      <c r="Y29" s="1"/>
      <c r="Z29" s="1"/>
    </row>
    <row r="30" spans="1:26" x14ac:dyDescent="0.3">
      <c r="A30" s="220" t="s">
        <v>23</v>
      </c>
      <c r="B30" s="221"/>
      <c r="C30" s="158">
        <f t="array" aca="1" ref="C30" ca="1">INDIRECT("'"&amp;$A$19&amp;"'!K20")+K1</f>
        <v>-1429</v>
      </c>
      <c r="D30" s="1"/>
      <c r="E30" s="1"/>
      <c r="F30" s="8"/>
      <c r="G30" s="1"/>
      <c r="H30" s="156" t="s">
        <v>6</v>
      </c>
      <c r="I30" s="154" t="s">
        <v>229</v>
      </c>
      <c r="J30" s="151">
        <v>-350</v>
      </c>
      <c r="K30" s="152"/>
      <c r="L30" s="155">
        <f>'10-10'!$K30+('10-10'!$J30/90)</f>
        <v>-3.8888888888888888</v>
      </c>
      <c r="M30" s="3"/>
      <c r="N30" s="220" t="s">
        <v>23</v>
      </c>
      <c r="O30" s="221"/>
      <c r="P30" s="158">
        <f>SUM('10-10'!$K$22:$K$165)</f>
        <v>-486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2979</v>
      </c>
      <c r="J31" s="151">
        <v>700</v>
      </c>
      <c r="K31" s="152"/>
      <c r="L31" s="155">
        <f>'10-10'!$K31+('10-10'!$J31/90)</f>
        <v>7.7777777777777777</v>
      </c>
      <c r="M31" s="3"/>
      <c r="N31" s="1"/>
      <c r="O31" s="1"/>
      <c r="P31" s="18"/>
      <c r="Q31" s="157" t="s">
        <v>25</v>
      </c>
      <c r="R31" s="157"/>
      <c r="S31" s="159">
        <f>S27-S29-F27</f>
        <v>10955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2980</v>
      </c>
      <c r="J32" s="151">
        <v>-100</v>
      </c>
      <c r="K32" s="152">
        <v>48</v>
      </c>
      <c r="L32" s="155">
        <f>'10-10'!$K32+('10-10'!$J32/90)</f>
        <v>46.888888888888886</v>
      </c>
      <c r="M32" s="3"/>
      <c r="N32" s="157" t="s">
        <v>25</v>
      </c>
      <c r="O32" s="157"/>
      <c r="P32" s="158">
        <f>P28-P30-C28</f>
        <v>1999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1497</v>
      </c>
      <c r="J33" s="151">
        <v>-450</v>
      </c>
      <c r="K33" s="152">
        <v>40</v>
      </c>
      <c r="L33" s="155">
        <f>'10-10'!$K33+('10-10'!$J33/90)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2981</v>
      </c>
      <c r="J34" s="151"/>
      <c r="K34" s="152">
        <v>220</v>
      </c>
      <c r="L34" s="155">
        <f>'10-10'!$K34+('10-10'!$J34/90)</f>
        <v>220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2628</v>
      </c>
      <c r="J35" s="151"/>
      <c r="K35" s="152">
        <v>90</v>
      </c>
      <c r="L35" s="155">
        <f>'10-10'!$K35+('10-10'!$J35/90)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209</v>
      </c>
      <c r="J36" s="151">
        <v>-50</v>
      </c>
      <c r="K36" s="152">
        <v>-80</v>
      </c>
      <c r="L36" s="155">
        <f>'10-10'!$K36+('10-10'!$J36/90)</f>
        <v>-80.555555555555557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>
        <v>5</v>
      </c>
      <c r="L37" s="155">
        <f>'10-10'!$K37+('10-10'!$J37/90)</f>
        <v>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658</v>
      </c>
      <c r="J38" s="151">
        <v>-400</v>
      </c>
      <c r="K38" s="152">
        <v>35</v>
      </c>
      <c r="L38" s="155">
        <f>'10-10'!$K38+('10-10'!$J38/90)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>
        <v>100</v>
      </c>
      <c r="K39" s="152"/>
      <c r="L39" s="155">
        <f>'10-10'!$K39+('10-10'!$J39/90)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>
        <v>-750</v>
      </c>
      <c r="K40" s="152">
        <v>10</v>
      </c>
      <c r="L40" s="155">
        <f>'10-10'!$K40+('10-10'!$J40/90)</f>
        <v>1.6666666666666661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>
        <v>250</v>
      </c>
      <c r="K41" s="152"/>
      <c r="L41" s="155">
        <f>'10-10'!$K41+('10-10'!$J41/90)</f>
        <v>2.7777777777777777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1796</v>
      </c>
      <c r="I42" s="154" t="s">
        <v>119</v>
      </c>
      <c r="J42" s="151"/>
      <c r="K42" s="152">
        <v>500</v>
      </c>
      <c r="L42" s="155">
        <f>'10-10'!$K42+('10-10'!$J42/90)</f>
        <v>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95</v>
      </c>
      <c r="J43" s="151"/>
      <c r="K43" s="152">
        <v>-500</v>
      </c>
      <c r="L43" s="155">
        <f>'10-10'!$K43+('10-10'!$J43/90)</f>
        <v>-500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2578</v>
      </c>
      <c r="J44" s="151">
        <v>100</v>
      </c>
      <c r="K44" s="152">
        <v>90</v>
      </c>
      <c r="L44" s="155">
        <f>'10-10'!$K44+('10-10'!$J44/90)</f>
        <v>91.111111111111114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957</v>
      </c>
      <c r="J45" s="151">
        <v>-250</v>
      </c>
      <c r="K45" s="152">
        <v>10</v>
      </c>
      <c r="L45" s="155">
        <f>'10-10'!$K45+('10-10'!$J45/90)</f>
        <v>7.2222222222222223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>
        <v>675</v>
      </c>
      <c r="K46" s="152"/>
      <c r="L46" s="155">
        <f>'10-10'!$K46+('10-10'!$J46/90)</f>
        <v>7.5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155</v>
      </c>
      <c r="K47" s="152"/>
      <c r="L47" s="155">
        <f>'10-10'!$K47+('10-10'!$J47/90)</f>
        <v>1.7222222222222223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220</v>
      </c>
      <c r="K48" s="152"/>
      <c r="L48" s="155">
        <f>'10-10'!$K48+('10-10'!$J48/90)</f>
        <v>2.4444444444444446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40</v>
      </c>
      <c r="I49" s="154" t="s">
        <v>2982</v>
      </c>
      <c r="J49" s="151"/>
      <c r="K49" s="152">
        <v>-190</v>
      </c>
      <c r="L49" s="155">
        <f>'10-10'!$K49+('10-10'!$J49/90)</f>
        <v>-190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>
        <v>220</v>
      </c>
      <c r="K50" s="152"/>
      <c r="L50" s="155">
        <f>'10-10'!$K50+('10-10'!$J50/90)</f>
        <v>2.4444444444444446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>
        <v>315</v>
      </c>
      <c r="K51" s="152"/>
      <c r="L51" s="155">
        <f>'10-10'!$K51+('10-10'!$J51/90)</f>
        <v>3.5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2983</v>
      </c>
      <c r="J52" s="151">
        <v>400</v>
      </c>
      <c r="K52" s="152"/>
      <c r="L52" s="155">
        <f>'10-10'!$K52+('10-10'!$J52/90)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1031</v>
      </c>
      <c r="J53" s="151"/>
      <c r="K53" s="152">
        <v>25</v>
      </c>
      <c r="L53" s="155">
        <f>'10-10'!$K53+('10-10'!$J53/90)</f>
        <v>25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>
        <v>1</v>
      </c>
      <c r="L54" s="155">
        <f>'10-10'!$K54+('10-10'!$J54/90)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404</v>
      </c>
      <c r="J55" s="151">
        <v>-180</v>
      </c>
      <c r="K55" s="152">
        <v>10</v>
      </c>
      <c r="L55" s="155">
        <f>'10-10'!$K55+('10-10'!$J55/90)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28</v>
      </c>
      <c r="I56" s="154" t="s">
        <v>1914</v>
      </c>
      <c r="J56" s="151">
        <v>680</v>
      </c>
      <c r="K56" s="152">
        <v>-10</v>
      </c>
      <c r="L56" s="155">
        <f>'10-10'!$K56+('10-10'!$J56/90)</f>
        <v>-2.4444444444444446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936</v>
      </c>
      <c r="J57" s="151"/>
      <c r="K57" s="152">
        <v>500</v>
      </c>
      <c r="L57" s="155">
        <f>'10-10'!$K57+('10-10'!$J57/90)</f>
        <v>500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1763</v>
      </c>
      <c r="J58" s="151">
        <v>-630</v>
      </c>
      <c r="K58" s="152">
        <v>20</v>
      </c>
      <c r="L58" s="155">
        <f>'10-10'!$K58+('10-10'!$J58/90)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311</v>
      </c>
      <c r="J59" s="151"/>
      <c r="K59" s="152">
        <v>200</v>
      </c>
      <c r="L59" s="155">
        <f>'10-10'!$K59+('10-10'!$J59/90)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>
        <v>45</v>
      </c>
      <c r="L60" s="155">
        <f>'10-10'!$K60+('10-10'!$J60/90)</f>
        <v>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>
        <v>-720</v>
      </c>
      <c r="K61" s="152">
        <v>60</v>
      </c>
      <c r="L61" s="155">
        <f>'10-10'!$K61+('10-10'!$J61/90)</f>
        <v>52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360</v>
      </c>
      <c r="J62" s="151">
        <v>180</v>
      </c>
      <c r="K62" s="152">
        <v>2</v>
      </c>
      <c r="L62" s="155">
        <f>'10-10'!$K62+('10-10'!$J62/90)</f>
        <v>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1657</v>
      </c>
      <c r="J63" s="151"/>
      <c r="K63" s="152">
        <v>-300</v>
      </c>
      <c r="L63" s="155">
        <f>'10-10'!$K63+('10-10'!$J63/90)</f>
        <v>-300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20</v>
      </c>
      <c r="K64" s="152"/>
      <c r="L64" s="155">
        <f>'10-10'!$K64+('10-10'!$J64/90)</f>
        <v>0.22222222222222221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40</v>
      </c>
      <c r="I65" s="154" t="s">
        <v>2066</v>
      </c>
      <c r="J65" s="151">
        <v>-540</v>
      </c>
      <c r="K65" s="152">
        <v>-150</v>
      </c>
      <c r="L65" s="155">
        <f>'10-10'!$K65+('10-10'!$J65/90)</f>
        <v>-156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16</v>
      </c>
      <c r="J66" s="151">
        <v>-200</v>
      </c>
      <c r="K66" s="152">
        <v>30</v>
      </c>
      <c r="L66" s="155">
        <f>'10-10'!$K66+('10-10'!$J66/90)</f>
        <v>27.777777777777779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-220</v>
      </c>
      <c r="K67" s="152">
        <v>10</v>
      </c>
      <c r="L67" s="155">
        <f>'10-10'!$K67+('10-10'!$J67/90)</f>
        <v>7.5555555555555554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50</v>
      </c>
      <c r="K68" s="152">
        <v>5</v>
      </c>
      <c r="L68" s="155">
        <f>'10-10'!$K68+('10-10'!$J68/90)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>
        <v>300</v>
      </c>
      <c r="K69" s="152"/>
      <c r="L69" s="155">
        <f>'10-10'!$K69+('10-10'!$J69/90)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-530</v>
      </c>
      <c r="K70" s="152">
        <v>20</v>
      </c>
      <c r="L70" s="155">
        <f>'10-10'!$K70+('10-10'!$J70/90)</f>
        <v>14.111111111111111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400</v>
      </c>
      <c r="K71" s="152"/>
      <c r="L71" s="155">
        <f>'10-10'!$K71+('10-10'!$J71/90)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71</v>
      </c>
      <c r="J72" s="151">
        <v>90</v>
      </c>
      <c r="K72" s="152"/>
      <c r="L72" s="155">
        <f>'10-10'!$K72+('10-10'!$J72/90)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430</v>
      </c>
      <c r="K73" s="152"/>
      <c r="L73" s="155">
        <f>'10-10'!$K73+('10-10'!$J73/90)</f>
        <v>4.7777777777777777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-20</v>
      </c>
      <c r="K74" s="152">
        <v>39</v>
      </c>
      <c r="L74" s="155">
        <f>'10-10'!$K74+('10-10'!$J74/90)</f>
        <v>38.777777777777779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389</v>
      </c>
      <c r="J75" s="151">
        <v>470</v>
      </c>
      <c r="K75" s="152"/>
      <c r="L75" s="155">
        <f>'10-10'!$K75+('10-10'!$J75/90)</f>
        <v>5.2222222222222223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121</v>
      </c>
      <c r="J76" s="151">
        <v>300</v>
      </c>
      <c r="K76" s="152"/>
      <c r="L76" s="155">
        <f>'10-10'!$K76+('10-10'!$J76/90)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2984</v>
      </c>
      <c r="J77" s="151">
        <v>700</v>
      </c>
      <c r="K77" s="152"/>
      <c r="L77" s="155">
        <f>'10-10'!$K77+('10-10'!$J77/90)</f>
        <v>7.7777777777777777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2985</v>
      </c>
      <c r="J78" s="151">
        <v>-540</v>
      </c>
      <c r="K78" s="152">
        <v>-10</v>
      </c>
      <c r="L78" s="155">
        <f>'10-10'!$K78+('10-10'!$J78/90)</f>
        <v>-16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2319</v>
      </c>
      <c r="J79" s="151">
        <v>450</v>
      </c>
      <c r="K79" s="152"/>
      <c r="L79" s="155">
        <f>'10-10'!$K79+('10-10'!$J79/90)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2987</v>
      </c>
      <c r="J80" s="151">
        <v>90</v>
      </c>
      <c r="K80" s="152"/>
      <c r="L80" s="155">
        <f>'10-10'!$K80+('10-10'!$J80/90)</f>
        <v>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2986</v>
      </c>
      <c r="J81" s="151">
        <v>170</v>
      </c>
      <c r="K81" s="152"/>
      <c r="L81" s="155">
        <f>'10-10'!$K81+('10-10'!$J81/90)</f>
        <v>1.8888888888888888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470</v>
      </c>
      <c r="J82" s="151">
        <v>-20</v>
      </c>
      <c r="K82" s="152">
        <v>10</v>
      </c>
      <c r="L82" s="155">
        <f>'10-10'!$K82+('10-10'!$J82/90)</f>
        <v>9.7777777777777786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13</v>
      </c>
      <c r="J83" s="151">
        <v>300</v>
      </c>
      <c r="K83" s="152"/>
      <c r="L83" s="155">
        <f>'10-10'!$K83+('10-10'!$J83/90)</f>
        <v>3.3333333333333335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363</v>
      </c>
      <c r="J84" s="151"/>
      <c r="K84" s="152">
        <v>10</v>
      </c>
      <c r="L84" s="155">
        <f>'10-10'!$K84+('10-10'!$J84/90)</f>
        <v>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169</v>
      </c>
      <c r="J85" s="151">
        <v>250</v>
      </c>
      <c r="K85" s="152"/>
      <c r="L85" s="155">
        <f>'10-10'!$K85+('10-10'!$J85/90)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917</v>
      </c>
      <c r="J86" s="151"/>
      <c r="K86" s="152">
        <v>7</v>
      </c>
      <c r="L86" s="155">
        <f>'10-10'!$K86+('10-10'!$J86/90)</f>
        <v>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1250</v>
      </c>
      <c r="J87" s="151"/>
      <c r="K87" s="152">
        <v>4</v>
      </c>
      <c r="L87" s="155">
        <f>'10-10'!$K87+('10-10'!$J87/90)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140</v>
      </c>
      <c r="J88" s="151">
        <v>130</v>
      </c>
      <c r="K88" s="152"/>
      <c r="L88" s="155">
        <f>'10-10'!$K88+('10-10'!$J88/90)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1213</v>
      </c>
      <c r="J89" s="151"/>
      <c r="K89" s="152">
        <v>140</v>
      </c>
      <c r="L89" s="155">
        <f>'10-10'!$K89+('10-10'!$J89/90)</f>
        <v>140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2988</v>
      </c>
      <c r="J90" s="151">
        <v>900</v>
      </c>
      <c r="K90" s="152"/>
      <c r="L90" s="155">
        <f>'10-10'!$K90+('10-10'!$J90/90)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>
        <v>-360</v>
      </c>
      <c r="K91" s="152">
        <v>70</v>
      </c>
      <c r="L91" s="155">
        <f>'10-10'!$K91+('10-10'!$J91/90)</f>
        <v>66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100</v>
      </c>
      <c r="K92" s="152"/>
      <c r="L92" s="155">
        <f>'10-10'!$K92+('10-10'!$J92/90)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>
        <v>9</v>
      </c>
      <c r="L93" s="155">
        <f>'10-10'!$K93+('10-10'!$J93/90)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1813</v>
      </c>
      <c r="J94" s="151">
        <v>500</v>
      </c>
      <c r="K94" s="152"/>
      <c r="L94" s="155">
        <f>'10-10'!$K94+('10-10'!$J94/90)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1796</v>
      </c>
      <c r="I95" s="154" t="s">
        <v>2973</v>
      </c>
      <c r="J95" s="151">
        <v>100</v>
      </c>
      <c r="K95" s="152">
        <v>250</v>
      </c>
      <c r="L95" s="155">
        <f>'10-10'!$K95+('10-10'!$J95/90)</f>
        <v>251.11111111111111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-500</v>
      </c>
      <c r="K96" s="152">
        <v>10</v>
      </c>
      <c r="L96" s="155">
        <f>'10-10'!$K96+('10-10'!$J96/90)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>
        <v>-130</v>
      </c>
      <c r="K97" s="152"/>
      <c r="L97" s="155">
        <f>'10-10'!$K97+('10-10'!$J97/90)</f>
        <v>-1.4444444444444444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2989</v>
      </c>
      <c r="J98" s="151">
        <v>500</v>
      </c>
      <c r="K98" s="152"/>
      <c r="L98" s="155">
        <f>'10-10'!$K98+('10-10'!$J98/90)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56</v>
      </c>
      <c r="J99" s="151">
        <v>180</v>
      </c>
      <c r="K99" s="152">
        <v>187</v>
      </c>
      <c r="L99" s="155">
        <f>'10-10'!$K99+('10-10'!$J99/90)</f>
        <v>189</v>
      </c>
      <c r="M99" s="3"/>
      <c r="N99" s="45" t="s">
        <v>56</v>
      </c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>
        <v>4</v>
      </c>
      <c r="L100" s="155">
        <f>'10-10'!$K100+('10-10'!$J100/90)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150</v>
      </c>
      <c r="K101" s="152"/>
      <c r="L101" s="155">
        <f>'10-10'!$K101+('10-10'!$J101/90)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2990</v>
      </c>
      <c r="J102" s="151"/>
      <c r="K102" s="152">
        <v>8350</v>
      </c>
      <c r="L102" s="155">
        <f>'10-10'!$K102+('10-10'!$J102/90)</f>
        <v>8350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40</v>
      </c>
      <c r="I103" s="154" t="s">
        <v>95</v>
      </c>
      <c r="J103" s="151"/>
      <c r="K103" s="152">
        <v>-8350</v>
      </c>
      <c r="L103" s="155">
        <f>'10-10'!$K103+('10-10'!$J103/90)</f>
        <v>-8350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1796</v>
      </c>
      <c r="I104" s="154" t="s">
        <v>75</v>
      </c>
      <c r="J104" s="151"/>
      <c r="K104" s="152">
        <v>32</v>
      </c>
      <c r="L104" s="155">
        <f>'10-10'!$K104+('10-10'!$J104/90)</f>
        <v>32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40</v>
      </c>
      <c r="I105" s="154" t="s">
        <v>95</v>
      </c>
      <c r="J105" s="151"/>
      <c r="K105" s="152">
        <v>-32</v>
      </c>
      <c r="L105" s="155">
        <f>'10-10'!$K105+('10-10'!$J105/90)</f>
        <v>-32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20</v>
      </c>
      <c r="K106" s="152">
        <v>2</v>
      </c>
      <c r="L106" s="155">
        <f>'10-10'!$K106+('10-10'!$J106/90)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1213</v>
      </c>
      <c r="J107" s="151">
        <v>190</v>
      </c>
      <c r="K107" s="152"/>
      <c r="L107" s="155">
        <f>'10-10'!$K107+('10-10'!$J107/90)</f>
        <v>2.1111111111111112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>
        <v>7</v>
      </c>
      <c r="L108" s="155">
        <f>'10-10'!$K108+('10-10'!$J108/90)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2991</v>
      </c>
      <c r="J109" s="151"/>
      <c r="K109" s="152">
        <v>8</v>
      </c>
      <c r="L109" s="155">
        <f>'10-10'!$K109+('10-10'!$J109/90)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40</v>
      </c>
      <c r="I110" s="154" t="s">
        <v>95</v>
      </c>
      <c r="J110" s="151"/>
      <c r="K110" s="152">
        <v>-20</v>
      </c>
      <c r="L110" s="155">
        <f>'10-10'!$K110+('10-10'!$J110/90)</f>
        <v>-20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95</v>
      </c>
      <c r="J111" s="151"/>
      <c r="K111" s="152">
        <v>120</v>
      </c>
      <c r="L111" s="155">
        <f>'10-10'!$K111+('10-10'!$J111/90)</f>
        <v>120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40</v>
      </c>
      <c r="I112" s="154" t="s">
        <v>95</v>
      </c>
      <c r="J112" s="151"/>
      <c r="K112" s="152">
        <v>-120</v>
      </c>
      <c r="L112" s="155">
        <f>'10-10'!$K112+('10-10'!$J112/90)</f>
        <v>-120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2992</v>
      </c>
      <c r="J113" s="151">
        <v>230</v>
      </c>
      <c r="K113" s="152"/>
      <c r="L113" s="155">
        <f>'10-10'!$K113+('10-10'!$J113/90)</f>
        <v>2.5555555555555554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250</v>
      </c>
      <c r="K114" s="152"/>
      <c r="L114" s="155">
        <f>'10-10'!$K114+('10-10'!$J114/90)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984</v>
      </c>
      <c r="J115" s="151"/>
      <c r="K115" s="152">
        <v>345</v>
      </c>
      <c r="L115" s="155">
        <f>'10-10'!$K115+('10-10'!$J115/90)</f>
        <v>345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153</v>
      </c>
      <c r="J116" s="151"/>
      <c r="K116" s="152">
        <v>27</v>
      </c>
      <c r="L116" s="155">
        <f>'10-10'!$K116+('10-10'!$J116/90)</f>
        <v>27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>
        <v>55</v>
      </c>
      <c r="L117" s="155">
        <f>'10-10'!$K117+('10-10'!$J117/90)</f>
        <v>55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2993</v>
      </c>
      <c r="J118" s="151">
        <v>200</v>
      </c>
      <c r="K118" s="152"/>
      <c r="L118" s="155">
        <f>'10-10'!$K118+('10-10'!$J118/90)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>
        <v>4</v>
      </c>
      <c r="L119" s="155">
        <f>'10-10'!$K119+('10-10'!$J119/90)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710</v>
      </c>
      <c r="J120" s="151"/>
      <c r="K120" s="152">
        <v>27</v>
      </c>
      <c r="L120" s="155">
        <f>'10-10'!$K120+('10-10'!$J120/90)</f>
        <v>27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100</v>
      </c>
      <c r="K121" s="152"/>
      <c r="L121" s="155">
        <f>'10-10'!$K121+('10-10'!$J121/90)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2994</v>
      </c>
      <c r="J122" s="151">
        <v>450</v>
      </c>
      <c r="K122" s="152"/>
      <c r="L122" s="155">
        <f>'10-10'!$K122+('10-10'!$J122/90)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1796</v>
      </c>
      <c r="I123" s="154" t="s">
        <v>1520</v>
      </c>
      <c r="J123" s="151"/>
      <c r="K123" s="152">
        <v>90</v>
      </c>
      <c r="L123" s="155">
        <f>'10-10'!$K123+('10-10'!$J123/90)</f>
        <v>90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905</v>
      </c>
      <c r="J124" s="151">
        <v>150</v>
      </c>
      <c r="K124" s="152"/>
      <c r="L124" s="155">
        <f>'10-10'!$K124+('10-10'!$J124/90)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2995</v>
      </c>
      <c r="J125" s="151"/>
      <c r="K125" s="152">
        <v>-1000</v>
      </c>
      <c r="L125" s="155">
        <f>'10-10'!$K125+('10-10'!$J125/90)</f>
        <v>-1000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1796</v>
      </c>
      <c r="I126" s="154" t="s">
        <v>292</v>
      </c>
      <c r="J126" s="151"/>
      <c r="K126" s="152">
        <v>300</v>
      </c>
      <c r="L126" s="155">
        <f>'10-10'!$K126+('10-10'!$J126/90)</f>
        <v>300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40</v>
      </c>
      <c r="I127" s="154" t="s">
        <v>95</v>
      </c>
      <c r="J127" s="151"/>
      <c r="K127" s="152">
        <v>-300</v>
      </c>
      <c r="L127" s="155">
        <f>'10-10'!$K127+('10-10'!$J127/90)</f>
        <v>-300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439</v>
      </c>
      <c r="J128" s="151">
        <v>-450</v>
      </c>
      <c r="K128" s="152">
        <v>20</v>
      </c>
      <c r="L128" s="155">
        <f>'10-10'!$K128+('10-10'!$J128/90)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257</v>
      </c>
      <c r="J129" s="151">
        <v>900</v>
      </c>
      <c r="K129" s="152"/>
      <c r="L129" s="155">
        <f>'10-10'!$K129+('10-10'!$J129/90)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>
        <v>230</v>
      </c>
      <c r="K130" s="152"/>
      <c r="L130" s="155">
        <f>'10-10'!$K130+('10-10'!$J130/90)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395</v>
      </c>
      <c r="J131" s="151">
        <v>-320</v>
      </c>
      <c r="K131" s="152">
        <v>10</v>
      </c>
      <c r="L131" s="155">
        <f>'10-10'!$K131+('10-10'!$J131/90)</f>
        <v>6.4444444444444446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50</v>
      </c>
      <c r="K132" s="152">
        <v>5</v>
      </c>
      <c r="L132" s="155">
        <f>'10-10'!$K132+('10-10'!$J132/90)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>
        <v>12</v>
      </c>
      <c r="L133" s="155">
        <f>'10-10'!$K133+('10-10'!$J133/90)</f>
        <v>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>
        <v>12</v>
      </c>
      <c r="L134" s="155">
        <f>'10-10'!$K134+('10-10'!$J134/90)</f>
        <v>12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>
        <v>6</v>
      </c>
      <c r="L135" s="155">
        <f>'10-10'!$K135+('10-10'!$J135/90)</f>
        <v>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1796</v>
      </c>
      <c r="I136" s="154" t="s">
        <v>1874</v>
      </c>
      <c r="J136" s="151"/>
      <c r="K136" s="152">
        <v>13</v>
      </c>
      <c r="L136" s="155">
        <f>'10-10'!$K136+('10-10'!$J136/90)</f>
        <v>13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2997</v>
      </c>
      <c r="J137" s="151">
        <v>100</v>
      </c>
      <c r="K137" s="152"/>
      <c r="L137" s="155">
        <f>'10-10'!$K137+('10-10'!$J137/90)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300</v>
      </c>
      <c r="K138" s="152"/>
      <c r="L138" s="155">
        <f>'10-10'!$K138+('10-10'!$J138/90)</f>
        <v>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225</v>
      </c>
      <c r="K139" s="152"/>
      <c r="L139" s="155">
        <f>'10-10'!$K139+('10-10'!$J139/90)</f>
        <v>2.5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2996</v>
      </c>
      <c r="J140" s="151">
        <v>50</v>
      </c>
      <c r="K140" s="152">
        <v>2</v>
      </c>
      <c r="L140" s="155">
        <f>'10-10'!$K140+('10-10'!$J140/90)</f>
        <v>2.5555555555555554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1031</v>
      </c>
      <c r="J141" s="151"/>
      <c r="K141" s="152">
        <v>10</v>
      </c>
      <c r="L141" s="155">
        <f>'10-10'!$K141+('10-10'!$J141/90)</f>
        <v>10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1472</v>
      </c>
      <c r="J142" s="151">
        <v>270</v>
      </c>
      <c r="K142" s="152">
        <v>5</v>
      </c>
      <c r="L142" s="155">
        <f>'10-10'!$K142+('10-10'!$J142/90)</f>
        <v>8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600</v>
      </c>
      <c r="K143" s="152"/>
      <c r="L143" s="155">
        <f>'10-10'!$K143+('10-10'!$J143/90)</f>
        <v>6.666666666666667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1200</v>
      </c>
      <c r="K144" s="152"/>
      <c r="L144" s="155">
        <f>'10-10'!$K144+('10-10'!$J144/90)</f>
        <v>13.333333333333334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666</v>
      </c>
      <c r="J145" s="151">
        <v>400</v>
      </c>
      <c r="K145" s="152"/>
      <c r="L145" s="155">
        <f>'10-10'!$K145+('10-10'!$J145/90)</f>
        <v>4.4444444444444446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2583</v>
      </c>
      <c r="J146" s="151"/>
      <c r="K146" s="152">
        <v>200</v>
      </c>
      <c r="L146" s="155">
        <f>'10-10'!$K146+('10-10'!$J146/90)</f>
        <v>200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1796</v>
      </c>
      <c r="I147" s="154" t="s">
        <v>503</v>
      </c>
      <c r="J147" s="151"/>
      <c r="K147" s="152">
        <v>340</v>
      </c>
      <c r="L147" s="155">
        <f>'10-10'!$K147+('10-10'!$J147/90)</f>
        <v>340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27</v>
      </c>
      <c r="L148" s="155">
        <f>'10-10'!$K148+('10-10'!$J148/90)</f>
        <v>27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>
        <v>-180</v>
      </c>
      <c r="K149" s="152">
        <v>10</v>
      </c>
      <c r="L149" s="155">
        <f>'10-10'!$K149+('10-10'!$J149/90)</f>
        <v>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28</v>
      </c>
      <c r="I150" s="154"/>
      <c r="J150" s="151"/>
      <c r="K150" s="152">
        <v>-150</v>
      </c>
      <c r="L150" s="155">
        <f>'10-10'!$K150+('10-10'!$J150/90)</f>
        <v>-150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-225</v>
      </c>
      <c r="K151" s="152">
        <v>10</v>
      </c>
      <c r="L151" s="155">
        <f>'10-10'!$K151+('10-10'!$J151/90)</f>
        <v>7.5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40</v>
      </c>
      <c r="I152" s="154" t="s">
        <v>95</v>
      </c>
      <c r="J152" s="151">
        <v>-10000</v>
      </c>
      <c r="K152" s="152"/>
      <c r="L152" s="155">
        <f>'10-10'!$K152+('10-10'!$J152/90)</f>
        <v>-111.11111111111111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2998</v>
      </c>
      <c r="J153" s="151"/>
      <c r="K153" s="152">
        <v>250</v>
      </c>
      <c r="L153" s="155">
        <f>'10-10'!$K153+('10-10'!$J153/90)</f>
        <v>250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>
        <v>150</v>
      </c>
      <c r="K154" s="152"/>
      <c r="L154" s="155">
        <f>'10-10'!$K154+('10-10'!$J154/90)</f>
        <v>1.6666666666666667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>
        <v>80</v>
      </c>
      <c r="K155" s="152"/>
      <c r="L155" s="155">
        <f>'10-10'!$K155+('10-10'!$J155/90)</f>
        <v>0.88888888888888884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40</v>
      </c>
      <c r="I156" s="154" t="s">
        <v>239</v>
      </c>
      <c r="J156" s="151">
        <v>-5000</v>
      </c>
      <c r="K156" s="152">
        <v>-2400</v>
      </c>
      <c r="L156" s="155">
        <f>'10-10'!$K156+('10-10'!$J156/90)</f>
        <v>-2455.5555555555557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-225</v>
      </c>
      <c r="K157" s="152">
        <v>30</v>
      </c>
      <c r="L157" s="155">
        <f>'10-10'!$K157+('10-10'!$J157/90)</f>
        <v>27.5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>
        <v>-540</v>
      </c>
      <c r="K158" s="152">
        <v>20</v>
      </c>
      <c r="L158" s="155">
        <f>'10-10'!$K158+('10-10'!$J158/90)</f>
        <v>14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-310</v>
      </c>
      <c r="K159" s="152">
        <v>20</v>
      </c>
      <c r="L159" s="155">
        <f>'10-10'!$K159+('10-10'!$J159/90)</f>
        <v>16.555555555555557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'10-10'!$K160+('10-10'!$J160/90)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'10-10'!$K161+('10-10'!$J161/90)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'10-10'!$K162+('10-10'!$J162/90)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'10-10'!$K163+('10-10'!$J163/90)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'10-10'!$K164+('10-10'!$J164/90)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'10-10'!$K165+('10-10'!$J165/90)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60" priority="5">
      <formula>$H3="جملة"</formula>
    </cfRule>
    <cfRule type="expression" dxfId="159" priority="6">
      <formula>$H3="مصاريف"</formula>
    </cfRule>
    <cfRule type="expression" dxfId="158" priority="7">
      <formula>$H3="سحب"</formula>
    </cfRule>
    <cfRule type="expression" dxfId="157" priority="8">
      <formula>$H3="بيع"</formula>
    </cfRule>
  </conditionalFormatting>
  <conditionalFormatting sqref="H22:L165">
    <cfRule type="expression" dxfId="156" priority="1">
      <formula>$H22="جملة"</formula>
    </cfRule>
    <cfRule type="expression" dxfId="155" priority="2">
      <formula>$H22="مصاريف"</formula>
    </cfRule>
    <cfRule type="expression" dxfId="154" priority="3">
      <formula>$H22="سحب"</formula>
    </cfRule>
    <cfRule type="expression" dxfId="153" priority="4">
      <formula>$H22="بيع"</formula>
    </cfRule>
  </conditionalFormatting>
  <dataValidations count="1">
    <dataValidation type="list" allowBlank="1" showInputMessage="1" showErrorMessage="1" sqref="H3:H18 H22:H165" xr:uid="{4BCC65FB-72D3-47B2-977A-704A64EDEE6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65A6B-7E6A-40C3-8114-89B994394E85}">
  <sheetPr>
    <pageSetUpPr fitToPage="1"/>
  </sheetPr>
  <dimension ref="A1:Z165"/>
  <sheetViews>
    <sheetView rightToLeft="1" topLeftCell="A156" workbookViewId="0">
      <selection activeCell="I165" sqref="I16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-1575</v>
      </c>
      <c r="K1" s="166">
        <f t="shared" si="0"/>
        <v>300</v>
      </c>
      <c r="L1" s="167">
        <f t="shared" si="0"/>
        <v>282.5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-300</v>
      </c>
      <c r="K3" s="152"/>
      <c r="L3" s="155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>
        <v>160</v>
      </c>
      <c r="K4" s="152"/>
      <c r="L4" s="155">
        <f t="shared" si="1"/>
        <v>1.7777777777777777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232</v>
      </c>
      <c r="J5" s="151">
        <v>180</v>
      </c>
      <c r="K5" s="152">
        <v>30</v>
      </c>
      <c r="L5" s="155">
        <f t="shared" si="1"/>
        <v>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2204</v>
      </c>
      <c r="J7" s="151">
        <v>-630</v>
      </c>
      <c r="K7" s="152"/>
      <c r="L7" s="155">
        <f t="shared" si="1"/>
        <v>-7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232</v>
      </c>
      <c r="J8" s="151">
        <v>60</v>
      </c>
      <c r="K8" s="152"/>
      <c r="L8" s="155">
        <f t="shared" si="1"/>
        <v>0.66666666666666663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62</v>
      </c>
      <c r="J9" s="151">
        <v>-215</v>
      </c>
      <c r="K9" s="152">
        <v>15</v>
      </c>
      <c r="L9" s="155">
        <f t="shared" si="1"/>
        <v>12.611111111111111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137</v>
      </c>
      <c r="J10" s="151">
        <v>-100</v>
      </c>
      <c r="K10" s="152">
        <v>165</v>
      </c>
      <c r="L10" s="155">
        <f t="shared" si="1"/>
        <v>163.88888888888889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137</v>
      </c>
      <c r="J11" s="151">
        <v>75</v>
      </c>
      <c r="K11" s="152"/>
      <c r="L11" s="155">
        <f t="shared" si="1"/>
        <v>0.83333333333333337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2341</v>
      </c>
      <c r="J12" s="151">
        <v>-360</v>
      </c>
      <c r="K12" s="152">
        <v>80</v>
      </c>
      <c r="L12" s="155">
        <f t="shared" si="1"/>
        <v>76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-445</v>
      </c>
      <c r="K13" s="152">
        <v>10</v>
      </c>
      <c r="L13" s="155">
        <f t="shared" si="1"/>
        <v>5.0555555555555554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2974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8" t="s">
        <v>7</v>
      </c>
      <c r="B20" s="219"/>
      <c r="C20" s="219"/>
      <c r="D20" s="219"/>
      <c r="E20" s="219"/>
      <c r="F20" s="219"/>
      <c r="G20" s="1"/>
      <c r="H20" s="163"/>
      <c r="I20" s="164" t="s">
        <v>0</v>
      </c>
      <c r="J20" s="165">
        <f>SUM('12-10'!$J$22:$J$165)</f>
        <v>4730</v>
      </c>
      <c r="K20" s="166">
        <f>SUM('12-10'!$K$22:$K$165)</f>
        <v>-424</v>
      </c>
      <c r="L20" s="167">
        <f>SUM('12-10'!$L$22:$L$165)</f>
        <v>-371.44444444444463</v>
      </c>
      <c r="M20" s="3"/>
      <c r="N20" s="218" t="s">
        <v>8</v>
      </c>
      <c r="O20" s="219"/>
      <c r="P20" s="219"/>
      <c r="Q20" s="219"/>
      <c r="R20" s="219"/>
      <c r="S20" s="21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28</v>
      </c>
      <c r="I22" s="154" t="s">
        <v>35</v>
      </c>
      <c r="J22" s="151">
        <v>-400</v>
      </c>
      <c r="K22" s="152"/>
      <c r="L22" s="155">
        <f>'12-10'!$K22+('12-10'!$J22/90)</f>
        <v>-4.4444444444444446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156" t="s">
        <v>40</v>
      </c>
      <c r="I23" s="154" t="s">
        <v>3000</v>
      </c>
      <c r="J23" s="151">
        <v>-390</v>
      </c>
      <c r="K23" s="152"/>
      <c r="L23" s="155">
        <f>'12-10'!$K23+('12-10'!$J23/90)</f>
        <v>-4.333333333333333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29</v>
      </c>
      <c r="C24" s="14">
        <f t="shared" si="2"/>
        <v>290</v>
      </c>
      <c r="D24" s="15">
        <v>20</v>
      </c>
      <c r="E24" s="1">
        <v>14</v>
      </c>
      <c r="F24" s="16">
        <f t="shared" si="3"/>
        <v>280</v>
      </c>
      <c r="G24" s="7"/>
      <c r="H24" s="156" t="s">
        <v>6</v>
      </c>
      <c r="I24" s="154" t="s">
        <v>2379</v>
      </c>
      <c r="J24" s="151">
        <v>900</v>
      </c>
      <c r="K24" s="152">
        <v>-10</v>
      </c>
      <c r="L24" s="155">
        <f>'12-10'!$K24+('12-10'!$J24/90)</f>
        <v>0</v>
      </c>
      <c r="M24" s="3"/>
      <c r="N24" s="13">
        <v>10</v>
      </c>
      <c r="O24" s="1">
        <v>32</v>
      </c>
      <c r="P24" s="14">
        <f t="shared" si="4"/>
        <v>320</v>
      </c>
      <c r="Q24" s="15">
        <v>20</v>
      </c>
      <c r="R24" s="1">
        <v>13</v>
      </c>
      <c r="S24" s="16">
        <f t="shared" si="5"/>
        <v>260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7</v>
      </c>
      <c r="F25" s="16">
        <f t="shared" si="3"/>
        <v>350</v>
      </c>
      <c r="G25" s="7"/>
      <c r="H25" s="156" t="s">
        <v>6</v>
      </c>
      <c r="I25" s="154" t="s">
        <v>275</v>
      </c>
      <c r="J25" s="151">
        <v>100</v>
      </c>
      <c r="K25" s="152">
        <v>10</v>
      </c>
      <c r="L25" s="155">
        <f>'12-10'!$K25+('12-10'!$J25/90)</f>
        <v>11.111111111111111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11</v>
      </c>
      <c r="F26" s="16">
        <f t="shared" si="3"/>
        <v>1100</v>
      </c>
      <c r="G26" s="7"/>
      <c r="H26" s="156" t="s">
        <v>6</v>
      </c>
      <c r="I26" s="154" t="s">
        <v>205</v>
      </c>
      <c r="J26" s="151">
        <v>-220</v>
      </c>
      <c r="K26" s="152">
        <v>10</v>
      </c>
      <c r="L26" s="155">
        <f>'12-10'!$K26+('12-10'!$J26/90)</f>
        <v>7.5555555555555554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57" t="s">
        <v>11</v>
      </c>
      <c r="E27" s="157"/>
      <c r="F27" s="159">
        <f>SUM(F22:F26)</f>
        <v>1975</v>
      </c>
      <c r="G27" s="7"/>
      <c r="H27" s="156" t="s">
        <v>6</v>
      </c>
      <c r="I27" s="154" t="s">
        <v>2390</v>
      </c>
      <c r="J27" s="151"/>
      <c r="K27" s="152">
        <v>15</v>
      </c>
      <c r="L27" s="155">
        <f>'12-10'!$K27+('12-10'!$J27/90)</f>
        <v>15</v>
      </c>
      <c r="M27" s="3"/>
      <c r="N27" s="13">
        <v>100</v>
      </c>
      <c r="O27" s="1">
        <v>3</v>
      </c>
      <c r="P27" s="14">
        <f t="shared" si="4"/>
        <v>300</v>
      </c>
      <c r="Q27" s="157" t="s">
        <v>11</v>
      </c>
      <c r="R27" s="157"/>
      <c r="S27" s="159">
        <f>SUM(S22:S26)</f>
        <v>7950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935</v>
      </c>
      <c r="D28" s="1"/>
      <c r="E28" s="1"/>
      <c r="F28" s="1"/>
      <c r="G28" s="1"/>
      <c r="H28" s="156" t="s">
        <v>6</v>
      </c>
      <c r="I28" s="154" t="s">
        <v>209</v>
      </c>
      <c r="J28" s="151">
        <v>50</v>
      </c>
      <c r="K28" s="152"/>
      <c r="L28" s="155">
        <f>'12-10'!$K28+('12-10'!$J28/90)</f>
        <v>0.55555555555555558</v>
      </c>
      <c r="M28" s="3"/>
      <c r="N28" s="157" t="s">
        <v>11</v>
      </c>
      <c r="O28" s="157"/>
      <c r="P28" s="158">
        <f>SUM(P22:P27)</f>
        <v>761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0" t="s">
        <v>21</v>
      </c>
      <c r="E29" s="221"/>
      <c r="F29" s="159">
        <f t="array" aca="1" ref="F29" ca="1">INDIRECT("'"&amp;$A$19&amp;"'!J20")+J1</f>
        <v>-6845</v>
      </c>
      <c r="G29" s="1"/>
      <c r="H29" s="156" t="s">
        <v>6</v>
      </c>
      <c r="I29" s="154" t="s">
        <v>1073</v>
      </c>
      <c r="J29" s="151"/>
      <c r="K29" s="152">
        <v>60</v>
      </c>
      <c r="L29" s="155">
        <f>'12-10'!$K29+('12-10'!$J29/90)</f>
        <v>60</v>
      </c>
      <c r="M29" s="3"/>
      <c r="N29" s="1"/>
      <c r="O29" s="1"/>
      <c r="P29" s="18"/>
      <c r="Q29" s="220" t="s">
        <v>21</v>
      </c>
      <c r="R29" s="221"/>
      <c r="S29" s="159">
        <f>SUM('12-10'!$J$22:$J$165)</f>
        <v>4730</v>
      </c>
      <c r="T29" s="1"/>
      <c r="U29" s="1"/>
      <c r="V29" s="1"/>
      <c r="W29" s="1"/>
      <c r="X29" s="1"/>
      <c r="Y29" s="1"/>
      <c r="Z29" s="1"/>
    </row>
    <row r="30" spans="1:26" x14ac:dyDescent="0.3">
      <c r="A30" s="220" t="s">
        <v>23</v>
      </c>
      <c r="B30" s="221"/>
      <c r="C30" s="158">
        <f t="array" aca="1" ref="C30" ca="1">INDIRECT("'"&amp;$A$19&amp;"'!K20")+K1</f>
        <v>-186</v>
      </c>
      <c r="D30" s="1"/>
      <c r="E30" s="1"/>
      <c r="F30" s="8"/>
      <c r="G30" s="1"/>
      <c r="H30" s="156" t="s">
        <v>6</v>
      </c>
      <c r="I30" s="154" t="s">
        <v>783</v>
      </c>
      <c r="J30" s="151">
        <v>300</v>
      </c>
      <c r="K30" s="152"/>
      <c r="L30" s="155">
        <f>'12-10'!$K30+('12-10'!$J30/90)</f>
        <v>3.3333333333333335</v>
      </c>
      <c r="M30" s="3"/>
      <c r="N30" s="220" t="s">
        <v>23</v>
      </c>
      <c r="O30" s="221"/>
      <c r="P30" s="158">
        <f>SUM('12-10'!$K$22:$K$165)</f>
        <v>-424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150</v>
      </c>
      <c r="K31" s="152">
        <v>20</v>
      </c>
      <c r="L31" s="155">
        <f>'12-10'!$K31+('12-10'!$J31/90)</f>
        <v>21.666666666666668</v>
      </c>
      <c r="M31" s="3"/>
      <c r="N31" s="1"/>
      <c r="O31" s="1"/>
      <c r="P31" s="18"/>
      <c r="Q31" s="157" t="s">
        <v>25</v>
      </c>
      <c r="R31" s="157"/>
      <c r="S31" s="159">
        <f>S27-S29-F27</f>
        <v>1245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1796</v>
      </c>
      <c r="I32" s="154" t="s">
        <v>64</v>
      </c>
      <c r="J32" s="151"/>
      <c r="K32" s="152">
        <v>100</v>
      </c>
      <c r="L32" s="155">
        <f>'12-10'!$K32+('12-10'!$J32/90)</f>
        <v>100</v>
      </c>
      <c r="M32" s="3"/>
      <c r="N32" s="157" t="s">
        <v>25</v>
      </c>
      <c r="O32" s="157"/>
      <c r="P32" s="158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28</v>
      </c>
      <c r="I33" s="154" t="s">
        <v>3001</v>
      </c>
      <c r="J33" s="151">
        <v>-70</v>
      </c>
      <c r="K33" s="152"/>
      <c r="L33" s="155">
        <f>'12-10'!$K33+('12-10'!$J33/90)</f>
        <v>-0.77777777777777779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2843</v>
      </c>
      <c r="J34" s="151">
        <v>-200</v>
      </c>
      <c r="K34" s="152">
        <v>40</v>
      </c>
      <c r="L34" s="155">
        <f>'12-10'!$K34+('12-10'!$J34/90)</f>
        <v>37.777777777777779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130</v>
      </c>
      <c r="K35" s="152"/>
      <c r="L35" s="155">
        <f>'12-10'!$K35+('12-10'!$J35/90)</f>
        <v>1.4444444444444444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2266</v>
      </c>
      <c r="J36" s="151">
        <v>200</v>
      </c>
      <c r="K36" s="152"/>
      <c r="L36" s="155">
        <f>'12-10'!$K36+('12-10'!$J36/90)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776</v>
      </c>
      <c r="J37" s="151"/>
      <c r="K37" s="152">
        <v>195</v>
      </c>
      <c r="L37" s="155">
        <f>'12-10'!$K37+('12-10'!$J37/90)</f>
        <v>195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3003</v>
      </c>
      <c r="J38" s="151"/>
      <c r="K38" s="152">
        <v>75</v>
      </c>
      <c r="L38" s="155">
        <f>'12-10'!$K38+('12-10'!$J38/90)</f>
        <v>75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3002</v>
      </c>
      <c r="J39" s="151">
        <v>-50</v>
      </c>
      <c r="K39" s="152">
        <v>10</v>
      </c>
      <c r="L39" s="155">
        <f>'12-10'!$K39+('12-10'!$J39/90)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2466</v>
      </c>
      <c r="J40" s="151"/>
      <c r="K40" s="152">
        <v>60</v>
      </c>
      <c r="L40" s="155">
        <f>'12-10'!$K40+('12-10'!$J40/90)</f>
        <v>60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45" t="s">
        <v>15</v>
      </c>
      <c r="B41" s="9"/>
      <c r="C41" s="1"/>
      <c r="D41" s="1"/>
      <c r="E41" s="1"/>
      <c r="F41" s="3"/>
      <c r="G41" s="1"/>
      <c r="H41" s="156" t="s">
        <v>1796</v>
      </c>
      <c r="I41" s="154" t="s">
        <v>3004</v>
      </c>
      <c r="J41" s="151">
        <v>-670</v>
      </c>
      <c r="K41" s="152">
        <v>90</v>
      </c>
      <c r="L41" s="155">
        <f>'12-10'!$K41+('12-10'!$J41/90)</f>
        <v>82.555555555555557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513</v>
      </c>
      <c r="J42" s="151">
        <v>550</v>
      </c>
      <c r="K42" s="152"/>
      <c r="L42" s="155">
        <f>'12-10'!$K42+('12-10'!$J42/90)</f>
        <v>6.1111111111111107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412</v>
      </c>
      <c r="J43" s="151">
        <v>540</v>
      </c>
      <c r="K43" s="152">
        <v>10</v>
      </c>
      <c r="L43" s="155">
        <f>'12-10'!$K43+('12-10'!$J43/90)</f>
        <v>16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3005</v>
      </c>
      <c r="J44" s="151">
        <v>-50</v>
      </c>
      <c r="K44" s="152">
        <v>40</v>
      </c>
      <c r="L44" s="155">
        <f>'12-10'!$K44+('12-10'!$J44/90)</f>
        <v>39.444444444444443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3006</v>
      </c>
      <c r="J45" s="151"/>
      <c r="K45" s="152">
        <v>80</v>
      </c>
      <c r="L45" s="155">
        <f>'12-10'!$K45+('12-10'!$J45/90)</f>
        <v>80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360</v>
      </c>
      <c r="J46" s="151">
        <v>250</v>
      </c>
      <c r="K46" s="152"/>
      <c r="L46" s="155">
        <f>'12-10'!$K46+('12-10'!$J46/90)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188</v>
      </c>
      <c r="J47" s="151">
        <v>50</v>
      </c>
      <c r="K47" s="152">
        <v>10</v>
      </c>
      <c r="L47" s="155">
        <f>'12-10'!$K47+('12-10'!$J47/90)</f>
        <v>10.555555555555555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354</v>
      </c>
      <c r="J48" s="151">
        <v>315</v>
      </c>
      <c r="K48" s="152"/>
      <c r="L48" s="155">
        <f>'12-10'!$K48+('12-10'!$J48/90)</f>
        <v>3.5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3006</v>
      </c>
      <c r="J49" s="151"/>
      <c r="K49" s="152">
        <v>25</v>
      </c>
      <c r="L49" s="155">
        <f>'12-10'!$K49+('12-10'!$J49/90)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3007</v>
      </c>
      <c r="J50" s="151"/>
      <c r="K50" s="152">
        <v>100</v>
      </c>
      <c r="L50" s="155">
        <f>'12-10'!$K50+('12-10'!$J50/90)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527</v>
      </c>
      <c r="J51" s="151">
        <v>100</v>
      </c>
      <c r="K51" s="152"/>
      <c r="L51" s="155">
        <f>'12-10'!$K51+('12-10'!$J51/90)</f>
        <v>1.1111111111111112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363</v>
      </c>
      <c r="J52" s="151">
        <v>-550</v>
      </c>
      <c r="K52" s="152">
        <v>20</v>
      </c>
      <c r="L52" s="155">
        <f>'12-10'!$K52+('12-10'!$J52/90)</f>
        <v>13.888888888888889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1394</v>
      </c>
      <c r="J53" s="151">
        <v>-100</v>
      </c>
      <c r="K53" s="152">
        <v>110</v>
      </c>
      <c r="L53" s="155">
        <f>'12-10'!$K53+('12-10'!$J53/90)</f>
        <v>108.88888888888889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'12-10'!$K54+('12-10'!$J54/90)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121</v>
      </c>
      <c r="J55" s="151">
        <v>300</v>
      </c>
      <c r="K55" s="152"/>
      <c r="L55" s="155">
        <f>'12-10'!$K55+('12-10'!$J55/90)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>
        <v>180</v>
      </c>
      <c r="K56" s="152"/>
      <c r="L56" s="155">
        <f>'12-10'!$K56+('12-10'!$J56/90)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3008</v>
      </c>
      <c r="J57" s="151">
        <v>-400</v>
      </c>
      <c r="K57" s="152">
        <v>20</v>
      </c>
      <c r="L57" s="155">
        <f>'12-10'!$K57+('12-10'!$J57/90)</f>
        <v>15.555555555555555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222</v>
      </c>
      <c r="J58" s="151">
        <v>-450</v>
      </c>
      <c r="K58" s="152">
        <v>20</v>
      </c>
      <c r="L58" s="155">
        <f>'12-10'!$K58+('12-10'!$J58/90)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3009</v>
      </c>
      <c r="J59" s="151">
        <v>380</v>
      </c>
      <c r="K59" s="152"/>
      <c r="L59" s="155">
        <f>'12-10'!$K59+('12-10'!$J59/90)</f>
        <v>4.2222222222222223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1497</v>
      </c>
      <c r="J60" s="151"/>
      <c r="K60" s="152">
        <v>-485</v>
      </c>
      <c r="L60" s="155">
        <f>'12-10'!$K60+('12-10'!$J60/90)</f>
        <v>-485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1796</v>
      </c>
      <c r="I61" s="154" t="s">
        <v>647</v>
      </c>
      <c r="J61" s="151">
        <v>-450</v>
      </c>
      <c r="K61" s="152">
        <v>60</v>
      </c>
      <c r="L61" s="155">
        <f>'12-10'!$K61+('12-10'!$J61/90)</f>
        <v>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>
        <v>35</v>
      </c>
      <c r="L62" s="155">
        <f>'12-10'!$K62+('12-10'!$J62/90)</f>
        <v>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849</v>
      </c>
      <c r="J63" s="151">
        <v>2500</v>
      </c>
      <c r="K63" s="152"/>
      <c r="L63" s="155">
        <f>'12-10'!$K63+('12-10'!$J63/90)</f>
        <v>27.777777777777779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1213</v>
      </c>
      <c r="J64" s="151">
        <v>500</v>
      </c>
      <c r="K64" s="152"/>
      <c r="L64" s="155">
        <f>'12-10'!$K64+('12-10'!$J64/90)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1796</v>
      </c>
      <c r="I65" s="154" t="s">
        <v>3010</v>
      </c>
      <c r="J65" s="151"/>
      <c r="K65" s="152">
        <v>354</v>
      </c>
      <c r="L65" s="155">
        <f>'12-10'!$K65+('12-10'!$J65/90)</f>
        <v>354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3011</v>
      </c>
      <c r="J66" s="151">
        <v>150</v>
      </c>
      <c r="K66" s="152"/>
      <c r="L66" s="155">
        <f>'12-10'!$K66+('12-10'!$J66/90)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849</v>
      </c>
      <c r="J67" s="151">
        <v>2500</v>
      </c>
      <c r="K67" s="152"/>
      <c r="L67" s="155">
        <f>'12-10'!$K67+('12-10'!$J67/90)</f>
        <v>27.777777777777779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648</v>
      </c>
      <c r="J68" s="151">
        <v>-2500</v>
      </c>
      <c r="K68" s="152"/>
      <c r="L68" s="155">
        <f>'12-10'!$K68+('12-10'!$J68/90)</f>
        <v>-27.777777777777779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440</v>
      </c>
      <c r="J69" s="151"/>
      <c r="K69" s="152">
        <v>60</v>
      </c>
      <c r="L69" s="155">
        <f>'12-10'!$K69+('12-10'!$J69/90)</f>
        <v>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3012</v>
      </c>
      <c r="J70" s="151">
        <v>-300</v>
      </c>
      <c r="K70" s="152">
        <v>30</v>
      </c>
      <c r="L70" s="155">
        <f>'12-10'!$K70+('12-10'!$J70/90)</f>
        <v>26.666666666666668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3013</v>
      </c>
      <c r="J71" s="151">
        <v>300</v>
      </c>
      <c r="K71" s="152">
        <v>20</v>
      </c>
      <c r="L71" s="155">
        <f>'12-10'!$K71+('12-10'!$J71/90)</f>
        <v>23.333333333333332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1138</v>
      </c>
      <c r="J72" s="151">
        <v>-130</v>
      </c>
      <c r="K72" s="152">
        <v>10</v>
      </c>
      <c r="L72" s="155">
        <f>'12-10'!$K72+('12-10'!$J72/90)</f>
        <v>8.5555555555555554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3014</v>
      </c>
      <c r="J73" s="151"/>
      <c r="K73" s="152">
        <v>9</v>
      </c>
      <c r="L73" s="155">
        <f>'12-10'!$K73+('12-10'!$J73/90)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756</v>
      </c>
      <c r="J74" s="151"/>
      <c r="K74" s="152">
        <v>5</v>
      </c>
      <c r="L74" s="155">
        <f>'12-10'!$K74+('12-10'!$J74/90)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>
        <v>100</v>
      </c>
      <c r="K75" s="152">
        <v>11</v>
      </c>
      <c r="L75" s="155">
        <f>'12-10'!$K75+('12-10'!$J75/90)</f>
        <v>12.111111111111111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1759</v>
      </c>
      <c r="J76" s="151"/>
      <c r="K76" s="152">
        <v>25</v>
      </c>
      <c r="L76" s="155">
        <f>'12-10'!$K76+('12-10'!$J76/90)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3015</v>
      </c>
      <c r="J77" s="151">
        <v>600</v>
      </c>
      <c r="K77" s="152"/>
      <c r="L77" s="155">
        <f>'12-10'!$K77+('12-10'!$J77/90)</f>
        <v>6.666666666666667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>
        <v>-200</v>
      </c>
      <c r="K78" s="152">
        <v>5</v>
      </c>
      <c r="L78" s="155">
        <f>'12-10'!$K78+('12-10'!$J78/90)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420</v>
      </c>
      <c r="K79" s="152"/>
      <c r="L79" s="155">
        <f>'12-10'!$K79+('12-10'!$J79/90)</f>
        <v>4.666666666666667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1347</v>
      </c>
      <c r="J80" s="151">
        <v>-70</v>
      </c>
      <c r="K80" s="152">
        <v>5</v>
      </c>
      <c r="L80" s="155">
        <f>'12-10'!$K80+('12-10'!$J80/90)</f>
        <v>4.2222222222222223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-540</v>
      </c>
      <c r="K81" s="152">
        <v>10</v>
      </c>
      <c r="L81" s="155">
        <f>'12-10'!$K81+('12-10'!$J81/90)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3016</v>
      </c>
      <c r="J82" s="151"/>
      <c r="K82" s="152">
        <v>2160</v>
      </c>
      <c r="L82" s="155">
        <f>'12-10'!$K82+('12-10'!$J82/90)</f>
        <v>2160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3017</v>
      </c>
      <c r="J83" s="151"/>
      <c r="K83" s="152">
        <v>-80</v>
      </c>
      <c r="L83" s="155">
        <f>'12-10'!$K83+('12-10'!$J83/90)</f>
        <v>-80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1553</v>
      </c>
      <c r="J84" s="151"/>
      <c r="K84" s="152">
        <v>1000</v>
      </c>
      <c r="L84" s="155">
        <f>'12-10'!$K84+('12-10'!$J84/90)</f>
        <v>1000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100</v>
      </c>
      <c r="K85" s="152"/>
      <c r="L85" s="155">
        <f>'12-10'!$K85+('12-10'!$J85/90)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62</v>
      </c>
      <c r="J86" s="151">
        <v>160</v>
      </c>
      <c r="K86" s="152"/>
      <c r="L86" s="155">
        <f>'12-10'!$K86+('12-10'!$J86/90)</f>
        <v>1.7777777777777777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1796</v>
      </c>
      <c r="I87" s="154" t="s">
        <v>713</v>
      </c>
      <c r="J87" s="151"/>
      <c r="K87" s="152">
        <v>563</v>
      </c>
      <c r="L87" s="155">
        <f>'12-10'!$K87+('12-10'!$J87/90)</f>
        <v>563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3018</v>
      </c>
      <c r="J88" s="151"/>
      <c r="K88" s="152">
        <v>250</v>
      </c>
      <c r="L88" s="155">
        <f>'12-10'!$K88+('12-10'!$J88/90)</f>
        <v>250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40</v>
      </c>
      <c r="I89" s="154" t="s">
        <v>95</v>
      </c>
      <c r="J89" s="151"/>
      <c r="K89" s="152">
        <v>-250</v>
      </c>
      <c r="L89" s="155">
        <f>'12-10'!$K89+('12-10'!$J89/90)</f>
        <v>-250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527</v>
      </c>
      <c r="J90" s="151">
        <v>70</v>
      </c>
      <c r="K90" s="152"/>
      <c r="L90" s="155">
        <f>'12-10'!$K90+('12-10'!$J90/90)</f>
        <v>0.77777777777777779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3019</v>
      </c>
      <c r="J91" s="151">
        <v>200</v>
      </c>
      <c r="K91" s="152"/>
      <c r="L91" s="155">
        <f>'12-10'!$K91+('12-10'!$J91/90)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62</v>
      </c>
      <c r="J92" s="151">
        <v>-550</v>
      </c>
      <c r="K92" s="152">
        <v>10</v>
      </c>
      <c r="L92" s="155">
        <f>'12-10'!$K92+('12-10'!$J92/90)</f>
        <v>3.8888888888888893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777</v>
      </c>
      <c r="J93" s="151">
        <v>450</v>
      </c>
      <c r="K93" s="152"/>
      <c r="L93" s="155">
        <f>'12-10'!$K93+('12-10'!$J93/90)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1073</v>
      </c>
      <c r="J94" s="151">
        <v>-470</v>
      </c>
      <c r="K94" s="152">
        <v>50</v>
      </c>
      <c r="L94" s="155">
        <f>'12-10'!$K94+('12-10'!$J94/90)</f>
        <v>44.777777777777779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2006</v>
      </c>
      <c r="J95" s="151">
        <v>20</v>
      </c>
      <c r="K95" s="152">
        <v>5</v>
      </c>
      <c r="L95" s="155">
        <f>'12-10'!$K95+('12-10'!$J95/90)</f>
        <v>5.2222222222222223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40</v>
      </c>
      <c r="I96" s="154" t="s">
        <v>201</v>
      </c>
      <c r="J96" s="151"/>
      <c r="K96" s="152">
        <v>-373</v>
      </c>
      <c r="L96" s="155">
        <f>'12-10'!$K96+('12-10'!$J96/90)</f>
        <v>-373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163</v>
      </c>
      <c r="J97" s="151">
        <v>150</v>
      </c>
      <c r="K97" s="152"/>
      <c r="L97" s="155">
        <f>'12-10'!$K97+('12-10'!$J97/90)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1388</v>
      </c>
      <c r="J98" s="151"/>
      <c r="K98" s="152">
        <v>30</v>
      </c>
      <c r="L98" s="155">
        <f>'12-10'!$K98+('12-10'!$J98/90)</f>
        <v>30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673</v>
      </c>
      <c r="J99" s="151">
        <f>1100-20</f>
        <v>1080</v>
      </c>
      <c r="K99" s="152">
        <v>5</v>
      </c>
      <c r="L99" s="155">
        <f>'12-10'!$K99+('12-10'!$J99/90)</f>
        <v>17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673</v>
      </c>
      <c r="J100" s="151">
        <v>270</v>
      </c>
      <c r="K100" s="152"/>
      <c r="L100" s="155">
        <f>'12-10'!$K100+('12-10'!$J100/90)</f>
        <v>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756</v>
      </c>
      <c r="J101" s="151">
        <v>-100</v>
      </c>
      <c r="K101" s="152">
        <v>5</v>
      </c>
      <c r="L101" s="155">
        <f>'12-10'!$K101+('12-10'!$J101/90)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430</v>
      </c>
      <c r="J102" s="151">
        <v>-100</v>
      </c>
      <c r="K102" s="152">
        <v>5</v>
      </c>
      <c r="L102" s="155">
        <f>'12-10'!$K102+('12-10'!$J102/90)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3020</v>
      </c>
      <c r="J103" s="151">
        <v>130</v>
      </c>
      <c r="K103" s="152"/>
      <c r="L103" s="155">
        <f>'12-10'!$K103+('12-10'!$J103/90)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837</v>
      </c>
      <c r="J104" s="151">
        <v>450</v>
      </c>
      <c r="K104" s="152">
        <v>20</v>
      </c>
      <c r="L104" s="155">
        <f>'12-10'!$K104+('12-10'!$J104/90)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46</v>
      </c>
      <c r="J105" s="151">
        <v>-270</v>
      </c>
      <c r="K105" s="152">
        <v>10</v>
      </c>
      <c r="L105" s="155">
        <f>'12-10'!$K105+('12-10'!$J105/90)</f>
        <v>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643</v>
      </c>
      <c r="J106" s="151">
        <v>600</v>
      </c>
      <c r="K106" s="152">
        <v>20</v>
      </c>
      <c r="L106" s="155">
        <f>'12-10'!$K106+('12-10'!$J106/90)</f>
        <v>26.666666666666668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78">
        <v>120</v>
      </c>
      <c r="K107" s="152"/>
      <c r="L107" s="155">
        <f>'12-10'!$K107+('12-10'!$J107/90)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3021</v>
      </c>
      <c r="J108" s="151"/>
      <c r="K108" s="152">
        <v>70</v>
      </c>
      <c r="L108" s="155">
        <f>'12-10'!$K108+('12-10'!$J108/90)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1796</v>
      </c>
      <c r="I109" s="154" t="s">
        <v>713</v>
      </c>
      <c r="J109" s="151"/>
      <c r="K109" s="152">
        <v>226</v>
      </c>
      <c r="L109" s="155">
        <f>'12-10'!$K109+('12-10'!$J109/90)</f>
        <v>226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363</v>
      </c>
      <c r="J110" s="151">
        <v>-350</v>
      </c>
      <c r="K110" s="152">
        <v>150</v>
      </c>
      <c r="L110" s="155">
        <f>'12-10'!$K110+('12-10'!$J110/90)</f>
        <v>146.11111111111111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50</v>
      </c>
      <c r="K111" s="152">
        <v>2</v>
      </c>
      <c r="L111" s="155">
        <f>'12-10'!$K111+('12-10'!$J111/90)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28</v>
      </c>
      <c r="I112" s="154" t="s">
        <v>85</v>
      </c>
      <c r="J112" s="151"/>
      <c r="K112" s="152">
        <v>-100</v>
      </c>
      <c r="L112" s="155">
        <f>'12-10'!$K112+('12-10'!$J112/90)</f>
        <v>-100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363</v>
      </c>
      <c r="J113" s="151">
        <v>-510</v>
      </c>
      <c r="K113" s="152">
        <v>30</v>
      </c>
      <c r="L113" s="155">
        <f>'12-10'!$K113+('12-10'!$J113/90)</f>
        <v>24.333333333333332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2628</v>
      </c>
      <c r="J114" s="151">
        <v>50</v>
      </c>
      <c r="K114" s="152">
        <v>25</v>
      </c>
      <c r="L114" s="155">
        <f>'12-10'!$K114+('12-10'!$J114/90)</f>
        <v>25.555555555555557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154</v>
      </c>
      <c r="J115" s="151">
        <v>100</v>
      </c>
      <c r="K115" s="152"/>
      <c r="L115" s="155">
        <f>'12-10'!$K115+('12-10'!$J115/90)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3022</v>
      </c>
      <c r="J116" s="151"/>
      <c r="K116" s="152">
        <v>5</v>
      </c>
      <c r="L116" s="155">
        <f>'12-10'!$K116+('12-10'!$J116/90)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3023</v>
      </c>
      <c r="J117" s="151">
        <v>300</v>
      </c>
      <c r="K117" s="152">
        <v>6</v>
      </c>
      <c r="L117" s="155">
        <f>'12-10'!$K117+('12-10'!$J117/90)</f>
        <v>9.3333333333333339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3024</v>
      </c>
      <c r="J118" s="151"/>
      <c r="K118" s="152">
        <v>60</v>
      </c>
      <c r="L118" s="155">
        <f>'12-10'!$K118+('12-10'!$J118/90)</f>
        <v>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3025</v>
      </c>
      <c r="J119" s="151"/>
      <c r="K119" s="152">
        <v>140</v>
      </c>
      <c r="L119" s="155">
        <f>'12-10'!$K119+('12-10'!$J119/90)</f>
        <v>140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363</v>
      </c>
      <c r="J120" s="151">
        <v>270</v>
      </c>
      <c r="K120" s="152">
        <v>10</v>
      </c>
      <c r="L120" s="155">
        <f>'12-10'!$K120+('12-10'!$J120/90)</f>
        <v>13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-50</v>
      </c>
      <c r="K121" s="152">
        <v>3</v>
      </c>
      <c r="L121" s="155">
        <f>'12-10'!$K121+('12-10'!$J121/90)</f>
        <v>2.4444444444444446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46</v>
      </c>
      <c r="J122" s="151">
        <f>90-360</f>
        <v>-270</v>
      </c>
      <c r="K122" s="152">
        <v>10</v>
      </c>
      <c r="L122" s="155">
        <f>'12-10'!$K122+('12-10'!$J122/90)</f>
        <v>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2266</v>
      </c>
      <c r="J123" s="151">
        <v>150</v>
      </c>
      <c r="K123" s="152">
        <v>20</v>
      </c>
      <c r="L123" s="155">
        <f>'12-10'!$K123+('12-10'!$J123/90)</f>
        <v>21.666666666666668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1002</v>
      </c>
      <c r="J124" s="151">
        <v>-360</v>
      </c>
      <c r="K124" s="152">
        <v>10</v>
      </c>
      <c r="L124" s="155">
        <f>'12-10'!$K124+('12-10'!$J124/90)</f>
        <v>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</v>
      </c>
      <c r="J125" s="151">
        <v>315</v>
      </c>
      <c r="K125" s="152"/>
      <c r="L125" s="155">
        <f>'12-10'!$K125+('12-10'!$J125/90)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3030</v>
      </c>
      <c r="J126" s="151">
        <v>-20</v>
      </c>
      <c r="K126" s="152">
        <v>3</v>
      </c>
      <c r="L126" s="155">
        <f>'12-10'!$K126+('12-10'!$J126/90)</f>
        <v>2.7777777777777777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1493</v>
      </c>
      <c r="J127" s="151"/>
      <c r="K127" s="152">
        <v>19</v>
      </c>
      <c r="L127" s="155">
        <f>'12-10'!$K127+('12-10'!$J127/90)</f>
        <v>19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28</v>
      </c>
      <c r="I128" s="154" t="s">
        <v>437</v>
      </c>
      <c r="J128" s="151">
        <v>-300</v>
      </c>
      <c r="K128" s="152"/>
      <c r="L128" s="155">
        <f>'12-10'!$K128+('12-10'!$J128/90)</f>
        <v>-3.3333333333333335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>
        <v>5</v>
      </c>
      <c r="L129" s="155">
        <f>'12-10'!$K129+('12-10'!$J129/90)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1709</v>
      </c>
      <c r="J130" s="151">
        <v>-30</v>
      </c>
      <c r="K130" s="152">
        <v>40</v>
      </c>
      <c r="L130" s="155">
        <f>'12-10'!$K130+('12-10'!$J130/90)</f>
        <v>39.666666666666664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40</v>
      </c>
      <c r="I131" s="154" t="s">
        <v>239</v>
      </c>
      <c r="J131" s="151"/>
      <c r="K131" s="152">
        <v>-5800</v>
      </c>
      <c r="L131" s="155">
        <f>'12-10'!$K131+('12-10'!$J131/90)</f>
        <v>-5800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1796</v>
      </c>
      <c r="I132" s="154" t="s">
        <v>292</v>
      </c>
      <c r="J132" s="151">
        <v>600</v>
      </c>
      <c r="K132" s="152">
        <v>10</v>
      </c>
      <c r="L132" s="155">
        <f>'12-10'!$K132+('12-10'!$J132/90)</f>
        <v>16.666666666666668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389</v>
      </c>
      <c r="J133" s="151">
        <v>370</v>
      </c>
      <c r="K133" s="152"/>
      <c r="L133" s="155">
        <f>'12-10'!$K133+('12-10'!$J133/90)</f>
        <v>4.1111111111111107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363</v>
      </c>
      <c r="J134" s="151">
        <v>150</v>
      </c>
      <c r="K134" s="152">
        <v>30</v>
      </c>
      <c r="L134" s="155">
        <f>'12-10'!$K134+('12-10'!$J134/90)</f>
        <v>31.666666666666668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214</v>
      </c>
      <c r="J135" s="151"/>
      <c r="K135" s="152">
        <v>79</v>
      </c>
      <c r="L135" s="155">
        <f>'12-10'!$K135+('12-10'!$J135/90)</f>
        <v>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776</v>
      </c>
      <c r="J136" s="151">
        <v>140</v>
      </c>
      <c r="K136" s="152">
        <v>40</v>
      </c>
      <c r="L136" s="155">
        <f>'12-10'!$K136+('12-10'!$J136/90)</f>
        <v>41.555555555555557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3032</v>
      </c>
      <c r="J137" s="151">
        <v>200</v>
      </c>
      <c r="K137" s="152"/>
      <c r="L137" s="155">
        <f>'12-10'!$K137+('12-10'!$J137/90)</f>
        <v>2.2222222222222223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132</v>
      </c>
      <c r="J138" s="151">
        <v>-100</v>
      </c>
      <c r="K138" s="152">
        <v>10</v>
      </c>
      <c r="L138" s="155">
        <f>'12-10'!$K138+('12-10'!$J138/90)</f>
        <v>8.8888888888888893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1101</v>
      </c>
      <c r="J139" s="151">
        <v>500</v>
      </c>
      <c r="K139" s="152"/>
      <c r="L139" s="155">
        <f>'12-10'!$K139+('12-10'!$J139/90)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56</v>
      </c>
      <c r="J140" s="151">
        <v>-1365</v>
      </c>
      <c r="K140" s="152">
        <v>29</v>
      </c>
      <c r="L140" s="155">
        <f>'12-10'!$K140+('12-10'!$J140/90)</f>
        <v>13.833333333333334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90</v>
      </c>
      <c r="J141" s="151">
        <v>-500</v>
      </c>
      <c r="K141" s="152">
        <v>10</v>
      </c>
      <c r="L141" s="155">
        <f>'12-10'!$K141+('12-10'!$J141/90)</f>
        <v>4.4444444444444446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1073</v>
      </c>
      <c r="J142" s="151">
        <v>-50</v>
      </c>
      <c r="K142" s="152">
        <v>10</v>
      </c>
      <c r="L142" s="155">
        <f>'12-10'!$K142+('12-10'!$J142/90)</f>
        <v>9.4444444444444446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76</v>
      </c>
      <c r="J143" s="151">
        <v>180</v>
      </c>
      <c r="K143" s="152"/>
      <c r="L143" s="155">
        <f>'12-10'!$K143+('12-10'!$J143/90)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3033</v>
      </c>
      <c r="J144" s="151">
        <v>-540</v>
      </c>
      <c r="K144" s="152">
        <v>10</v>
      </c>
      <c r="L144" s="155">
        <f>'12-10'!$K144+('12-10'!$J144/90)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3034</v>
      </c>
      <c r="J145" s="151">
        <v>90</v>
      </c>
      <c r="K145" s="152">
        <v>10</v>
      </c>
      <c r="L145" s="155">
        <f>'12-10'!$K145+('12-10'!$J145/90)</f>
        <v>11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3035</v>
      </c>
      <c r="J146" s="151">
        <v>530</v>
      </c>
      <c r="K146" s="152"/>
      <c r="L146" s="155">
        <f>'12-10'!$K146+('12-10'!$J146/90)</f>
        <v>5.8888888888888893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502</v>
      </c>
      <c r="J147" s="151">
        <v>225</v>
      </c>
      <c r="K147" s="152"/>
      <c r="L147" s="155">
        <f>'12-10'!$K147+('12-10'!$J147/90)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3036</v>
      </c>
      <c r="J148" s="151">
        <v>-225</v>
      </c>
      <c r="K148" s="152">
        <v>10</v>
      </c>
      <c r="L148" s="155">
        <f>'12-10'!$K148+('12-10'!$J148/90)</f>
        <v>7.5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427</v>
      </c>
      <c r="J149" s="151">
        <v>-270</v>
      </c>
      <c r="K149" s="152">
        <v>30</v>
      </c>
      <c r="L149" s="155">
        <f>'12-10'!$K149+('12-10'!$J149/90)</f>
        <v>27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3037</v>
      </c>
      <c r="J150" s="151"/>
      <c r="K150" s="152">
        <v>45</v>
      </c>
      <c r="L150" s="155">
        <f>'12-10'!$K150+('12-10'!$J150/90)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1796</v>
      </c>
      <c r="I151" s="154" t="s">
        <v>95</v>
      </c>
      <c r="J151" s="151"/>
      <c r="K151" s="152">
        <v>27</v>
      </c>
      <c r="L151" s="155">
        <f>'12-10'!$K151+('12-10'!$J151/90)</f>
        <v>27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40</v>
      </c>
      <c r="I152" s="154" t="s">
        <v>95</v>
      </c>
      <c r="J152" s="151"/>
      <c r="K152" s="152">
        <v>-27</v>
      </c>
      <c r="L152" s="155">
        <f>'12-10'!$K152+('12-10'!$J152/90)</f>
        <v>-27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16</v>
      </c>
      <c r="J153" s="151">
        <v>40</v>
      </c>
      <c r="K153" s="152">
        <v>20</v>
      </c>
      <c r="L153" s="155">
        <f>'12-10'!$K153+('12-10'!$J153/90)</f>
        <v>20.444444444444443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 t="s">
        <v>200</v>
      </c>
      <c r="J154" s="151">
        <v>145</v>
      </c>
      <c r="K154" s="152"/>
      <c r="L154" s="155">
        <f>'12-10'!$K154+('12-10'!$J154/90)</f>
        <v>1.6111111111111112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138</v>
      </c>
      <c r="J155" s="151"/>
      <c r="K155" s="152">
        <v>5</v>
      </c>
      <c r="L155" s="155">
        <f>'12-10'!$K155+('12-10'!$J155/90)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 t="s">
        <v>2881</v>
      </c>
      <c r="J156" s="151">
        <v>300</v>
      </c>
      <c r="K156" s="152"/>
      <c r="L156" s="155">
        <f>'12-10'!$K156+('12-10'!$J156/90)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28</v>
      </c>
      <c r="I157" s="154" t="s">
        <v>43</v>
      </c>
      <c r="J157" s="151"/>
      <c r="K157" s="152">
        <v>-20</v>
      </c>
      <c r="L157" s="155">
        <f>'12-10'!$K157+('12-10'!$J157/90)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239</v>
      </c>
      <c r="J158" s="151"/>
      <c r="K158" s="152">
        <v>-400</v>
      </c>
      <c r="L158" s="155">
        <f>'12-10'!$K158+('12-10'!$J158/90)</f>
        <v>-400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 t="s">
        <v>1231</v>
      </c>
      <c r="J159" s="151">
        <v>-270</v>
      </c>
      <c r="K159" s="152">
        <v>10</v>
      </c>
      <c r="L159" s="155">
        <f>'12-10'!$K159+('12-10'!$J159/90)</f>
        <v>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953</v>
      </c>
      <c r="J160" s="151">
        <v>-900</v>
      </c>
      <c r="K160" s="152">
        <v>10</v>
      </c>
      <c r="L160" s="155">
        <f>'12-10'!$K160+('12-10'!$J160/90)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'12-10'!$K161+('12-10'!$J161/90)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'12-10'!$K162+('12-10'!$J162/90)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'12-10'!$K163+('12-10'!$J163/90)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'12-10'!$K164+('12-10'!$J164/90)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'12-10'!$K165+('12-10'!$J165/90)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52" priority="5">
      <formula>$H3="جملة"</formula>
    </cfRule>
    <cfRule type="expression" dxfId="151" priority="6">
      <formula>$H3="مصاريف"</formula>
    </cfRule>
    <cfRule type="expression" dxfId="150" priority="7">
      <formula>$H3="سحب"</formula>
    </cfRule>
    <cfRule type="expression" dxfId="149" priority="8">
      <formula>$H3="بيع"</formula>
    </cfRule>
  </conditionalFormatting>
  <conditionalFormatting sqref="H22:L165">
    <cfRule type="expression" dxfId="148" priority="1">
      <formula>$H22="جملة"</formula>
    </cfRule>
    <cfRule type="expression" dxfId="147" priority="2">
      <formula>$H22="مصاريف"</formula>
    </cfRule>
    <cfRule type="expression" dxfId="146" priority="3">
      <formula>$H22="سحب"</formula>
    </cfRule>
    <cfRule type="expression" dxfId="145" priority="4">
      <formula>$H22="بيع"</formula>
    </cfRule>
  </conditionalFormatting>
  <dataValidations count="1">
    <dataValidation type="list" allowBlank="1" showInputMessage="1" showErrorMessage="1" sqref="H3:H18 H22:H165" xr:uid="{C9B7E18E-C3E6-4F6B-AD4A-049A6323127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30474-2BAA-4F78-ACA3-C668D15CBEB4}">
  <sheetPr>
    <pageSetUpPr fitToPage="1"/>
  </sheetPr>
  <dimension ref="A1:Z130"/>
  <sheetViews>
    <sheetView rightToLeft="1" topLeftCell="A114" workbookViewId="0">
      <selection activeCell="I67" sqref="I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-410</v>
      </c>
      <c r="K1" s="166">
        <f t="shared" si="0"/>
        <v>61</v>
      </c>
      <c r="L1" s="167">
        <f t="shared" si="0"/>
        <v>56.44444444444445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200</v>
      </c>
      <c r="K3" s="152"/>
      <c r="L3" s="155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28</v>
      </c>
      <c r="I4" s="154" t="s">
        <v>437</v>
      </c>
      <c r="J4" s="151">
        <v>-400</v>
      </c>
      <c r="K4" s="152"/>
      <c r="L4" s="155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101</v>
      </c>
      <c r="J5" s="151"/>
      <c r="K5" s="152">
        <v>20</v>
      </c>
      <c r="L5" s="155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83</v>
      </c>
      <c r="J6" s="151">
        <v>350</v>
      </c>
      <c r="K6" s="152">
        <v>20</v>
      </c>
      <c r="L6" s="155">
        <f t="shared" si="1"/>
        <v>23.888888888888889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3039</v>
      </c>
      <c r="J7" s="151"/>
      <c r="K7" s="152">
        <v>30</v>
      </c>
      <c r="L7" s="155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40</v>
      </c>
      <c r="I8" s="154" t="s">
        <v>2426</v>
      </c>
      <c r="J8" s="151"/>
      <c r="K8" s="152">
        <v>-30</v>
      </c>
      <c r="L8" s="155">
        <f t="shared" si="1"/>
        <v>-30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3040</v>
      </c>
      <c r="J9" s="151">
        <v>-250</v>
      </c>
      <c r="K9" s="152">
        <v>5</v>
      </c>
      <c r="L9" s="155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35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132</v>
      </c>
      <c r="J11" s="151">
        <v>-50</v>
      </c>
      <c r="K11" s="152">
        <v>5</v>
      </c>
      <c r="L11" s="155">
        <f t="shared" si="1"/>
        <v>4.4444444444444446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3041</v>
      </c>
      <c r="J12" s="151">
        <v>100</v>
      </c>
      <c r="K12" s="152"/>
      <c r="L12" s="155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828</v>
      </c>
      <c r="J13" s="151">
        <v>40</v>
      </c>
      <c r="K13" s="152">
        <v>1</v>
      </c>
      <c r="L13" s="155">
        <f t="shared" si="1"/>
        <v>1.4444444444444444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56</v>
      </c>
      <c r="J14" s="151"/>
      <c r="K14" s="152">
        <v>10</v>
      </c>
      <c r="L14" s="155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2999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8" t="s">
        <v>7</v>
      </c>
      <c r="B20" s="219"/>
      <c r="C20" s="219"/>
      <c r="D20" s="219"/>
      <c r="E20" s="219"/>
      <c r="F20" s="219"/>
      <c r="G20" s="1"/>
      <c r="H20" s="163"/>
      <c r="I20" s="164" t="s">
        <v>0</v>
      </c>
      <c r="J20" s="165">
        <f>SUM('13-10'!$J$22:$J$130)</f>
        <v>-330</v>
      </c>
      <c r="K20" s="166">
        <f>SUM('13-10'!$K$22:$K$130)</f>
        <v>224</v>
      </c>
      <c r="L20" s="167">
        <f>SUM('13-10'!$L$22:$L$130)</f>
        <v>220.33333333333269</v>
      </c>
      <c r="M20" s="3"/>
      <c r="N20" s="218" t="s">
        <v>8</v>
      </c>
      <c r="O20" s="219"/>
      <c r="P20" s="219"/>
      <c r="Q20" s="219"/>
      <c r="R20" s="219"/>
      <c r="S20" s="21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21</v>
      </c>
      <c r="F22" s="16">
        <f t="shared" ref="F22:F26" si="3">D22*E22</f>
        <v>105</v>
      </c>
      <c r="G22" s="7"/>
      <c r="H22" s="156" t="s">
        <v>6</v>
      </c>
      <c r="I22" s="154"/>
      <c r="J22" s="151"/>
      <c r="K22" s="152">
        <v>4</v>
      </c>
      <c r="L22" s="155">
        <f>'13-10'!$K22+('13-10'!$J22/90)</f>
        <v>4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9</v>
      </c>
      <c r="F23" s="16">
        <f t="shared" si="3"/>
        <v>90</v>
      </c>
      <c r="G23" s="7"/>
      <c r="H23" s="156" t="s">
        <v>6</v>
      </c>
      <c r="I23" s="154" t="s">
        <v>3037</v>
      </c>
      <c r="J23" s="151">
        <v>100</v>
      </c>
      <c r="K23" s="152">
        <v>65</v>
      </c>
      <c r="L23" s="155">
        <f>'13-10'!$K23+('13-10'!$J23/90)</f>
        <v>66.111111111111114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>
        <v>10</v>
      </c>
      <c r="F24" s="16">
        <f t="shared" si="3"/>
        <v>200</v>
      </c>
      <c r="G24" s="7"/>
      <c r="H24" s="156" t="s">
        <v>6</v>
      </c>
      <c r="I24" s="154" t="s">
        <v>67</v>
      </c>
      <c r="J24" s="151">
        <v>225</v>
      </c>
      <c r="K24" s="152"/>
      <c r="L24" s="155">
        <f>'13-10'!$K24+('13-10'!$J24/90)</f>
        <v>2.5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 t="s">
        <v>1010</v>
      </c>
      <c r="J25" s="151">
        <v>1170</v>
      </c>
      <c r="K25" s="152"/>
      <c r="L25" s="155">
        <f>'13-10'!$K25+('13-10'!$J25/90)</f>
        <v>13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59</v>
      </c>
      <c r="F26" s="16">
        <f t="shared" si="3"/>
        <v>5900</v>
      </c>
      <c r="G26" s="7"/>
      <c r="H26" s="156" t="s">
        <v>6</v>
      </c>
      <c r="I26" s="154" t="s">
        <v>1010</v>
      </c>
      <c r="J26" s="151">
        <v>300</v>
      </c>
      <c r="K26" s="152"/>
      <c r="L26" s="155">
        <f>'13-10'!$K26+('13-10'!$J26/90)</f>
        <v>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57" t="s">
        <v>11</v>
      </c>
      <c r="E27" s="157"/>
      <c r="F27" s="159">
        <f>SUM(F22:F26)</f>
        <v>6295</v>
      </c>
      <c r="G27" s="7"/>
      <c r="H27" s="156" t="s">
        <v>1796</v>
      </c>
      <c r="I27" s="154" t="s">
        <v>64</v>
      </c>
      <c r="J27" s="151"/>
      <c r="K27" s="152">
        <v>750</v>
      </c>
      <c r="L27" s="155">
        <f>'13-10'!$K27+('13-10'!$J27/90)</f>
        <v>750</v>
      </c>
      <c r="M27" s="3"/>
      <c r="N27" s="13">
        <v>100</v>
      </c>
      <c r="O27" s="1">
        <v>2</v>
      </c>
      <c r="P27" s="14">
        <f t="shared" si="4"/>
        <v>200</v>
      </c>
      <c r="Q27" s="157" t="s">
        <v>11</v>
      </c>
      <c r="R27" s="157"/>
      <c r="S27" s="159">
        <f>SUM(S22:S26)</f>
        <v>5550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572</v>
      </c>
      <c r="D28" s="1"/>
      <c r="E28" s="1"/>
      <c r="F28" s="1"/>
      <c r="G28" s="1"/>
      <c r="H28" s="156" t="s">
        <v>6</v>
      </c>
      <c r="I28" s="154" t="s">
        <v>614</v>
      </c>
      <c r="J28" s="151">
        <v>150</v>
      </c>
      <c r="K28" s="152">
        <v>32</v>
      </c>
      <c r="L28" s="155">
        <f>'13-10'!$K28+('13-10'!$J28/90)</f>
        <v>33.666666666666664</v>
      </c>
      <c r="M28" s="3"/>
      <c r="N28" s="157" t="s">
        <v>11</v>
      </c>
      <c r="O28" s="157"/>
      <c r="P28" s="158">
        <f>SUM(P22:P27)</f>
        <v>1438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0" t="s">
        <v>21</v>
      </c>
      <c r="E29" s="221"/>
      <c r="F29" s="159">
        <f t="array" aca="1" ref="F29" ca="1">INDIRECT("'"&amp;$A$19&amp;"'!J20")+J1</f>
        <v>4320</v>
      </c>
      <c r="G29" s="1"/>
      <c r="H29" s="156" t="s">
        <v>6</v>
      </c>
      <c r="I29" s="154" t="s">
        <v>3042</v>
      </c>
      <c r="J29" s="151">
        <v>200</v>
      </c>
      <c r="K29" s="152"/>
      <c r="L29" s="155">
        <f>'13-10'!$K29+('13-10'!$J29/90)</f>
        <v>2.2222222222222223</v>
      </c>
      <c r="M29" s="3"/>
      <c r="N29" s="1"/>
      <c r="O29" s="1"/>
      <c r="P29" s="18"/>
      <c r="Q29" s="220" t="s">
        <v>21</v>
      </c>
      <c r="R29" s="221"/>
      <c r="S29" s="159">
        <f>SUM('13-10'!$J$22:$J$130)</f>
        <v>-330</v>
      </c>
      <c r="T29" s="1"/>
      <c r="U29" s="1"/>
      <c r="V29" s="1"/>
      <c r="W29" s="1"/>
      <c r="X29" s="1"/>
      <c r="Y29" s="1"/>
      <c r="Z29" s="1"/>
    </row>
    <row r="30" spans="1:26" x14ac:dyDescent="0.3">
      <c r="A30" s="220" t="s">
        <v>23</v>
      </c>
      <c r="B30" s="221"/>
      <c r="C30" s="158">
        <f t="array" aca="1" ref="C30" ca="1">INDIRECT("'"&amp;$A$19&amp;"'!K20")+K1</f>
        <v>-363</v>
      </c>
      <c r="D30" s="1"/>
      <c r="E30" s="1"/>
      <c r="F30" s="8"/>
      <c r="G30" s="1"/>
      <c r="H30" s="156" t="s">
        <v>6</v>
      </c>
      <c r="I30" s="154" t="s">
        <v>3043</v>
      </c>
      <c r="J30" s="151">
        <v>400</v>
      </c>
      <c r="K30" s="152"/>
      <c r="L30" s="155">
        <f>'13-10'!$K30+('13-10'!$J30/90)</f>
        <v>4.4444444444444446</v>
      </c>
      <c r="M30" s="3"/>
      <c r="N30" s="220" t="s">
        <v>23</v>
      </c>
      <c r="O30" s="221"/>
      <c r="P30" s="158">
        <f>SUM('13-10'!$K$22:$K$130)</f>
        <v>224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3044</v>
      </c>
      <c r="J31" s="151"/>
      <c r="K31" s="152">
        <v>200</v>
      </c>
      <c r="L31" s="155">
        <f>'13-10'!$K31+('13-10'!$J31/90)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-415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40</v>
      </c>
      <c r="I32" s="154" t="s">
        <v>95</v>
      </c>
      <c r="J32" s="151"/>
      <c r="K32" s="152">
        <v>-200</v>
      </c>
      <c r="L32" s="155">
        <f>'13-10'!$K32+('13-10'!$J32/90)</f>
        <v>-200</v>
      </c>
      <c r="M32" s="3"/>
      <c r="N32" s="157" t="s">
        <v>25</v>
      </c>
      <c r="O32" s="157"/>
      <c r="P32" s="158">
        <f>P28-P30-C28</f>
        <v>642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1097</v>
      </c>
      <c r="J33" s="151"/>
      <c r="K33" s="152">
        <v>36</v>
      </c>
      <c r="L33" s="155">
        <f>'13-10'!$K33+('13-10'!$J33/90)</f>
        <v>36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1347</v>
      </c>
      <c r="J34" s="151"/>
      <c r="K34" s="152">
        <v>4</v>
      </c>
      <c r="L34" s="155">
        <f>'13-10'!$K34+('13-10'!$J34/90)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-310</v>
      </c>
      <c r="K35" s="152">
        <v>10</v>
      </c>
      <c r="L35" s="155">
        <f>'13-10'!$K35+('13-10'!$J35/90)</f>
        <v>6.5555555555555554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680</v>
      </c>
      <c r="J36" s="151">
        <v>-900</v>
      </c>
      <c r="K36" s="152"/>
      <c r="L36" s="155">
        <f>'13-10'!$K36+('13-10'!$J36/90)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464</v>
      </c>
      <c r="J37" s="151">
        <v>300</v>
      </c>
      <c r="K37" s="152"/>
      <c r="L37" s="155">
        <f>'13-10'!$K37+('13-10'!$J37/90)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3045</v>
      </c>
      <c r="J38" s="151"/>
      <c r="K38" s="152">
        <v>8</v>
      </c>
      <c r="L38" s="155">
        <f>'13-10'!$K38+('13-10'!$J38/90)</f>
        <v>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3046</v>
      </c>
      <c r="J39" s="151"/>
      <c r="K39" s="152">
        <v>15</v>
      </c>
      <c r="L39" s="155">
        <f>'13-10'!$K39+('13-10'!$J39/90)</f>
        <v>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3047</v>
      </c>
      <c r="J40" s="151"/>
      <c r="K40" s="152">
        <v>5</v>
      </c>
      <c r="L40" s="155">
        <f>'13-10'!$K40+('13-10'!$J40/90)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603</v>
      </c>
      <c r="J41" s="151">
        <v>-50</v>
      </c>
      <c r="K41" s="152">
        <v>10</v>
      </c>
      <c r="L41" s="155">
        <f>'13-10'!$K41+('13-10'!$J41/90)</f>
        <v>9.4444444444444446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1033</v>
      </c>
      <c r="J42" s="151"/>
      <c r="K42" s="152">
        <v>20</v>
      </c>
      <c r="L42" s="155">
        <f>'13-10'!$K42+('13-10'!$J42/90)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2460</v>
      </c>
      <c r="J43" s="151"/>
      <c r="K43" s="152">
        <v>60</v>
      </c>
      <c r="L43" s="155">
        <f>'13-10'!$K43+('13-10'!$J43/90)</f>
        <v>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2790</v>
      </c>
      <c r="J44" s="151">
        <v>-360</v>
      </c>
      <c r="K44" s="152">
        <v>10</v>
      </c>
      <c r="L44" s="155">
        <f>'13-10'!$K44+('13-10'!$J44/90)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3048</v>
      </c>
      <c r="J45" s="151"/>
      <c r="K45" s="152">
        <v>550</v>
      </c>
      <c r="L45" s="155">
        <f>'13-10'!$K45+('13-10'!$J45/90)</f>
        <v>550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3049</v>
      </c>
      <c r="J46" s="151">
        <v>350</v>
      </c>
      <c r="K46" s="152"/>
      <c r="L46" s="155">
        <f>'13-10'!$K46+('13-10'!$J46/90)</f>
        <v>3.8888888888888888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1841</v>
      </c>
      <c r="J47" s="151">
        <v>180</v>
      </c>
      <c r="K47" s="152">
        <v>10</v>
      </c>
      <c r="L47" s="155">
        <f>'13-10'!$K47+('13-10'!$J47/90)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3050</v>
      </c>
      <c r="J48" s="151"/>
      <c r="K48" s="152">
        <v>10</v>
      </c>
      <c r="L48" s="155">
        <f>'13-10'!$K48+('13-10'!$J48/90)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3051</v>
      </c>
      <c r="J49" s="151">
        <v>-600</v>
      </c>
      <c r="K49" s="152">
        <v>49</v>
      </c>
      <c r="L49" s="155">
        <f>'13-10'!$K49+('13-10'!$J49/90)</f>
        <v>42.333333333333336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3052</v>
      </c>
      <c r="J50" s="151">
        <v>240</v>
      </c>
      <c r="K50" s="152"/>
      <c r="L50" s="155">
        <f>'13-10'!$K50+('13-10'!$J50/90)</f>
        <v>2.6666666666666665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3053</v>
      </c>
      <c r="J51" s="151">
        <v>-100</v>
      </c>
      <c r="K51" s="152">
        <v>10</v>
      </c>
      <c r="L51" s="155">
        <f>'13-10'!$K51+('13-10'!$J51/90)</f>
        <v>8.8888888888888893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2571</v>
      </c>
      <c r="J52" s="151"/>
      <c r="K52" s="152">
        <v>500</v>
      </c>
      <c r="L52" s="155">
        <f>'13-10'!$K52+('13-10'!$J52/90)</f>
        <v>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39</v>
      </c>
      <c r="J53" s="151">
        <v>-280</v>
      </c>
      <c r="K53" s="152">
        <v>10</v>
      </c>
      <c r="L53" s="155">
        <f>'13-10'!$K53+('13-10'!$J53/90)</f>
        <v>6.8888888888888893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3054</v>
      </c>
      <c r="J54" s="151">
        <v>-100</v>
      </c>
      <c r="K54" s="152">
        <v>10</v>
      </c>
      <c r="L54" s="155">
        <f>'13-10'!$K54+('13-10'!$J54/90)</f>
        <v>8.8888888888888893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465</v>
      </c>
      <c r="J55" s="151">
        <v>-50</v>
      </c>
      <c r="K55" s="152">
        <v>5</v>
      </c>
      <c r="L55" s="155">
        <f>'13-10'!$K55+('13-10'!$J55/90)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2026</v>
      </c>
      <c r="J56" s="151">
        <v>-100</v>
      </c>
      <c r="K56" s="152">
        <v>10</v>
      </c>
      <c r="L56" s="155">
        <f>'13-10'!$K56+('13-10'!$J56/90)</f>
        <v>8.8888888888888893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77</v>
      </c>
      <c r="J57" s="151">
        <v>270</v>
      </c>
      <c r="K57" s="152"/>
      <c r="L57" s="155">
        <f>'13-10'!$K57+('13-10'!$J57/90)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496</v>
      </c>
      <c r="J58" s="151">
        <v>150</v>
      </c>
      <c r="K58" s="152"/>
      <c r="L58" s="155">
        <f>'13-10'!$K58+('13-10'!$J58/90)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1796</v>
      </c>
      <c r="I59" s="154" t="s">
        <v>1520</v>
      </c>
      <c r="J59" s="151"/>
      <c r="K59" s="152">
        <v>150</v>
      </c>
      <c r="L59" s="155">
        <f>'13-10'!$K59+('13-10'!$J59/90)</f>
        <v>150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2466</v>
      </c>
      <c r="J60" s="151">
        <v>-310</v>
      </c>
      <c r="K60" s="152">
        <v>50</v>
      </c>
      <c r="L60" s="155">
        <f>'13-10'!$K60+('13-10'!$J60/90)</f>
        <v>46.555555555555557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363</v>
      </c>
      <c r="J61" s="151">
        <v>225</v>
      </c>
      <c r="K61" s="152">
        <v>5</v>
      </c>
      <c r="L61" s="155">
        <f>'13-10'!$K61+('13-10'!$J61/90)</f>
        <v>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3055</v>
      </c>
      <c r="J62" s="151"/>
      <c r="K62" s="152">
        <v>35</v>
      </c>
      <c r="L62" s="155">
        <f>'13-10'!$K62+('13-10'!$J62/90)</f>
        <v>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323</v>
      </c>
      <c r="J63" s="151">
        <v>110</v>
      </c>
      <c r="K63" s="152">
        <v>1</v>
      </c>
      <c r="L63" s="155">
        <f>'13-10'!$K63+('13-10'!$J63/90)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1530</v>
      </c>
      <c r="J64" s="151">
        <v>-500</v>
      </c>
      <c r="K64" s="152">
        <v>60</v>
      </c>
      <c r="L64" s="155">
        <f>'13-10'!$K64+('13-10'!$J64/90)</f>
        <v>54.444444444444443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472</v>
      </c>
      <c r="J65" s="151">
        <v>1080</v>
      </c>
      <c r="K65" s="152"/>
      <c r="L65" s="155">
        <f>'13-10'!$K65+('13-10'!$J65/90)</f>
        <v>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3056</v>
      </c>
      <c r="J66" s="151">
        <v>200</v>
      </c>
      <c r="K66" s="152"/>
      <c r="L66" s="155">
        <f>'13-10'!$K66+('13-10'!$J66/90)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1796</v>
      </c>
      <c r="I67" s="154" t="s">
        <v>3119</v>
      </c>
      <c r="J67" s="151">
        <v>-180</v>
      </c>
      <c r="K67" s="152">
        <v>230</v>
      </c>
      <c r="L67" s="155">
        <f>'13-10'!$K67+('13-10'!$J67/90)</f>
        <v>228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2265</v>
      </c>
      <c r="J68" s="151">
        <v>-720</v>
      </c>
      <c r="K68" s="152">
        <v>20</v>
      </c>
      <c r="L68" s="155">
        <f>'13-10'!$K68+('13-10'!$J68/90)</f>
        <v>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73</v>
      </c>
      <c r="J69" s="151">
        <v>-675</v>
      </c>
      <c r="K69" s="152">
        <v>20</v>
      </c>
      <c r="L69" s="155">
        <f>'13-10'!$K69+('13-10'!$J69/90)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154</v>
      </c>
      <c r="J70" s="151">
        <v>50</v>
      </c>
      <c r="K70" s="152"/>
      <c r="L70" s="155">
        <f>'13-10'!$K70+('13-10'!$J70/90)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699</v>
      </c>
      <c r="J71" s="151"/>
      <c r="K71" s="152">
        <v>85</v>
      </c>
      <c r="L71" s="155">
        <f>'13-10'!$K71+('13-10'!$J71/90)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1213</v>
      </c>
      <c r="J72" s="151">
        <v>-500</v>
      </c>
      <c r="K72" s="152">
        <v>30</v>
      </c>
      <c r="L72" s="155">
        <f>'13-10'!$K72+('13-10'!$J72/90)</f>
        <v>24.444444444444443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3045</v>
      </c>
      <c r="J73" s="151"/>
      <c r="K73" s="152">
        <v>10</v>
      </c>
      <c r="L73" s="155">
        <f>'13-10'!$K73+('13-10'!$J73/90)</f>
        <v>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300</v>
      </c>
      <c r="K74" s="152"/>
      <c r="L74" s="155">
        <f>'13-10'!$K74+('13-10'!$J74/90)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239</v>
      </c>
      <c r="J75" s="151"/>
      <c r="K75" s="152">
        <v>-2400</v>
      </c>
      <c r="L75" s="155">
        <f>'13-10'!$K75+('13-10'!$J75/90)</f>
        <v>-2400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688</v>
      </c>
      <c r="J76" s="151"/>
      <c r="K76" s="152">
        <v>4</v>
      </c>
      <c r="L76" s="155">
        <f>'13-10'!$K76+('13-10'!$J76/90)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389</v>
      </c>
      <c r="J77" s="151"/>
      <c r="K77" s="152">
        <v>20</v>
      </c>
      <c r="L77" s="155">
        <f>'13-10'!$K77+('13-10'!$J77/90)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39</v>
      </c>
      <c r="J78" s="151">
        <v>70</v>
      </c>
      <c r="K78" s="152"/>
      <c r="L78" s="155">
        <f>'13-10'!$K78+('13-10'!$J78/90)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412</v>
      </c>
      <c r="J79" s="151"/>
      <c r="K79" s="152">
        <v>5</v>
      </c>
      <c r="L79" s="155">
        <f>'13-10'!$K79+('13-10'!$J79/90)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214</v>
      </c>
      <c r="J80" s="151"/>
      <c r="K80" s="152">
        <v>20</v>
      </c>
      <c r="L80" s="155">
        <f>'13-10'!$K80+('13-10'!$J80/90)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3057</v>
      </c>
      <c r="J81" s="151">
        <v>100</v>
      </c>
      <c r="K81" s="152"/>
      <c r="L81" s="155">
        <f>'13-10'!$K81+('13-10'!$J81/90)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1637</v>
      </c>
      <c r="J82" s="151">
        <v>90</v>
      </c>
      <c r="K82" s="152">
        <v>82</v>
      </c>
      <c r="L82" s="155">
        <f>'13-10'!$K82+('13-10'!$J82/90)</f>
        <v>83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32</v>
      </c>
      <c r="J83" s="151">
        <v>200</v>
      </c>
      <c r="K83" s="152"/>
      <c r="L83" s="155">
        <f>'13-10'!$K83+('13-10'!$J83/90)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3058</v>
      </c>
      <c r="J84" s="151">
        <v>-220</v>
      </c>
      <c r="K84" s="152">
        <v>-260</v>
      </c>
      <c r="L84" s="155">
        <f>'13-10'!$K84+('13-10'!$J84/90)</f>
        <v>-262.44444444444446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1763</v>
      </c>
      <c r="J85" s="151">
        <v>-300</v>
      </c>
      <c r="K85" s="152">
        <v>10</v>
      </c>
      <c r="L85" s="155">
        <f>'13-10'!$K85+('13-10'!$J85/90)</f>
        <v>6.6666666666666661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1830</v>
      </c>
      <c r="J86" s="151">
        <v>-400</v>
      </c>
      <c r="K86" s="152"/>
      <c r="L86" s="155">
        <f>'13-10'!$K86+('13-10'!$J86/90)</f>
        <v>-4.4444444444444446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389</v>
      </c>
      <c r="J87" s="151">
        <v>300</v>
      </c>
      <c r="K87" s="152"/>
      <c r="L87" s="155">
        <f>'13-10'!$K87+('13-10'!$J87/90)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28</v>
      </c>
      <c r="I88" s="154" t="s">
        <v>335</v>
      </c>
      <c r="J88" s="151">
        <v>-60</v>
      </c>
      <c r="K88" s="152"/>
      <c r="L88" s="155">
        <f>'13-10'!$K88+('13-10'!$J88/90)</f>
        <v>-0.66666666666666663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1899</v>
      </c>
      <c r="J89" s="151">
        <v>170</v>
      </c>
      <c r="K89" s="152">
        <v>10</v>
      </c>
      <c r="L89" s="155">
        <f>'13-10'!$K89+('13-10'!$J89/90)</f>
        <v>11.888888888888889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1179</v>
      </c>
      <c r="J90" s="151">
        <v>100</v>
      </c>
      <c r="K90" s="152">
        <v>7</v>
      </c>
      <c r="L90" s="155">
        <f>'13-10'!$K90+('13-10'!$J90/90)</f>
        <v>8.1111111111111107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2415</v>
      </c>
      <c r="J91" s="151">
        <v>80</v>
      </c>
      <c r="K91" s="152">
        <v>30</v>
      </c>
      <c r="L91" s="155">
        <f>'13-10'!$K91+('13-10'!$J91/90)</f>
        <v>30.888888888888889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2772</v>
      </c>
      <c r="J92" s="151"/>
      <c r="K92" s="152">
        <v>35</v>
      </c>
      <c r="L92" s="155">
        <f>'13-10'!$K92+('13-10'!$J92/90)</f>
        <v>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2772</v>
      </c>
      <c r="J93" s="151">
        <v>-300</v>
      </c>
      <c r="K93" s="152">
        <v>15</v>
      </c>
      <c r="L93" s="155">
        <f>'13-10'!$K93+('13-10'!$J93/90)</f>
        <v>11.666666666666666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3059</v>
      </c>
      <c r="J94" s="151"/>
      <c r="K94" s="152">
        <v>9</v>
      </c>
      <c r="L94" s="155">
        <f>'13-10'!$K94+('13-10'!$J94/90)</f>
        <v>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205</v>
      </c>
      <c r="J95" s="151">
        <v>675</v>
      </c>
      <c r="K95" s="152"/>
      <c r="L95" s="155">
        <f>'13-10'!$K95+('13-10'!$J95/90)</f>
        <v>7.5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103</v>
      </c>
      <c r="J96" s="151">
        <v>-270</v>
      </c>
      <c r="K96" s="152">
        <v>30</v>
      </c>
      <c r="L96" s="155">
        <f>'13-10'!$K96+('13-10'!$J96/90)</f>
        <v>27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40</v>
      </c>
      <c r="I97" s="154" t="s">
        <v>3060</v>
      </c>
      <c r="J97" s="151"/>
      <c r="K97" s="152">
        <v>-60</v>
      </c>
      <c r="L97" s="155">
        <f>'13-10'!$K97+('13-10'!$J97/90)</f>
        <v>-60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815</v>
      </c>
      <c r="J98" s="151">
        <v>350</v>
      </c>
      <c r="K98" s="152"/>
      <c r="L98" s="155">
        <f>'13-10'!$K98+('13-10'!$J98/90)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3061</v>
      </c>
      <c r="J99" s="151">
        <v>-540</v>
      </c>
      <c r="K99" s="152">
        <v>40</v>
      </c>
      <c r="L99" s="155">
        <f>'13-10'!$K99+('13-10'!$J99/90)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299</v>
      </c>
      <c r="J100" s="151"/>
      <c r="K100" s="152">
        <v>15</v>
      </c>
      <c r="L100" s="155">
        <f>'13-10'!$K100+('13-10'!$J100/90)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121</v>
      </c>
      <c r="J101" s="151">
        <v>-500</v>
      </c>
      <c r="K101" s="152">
        <v>10</v>
      </c>
      <c r="L101" s="155">
        <f>'13-10'!$K101+('13-10'!$J101/90)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292</v>
      </c>
      <c r="J102" s="151"/>
      <c r="K102" s="152">
        <v>200</v>
      </c>
      <c r="L102" s="155">
        <f>'13-10'!$K102+('13-10'!$J102/90)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-220</v>
      </c>
      <c r="K103" s="152">
        <v>10</v>
      </c>
      <c r="L103" s="155">
        <f>'13-10'!$K103+('13-10'!$J103/90)</f>
        <v>7.5555555555555554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28</v>
      </c>
      <c r="I104" s="154" t="s">
        <v>437</v>
      </c>
      <c r="J104" s="151">
        <v>-300</v>
      </c>
      <c r="K104" s="152"/>
      <c r="L104" s="155">
        <f>'13-10'!$K104+('13-10'!$J104/90)</f>
        <v>-3.3333333333333335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1796</v>
      </c>
      <c r="I105" s="154" t="s">
        <v>597</v>
      </c>
      <c r="J105" s="151">
        <v>800</v>
      </c>
      <c r="K105" s="152">
        <v>75</v>
      </c>
      <c r="L105" s="155">
        <f>'13-10'!$K105+('13-10'!$J105/90)</f>
        <v>83.888888888888886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275</v>
      </c>
      <c r="J106" s="151">
        <v>-125</v>
      </c>
      <c r="K106" s="152"/>
      <c r="L106" s="155">
        <f>'13-10'!$K106+('13-10'!$J106/90)</f>
        <v>-1.3888888888888888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141</v>
      </c>
      <c r="J107" s="151">
        <v>450</v>
      </c>
      <c r="K107" s="152"/>
      <c r="L107" s="155">
        <f>'13-10'!$K107+('13-10'!$J107/90)</f>
        <v>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151"/>
      <c r="E108" s="152"/>
      <c r="F108" s="9"/>
      <c r="G108" s="9"/>
      <c r="H108" s="156" t="s">
        <v>6</v>
      </c>
      <c r="I108" s="154" t="s">
        <v>56</v>
      </c>
      <c r="J108" s="151">
        <v>-1160</v>
      </c>
      <c r="K108" s="152">
        <v>70</v>
      </c>
      <c r="L108" s="155">
        <f>'13-10'!$K108+('13-10'!$J108/90)</f>
        <v>57.111111111111114</v>
      </c>
      <c r="M108" s="3"/>
      <c r="N108" s="45" t="s">
        <v>118</v>
      </c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54"/>
      <c r="D109" s="151"/>
      <c r="E109" s="152"/>
      <c r="F109" s="9"/>
      <c r="G109" s="9"/>
      <c r="H109" s="156" t="s">
        <v>6</v>
      </c>
      <c r="I109" s="154"/>
      <c r="J109" s="151">
        <v>-50</v>
      </c>
      <c r="K109" s="152">
        <v>5</v>
      </c>
      <c r="L109" s="155">
        <f>'13-10'!$K109+('13-10'!$J109/90)</f>
        <v>4.4444444444444446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4"/>
      <c r="D110" s="151"/>
      <c r="E110" s="152"/>
      <c r="F110" s="9"/>
      <c r="G110" s="9"/>
      <c r="H110" s="156" t="s">
        <v>6</v>
      </c>
      <c r="I110" s="154"/>
      <c r="J110" s="151">
        <v>130</v>
      </c>
      <c r="K110" s="152"/>
      <c r="L110" s="155">
        <f>'13-10'!$K110+('13-10'!$J110/90)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54"/>
      <c r="D111" s="151"/>
      <c r="E111" s="152"/>
      <c r="F111" s="9"/>
      <c r="G111" s="9"/>
      <c r="H111" s="156" t="s">
        <v>6</v>
      </c>
      <c r="I111" s="154" t="s">
        <v>214</v>
      </c>
      <c r="J111" s="151"/>
      <c r="K111" s="152">
        <v>10</v>
      </c>
      <c r="L111" s="155">
        <f>'13-10'!$K111+('13-10'!$J111/90)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4"/>
      <c r="D112" s="151"/>
      <c r="E112" s="152"/>
      <c r="F112" s="9"/>
      <c r="G112" s="9"/>
      <c r="H112" s="156" t="s">
        <v>6</v>
      </c>
      <c r="I112" s="154" t="s">
        <v>412</v>
      </c>
      <c r="J112" s="151"/>
      <c r="K112" s="152">
        <v>5</v>
      </c>
      <c r="L112" s="155">
        <f>'13-10'!$K112+('13-10'!$J112/90)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54"/>
      <c r="D113" s="151"/>
      <c r="E113" s="152"/>
      <c r="F113" s="9"/>
      <c r="G113" s="9"/>
      <c r="H113" s="156" t="s">
        <v>6</v>
      </c>
      <c r="I113" s="154" t="s">
        <v>3062</v>
      </c>
      <c r="J113" s="151">
        <v>120</v>
      </c>
      <c r="K113" s="152"/>
      <c r="L113" s="155">
        <f>'13-10'!$K113+('13-10'!$J113/90)</f>
        <v>1.3333333333333333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3045</v>
      </c>
      <c r="J114" s="151"/>
      <c r="K114" s="152">
        <v>228</v>
      </c>
      <c r="L114" s="155">
        <f>'13-10'!$K114+('13-10'!$J114/90)</f>
        <v>228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984</v>
      </c>
      <c r="J115" s="151">
        <v>-375</v>
      </c>
      <c r="K115" s="152">
        <v>60</v>
      </c>
      <c r="L115" s="155">
        <f>'13-10'!$K115+('13-10'!$J115/90)</f>
        <v>55.833333333333336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123</v>
      </c>
      <c r="J116" s="151"/>
      <c r="K116" s="152">
        <v>5</v>
      </c>
      <c r="L116" s="155">
        <f>'13-10'!$K116+('13-10'!$J116/90)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214</v>
      </c>
      <c r="J117" s="151"/>
      <c r="K117" s="152">
        <v>7</v>
      </c>
      <c r="L117" s="155">
        <f>'13-10'!$K117+('13-10'!$J117/90)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3063</v>
      </c>
      <c r="J118" s="151">
        <v>200</v>
      </c>
      <c r="K118" s="152"/>
      <c r="L118" s="155">
        <f>'13-10'!$K118+('13-10'!$J118/90)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3064</v>
      </c>
      <c r="J119" s="151">
        <v>90</v>
      </c>
      <c r="K119" s="152">
        <v>76</v>
      </c>
      <c r="L119" s="155">
        <f>'13-10'!$K119+('13-10'!$J119/90)</f>
        <v>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40</v>
      </c>
      <c r="I120" s="154" t="s">
        <v>95</v>
      </c>
      <c r="J120" s="151"/>
      <c r="K120" s="152">
        <v>-75</v>
      </c>
      <c r="L120" s="155">
        <f>'13-10'!$K120+('13-10'!$J120/90)</f>
        <v>-75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3065</v>
      </c>
      <c r="J121" s="151">
        <v>70</v>
      </c>
      <c r="K121" s="152"/>
      <c r="L121" s="155">
        <f>'13-10'!$K121+('13-10'!$J121/90)</f>
        <v>0.77777777777777779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40</v>
      </c>
      <c r="I122" s="154" t="s">
        <v>3066</v>
      </c>
      <c r="J122" s="151"/>
      <c r="K122" s="152">
        <v>-1100</v>
      </c>
      <c r="L122" s="155">
        <f>'13-10'!$K122+('13-10'!$J122/90)</f>
        <v>-1100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28</v>
      </c>
      <c r="I123" s="154" t="s">
        <v>43</v>
      </c>
      <c r="J123" s="151"/>
      <c r="K123" s="152">
        <v>-20</v>
      </c>
      <c r="L123" s="155">
        <f>'13-10'!$K123+('13-10'!$J123/90)</f>
        <v>-20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50</v>
      </c>
      <c r="J124" s="151"/>
      <c r="K124" s="152">
        <v>64</v>
      </c>
      <c r="L124" s="155">
        <f>'13-10'!$K124+('13-10'!$J124/90)</f>
        <v>64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1073</v>
      </c>
      <c r="J125" s="151"/>
      <c r="K125" s="152">
        <v>18</v>
      </c>
      <c r="L125" s="155">
        <f>'13-10'!$K125+('13-10'!$J125/90)</f>
        <v>18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90</v>
      </c>
      <c r="J126" s="151">
        <v>180</v>
      </c>
      <c r="K126" s="152">
        <v>70</v>
      </c>
      <c r="L126" s="155">
        <f>'13-10'!$K126+('13-10'!$J126/90)</f>
        <v>72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3067</v>
      </c>
      <c r="J127" s="151">
        <v>50</v>
      </c>
      <c r="K127" s="152">
        <v>5</v>
      </c>
      <c r="L127" s="155">
        <f>'13-10'!$K127+('13-10'!$J127/90)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'13-10'!$K128+('13-10'!$J128/90)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'13-10'!$K129+('13-10'!$J129/90)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'13-10'!$K130+('13-10'!$J130/90)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D108:E111">
    <cfRule type="expression" dxfId="144" priority="9">
      <formula>$H108="جملة"</formula>
    </cfRule>
    <cfRule type="expression" dxfId="143" priority="10">
      <formula>$H108="مصاريف"</formula>
    </cfRule>
    <cfRule type="expression" dxfId="142" priority="11">
      <formula>$H108="سحب"</formula>
    </cfRule>
    <cfRule type="expression" dxfId="141" priority="12">
      <formula>$H108="بيع"</formula>
    </cfRule>
  </conditionalFormatting>
  <conditionalFormatting sqref="H22:H130 C109:C111 C112:E113 I114:L130">
    <cfRule type="expression" dxfId="140" priority="13">
      <formula>$H22="جملة"</formula>
    </cfRule>
    <cfRule type="expression" dxfId="139" priority="14">
      <formula>$H22="مصاريف"</formula>
    </cfRule>
    <cfRule type="expression" dxfId="138" priority="15">
      <formula>$H22="سحب"</formula>
    </cfRule>
    <cfRule type="expression" dxfId="137" priority="16">
      <formula>$H22="بيع"</formula>
    </cfRule>
  </conditionalFormatting>
  <conditionalFormatting sqref="H3:L18">
    <cfRule type="expression" dxfId="136" priority="29">
      <formula>$H3="جملة"</formula>
    </cfRule>
    <cfRule type="expression" dxfId="135" priority="30">
      <formula>$H3="مصاريف"</formula>
    </cfRule>
    <cfRule type="expression" dxfId="134" priority="31">
      <formula>$H3="سحب"</formula>
    </cfRule>
    <cfRule type="expression" dxfId="133" priority="32">
      <formula>$H3="بيع"</formula>
    </cfRule>
  </conditionalFormatting>
  <conditionalFormatting sqref="I109:I111 I112:K113">
    <cfRule type="expression" dxfId="132" priority="5">
      <formula>$H109="جملة"</formula>
    </cfRule>
    <cfRule type="expression" dxfId="131" priority="6">
      <formula>$H109="مصاريف"</formula>
    </cfRule>
    <cfRule type="expression" dxfId="130" priority="7">
      <formula>$H109="سحب"</formula>
    </cfRule>
    <cfRule type="expression" dxfId="129" priority="8">
      <formula>$H109="بيع"</formula>
    </cfRule>
  </conditionalFormatting>
  <conditionalFormatting sqref="I22:L108 L109:L113">
    <cfRule type="expression" dxfId="128" priority="33">
      <formula>$H22="جملة"</formula>
    </cfRule>
    <cfRule type="expression" dxfId="127" priority="34">
      <formula>$H22="مصاريف"</formula>
    </cfRule>
    <cfRule type="expression" dxfId="126" priority="35">
      <formula>$H22="سحب"</formula>
    </cfRule>
    <cfRule type="expression" dxfId="125" priority="36">
      <formula>$H22="بيع"</formula>
    </cfRule>
  </conditionalFormatting>
  <conditionalFormatting sqref="J109:K111">
    <cfRule type="expression" dxfId="124" priority="1">
      <formula>$H109="جملة"</formula>
    </cfRule>
    <cfRule type="expression" dxfId="123" priority="2">
      <formula>$H109="مصاريف"</formula>
    </cfRule>
    <cfRule type="expression" dxfId="122" priority="3">
      <formula>$H109="سحب"</formula>
    </cfRule>
    <cfRule type="expression" dxfId="121" priority="4">
      <formula>$H109="بيع"</formula>
    </cfRule>
  </conditionalFormatting>
  <dataValidations count="1">
    <dataValidation type="list" allowBlank="1" showInputMessage="1" showErrorMessage="1" sqref="H3:H18 H22:H130" xr:uid="{5BC7D1C9-4094-4249-90EB-7B40198139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A1FB3-C77A-4557-B86E-FC0DE3447B10}">
  <sheetPr>
    <pageSetUpPr fitToPage="1"/>
  </sheetPr>
  <dimension ref="A1:Z172"/>
  <sheetViews>
    <sheetView rightToLeft="1" topLeftCell="A160" workbookViewId="0">
      <selection activeCell="J165" sqref="J16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2460</v>
      </c>
      <c r="K1" s="166">
        <f t="shared" si="0"/>
        <v>179</v>
      </c>
      <c r="L1" s="167">
        <f t="shared" si="0"/>
        <v>206.33333333333331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 t="s">
        <v>3073</v>
      </c>
      <c r="J3" s="151">
        <v>3265</v>
      </c>
      <c r="K3" s="152">
        <v>214</v>
      </c>
      <c r="L3" s="155">
        <f t="shared" ref="L3:L18" si="1">K3+(J3/90)</f>
        <v>250.27777777777777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56</v>
      </c>
      <c r="J4" s="151">
        <v>-805</v>
      </c>
      <c r="K4" s="152">
        <v>-35</v>
      </c>
      <c r="L4" s="155">
        <f t="shared" si="1"/>
        <v>-43.944444444444443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3038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8" t="s">
        <v>7</v>
      </c>
      <c r="B20" s="219"/>
      <c r="C20" s="219"/>
      <c r="D20" s="219"/>
      <c r="E20" s="219"/>
      <c r="F20" s="219"/>
      <c r="G20" s="1"/>
      <c r="H20" s="163"/>
      <c r="I20" s="164" t="s">
        <v>0</v>
      </c>
      <c r="J20" s="165">
        <f>SUM('14-10'!$J$22:$J$172)</f>
        <v>-1200</v>
      </c>
      <c r="K20" s="166">
        <f>SUM('14-10'!$K$22:$K$172)</f>
        <v>15</v>
      </c>
      <c r="L20" s="167">
        <f>SUM('14-10'!$L$22:$L$172)</f>
        <v>1.6666666666674246</v>
      </c>
      <c r="M20" s="3"/>
      <c r="N20" s="218" t="s">
        <v>8</v>
      </c>
      <c r="O20" s="219"/>
      <c r="P20" s="219"/>
      <c r="Q20" s="219"/>
      <c r="R20" s="219"/>
      <c r="S20" s="21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15</v>
      </c>
      <c r="F22" s="16">
        <f t="shared" ref="F22:F26" si="3">D22*E22</f>
        <v>75</v>
      </c>
      <c r="G22" s="7"/>
      <c r="H22" s="156" t="s">
        <v>6</v>
      </c>
      <c r="I22" s="154" t="s">
        <v>844</v>
      </c>
      <c r="J22" s="151"/>
      <c r="K22" s="152">
        <v>205</v>
      </c>
      <c r="L22" s="155">
        <f>'14-10'!$K22+('14-10'!$J22/90)</f>
        <v>205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9</v>
      </c>
      <c r="F23" s="16">
        <f t="shared" si="3"/>
        <v>90</v>
      </c>
      <c r="G23" s="7"/>
      <c r="H23" s="156" t="s">
        <v>40</v>
      </c>
      <c r="I23" s="154" t="s">
        <v>3073</v>
      </c>
      <c r="J23" s="151">
        <v>-3265</v>
      </c>
      <c r="K23" s="152">
        <v>-214</v>
      </c>
      <c r="L23" s="155">
        <f>'14-10'!$K23+('14-10'!$J23/90)</f>
        <v>-250.27777777777777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13</v>
      </c>
      <c r="F24" s="16">
        <f t="shared" si="3"/>
        <v>260</v>
      </c>
      <c r="G24" s="7"/>
      <c r="H24" s="156" t="s">
        <v>6</v>
      </c>
      <c r="I24" s="154"/>
      <c r="J24" s="151">
        <v>-330</v>
      </c>
      <c r="K24" s="152">
        <v>10</v>
      </c>
      <c r="L24" s="155">
        <f>'14-10'!$K24+('14-10'!$J24/90)</f>
        <v>6.3333333333333339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12</v>
      </c>
      <c r="F25" s="16">
        <f t="shared" si="3"/>
        <v>600</v>
      </c>
      <c r="G25" s="7"/>
      <c r="H25" s="156" t="s">
        <v>6</v>
      </c>
      <c r="I25" s="154" t="s">
        <v>1499</v>
      </c>
      <c r="J25" s="151"/>
      <c r="K25" s="152">
        <v>5</v>
      </c>
      <c r="L25" s="155">
        <f>'14-10'!$K25+('14-10'!$J25/90)</f>
        <v>5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18</v>
      </c>
      <c r="S25" s="16">
        <f t="shared" si="5"/>
        <v>900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74</v>
      </c>
      <c r="F26" s="16">
        <f t="shared" si="3"/>
        <v>7400</v>
      </c>
      <c r="G26" s="7"/>
      <c r="H26" s="156" t="s">
        <v>6</v>
      </c>
      <c r="I26" s="154" t="s">
        <v>1044</v>
      </c>
      <c r="J26" s="151"/>
      <c r="K26" s="152">
        <v>45</v>
      </c>
      <c r="L26" s="155">
        <f>'14-10'!$K26+('14-10'!$J26/90)</f>
        <v>45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8425</v>
      </c>
      <c r="G27" s="7"/>
      <c r="H27" s="156" t="s">
        <v>6</v>
      </c>
      <c r="I27" s="154" t="s">
        <v>3071</v>
      </c>
      <c r="J27" s="151">
        <v>270</v>
      </c>
      <c r="K27" s="152"/>
      <c r="L27" s="155">
        <f>'14-10'!$K27+('14-10'!$J27/90)</f>
        <v>3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7680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975</v>
      </c>
      <c r="D28" s="1"/>
      <c r="E28" s="1"/>
      <c r="F28" s="1"/>
      <c r="G28" s="1"/>
      <c r="H28" s="156" t="s">
        <v>6</v>
      </c>
      <c r="I28" s="154"/>
      <c r="J28" s="151">
        <v>-45</v>
      </c>
      <c r="K28" s="152">
        <v>35</v>
      </c>
      <c r="L28" s="155">
        <f>'14-10'!$K28+('14-10'!$J28/90)</f>
        <v>34.5</v>
      </c>
      <c r="M28" s="3"/>
      <c r="N28" s="157" t="s">
        <v>11</v>
      </c>
      <c r="O28" s="157"/>
      <c r="P28" s="158">
        <f>SUM(P22:P27)</f>
        <v>1010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0" t="s">
        <v>21</v>
      </c>
      <c r="E29" s="221"/>
      <c r="F29" s="159">
        <f t="array" aca="1" ref="F29" ca="1">INDIRECT("'"&amp;$A$19&amp;"'!J20")+J1</f>
        <v>2130</v>
      </c>
      <c r="G29" s="1"/>
      <c r="H29" s="156" t="s">
        <v>6</v>
      </c>
      <c r="I29" s="154" t="s">
        <v>3072</v>
      </c>
      <c r="J29" s="151">
        <v>1600</v>
      </c>
      <c r="K29" s="152"/>
      <c r="L29" s="155">
        <f>'14-10'!$K29+('14-10'!$J29/90)</f>
        <v>17.777777777777779</v>
      </c>
      <c r="M29" s="3"/>
      <c r="N29" s="1"/>
      <c r="O29" s="1"/>
      <c r="P29" s="18"/>
      <c r="Q29" s="220" t="s">
        <v>21</v>
      </c>
      <c r="R29" s="221"/>
      <c r="S29" s="159">
        <f>SUM('14-10'!$J$22:$J$172)</f>
        <v>-1200</v>
      </c>
      <c r="T29" s="1"/>
      <c r="U29" s="1"/>
      <c r="V29" s="1"/>
      <c r="W29" s="1"/>
      <c r="X29" s="1"/>
      <c r="Y29" s="1"/>
      <c r="Z29" s="1"/>
    </row>
    <row r="30" spans="1:26" x14ac:dyDescent="0.3">
      <c r="A30" s="220" t="s">
        <v>23</v>
      </c>
      <c r="B30" s="221"/>
      <c r="C30" s="158">
        <f t="array" aca="1" ref="C30" ca="1">INDIRECT("'"&amp;$A$19&amp;"'!K20")+K1</f>
        <v>403</v>
      </c>
      <c r="D30" s="1"/>
      <c r="E30" s="1"/>
      <c r="F30" s="8"/>
      <c r="G30" s="1"/>
      <c r="H30" s="156" t="s">
        <v>6</v>
      </c>
      <c r="I30" s="154" t="s">
        <v>257</v>
      </c>
      <c r="J30" s="151">
        <v>300</v>
      </c>
      <c r="K30" s="152">
        <v>20</v>
      </c>
      <c r="L30" s="155">
        <f>'14-10'!$K30+('14-10'!$J30/90)</f>
        <v>23.333333333333332</v>
      </c>
      <c r="M30" s="3"/>
      <c r="N30" s="220" t="s">
        <v>23</v>
      </c>
      <c r="O30" s="221"/>
      <c r="P30" s="158">
        <f>SUM('14-10'!$K$22:$K$172)</f>
        <v>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/>
      <c r="K31" s="152"/>
      <c r="L31" s="155">
        <f>'14-10'!$K31+('14-10'!$J31/90)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455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132</v>
      </c>
      <c r="J32" s="151">
        <v>400</v>
      </c>
      <c r="K32" s="152"/>
      <c r="L32" s="155">
        <f>'14-10'!$K32+('14-10'!$J32/90)</f>
        <v>4.4444444444444446</v>
      </c>
      <c r="M32" s="3"/>
      <c r="N32" s="157" t="s">
        <v>25</v>
      </c>
      <c r="O32" s="157"/>
      <c r="P32" s="158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2812</v>
      </c>
      <c r="J33" s="151">
        <v>-270</v>
      </c>
      <c r="K33" s="152">
        <v>10</v>
      </c>
      <c r="L33" s="155">
        <f>'14-10'!$K33+('14-10'!$J33/90)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137</v>
      </c>
      <c r="J34" s="151">
        <v>720</v>
      </c>
      <c r="K34" s="152"/>
      <c r="L34" s="155">
        <f>'14-10'!$K34+('14-10'!$J34/90)</f>
        <v>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1215</v>
      </c>
      <c r="J35" s="151">
        <v>340</v>
      </c>
      <c r="K35" s="152">
        <v>24</v>
      </c>
      <c r="L35" s="155">
        <f>'14-10'!$K35+('14-10'!$J35/90)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'14-10'!$K36+('14-10'!$J36/90)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161</v>
      </c>
      <c r="J37" s="151">
        <v>100</v>
      </c>
      <c r="K37" s="152">
        <v>30</v>
      </c>
      <c r="L37" s="155">
        <f>'14-10'!$K37+('14-10'!$J37/90)</f>
        <v>31.111111111111111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>
        <v>180</v>
      </c>
      <c r="K38" s="152"/>
      <c r="L38" s="155">
        <f>'14-10'!$K38+('14-10'!$J38/90)</f>
        <v>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1044</v>
      </c>
      <c r="J39" s="151"/>
      <c r="K39" s="152">
        <v>35</v>
      </c>
      <c r="L39" s="155">
        <f>'14-10'!$K39+('14-10'!$J39/90)</f>
        <v>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40</v>
      </c>
      <c r="I40" s="154"/>
      <c r="J40" s="151">
        <v>0</v>
      </c>
      <c r="K40" s="152">
        <v>0</v>
      </c>
      <c r="L40" s="155">
        <f>'14-10'!$K40+('14-10'!$J40/90)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3069</v>
      </c>
      <c r="J41" s="151">
        <v>50</v>
      </c>
      <c r="K41" s="152">
        <v>5</v>
      </c>
      <c r="L41" s="155">
        <f>'14-10'!$K41+('14-10'!$J41/90)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1025</v>
      </c>
      <c r="J42" s="151">
        <v>100</v>
      </c>
      <c r="K42" s="152">
        <v>181</v>
      </c>
      <c r="L42" s="155">
        <f>'14-10'!$K42+('14-10'!$J42/90)</f>
        <v>182.11111111111111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2531</v>
      </c>
      <c r="J43" s="151"/>
      <c r="K43" s="152">
        <v>-20</v>
      </c>
      <c r="L43" s="155">
        <f>'14-10'!$K43+('14-10'!$J43/90)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40</v>
      </c>
      <c r="I44" s="154" t="s">
        <v>3070</v>
      </c>
      <c r="J44" s="151"/>
      <c r="K44" s="152">
        <v>-60</v>
      </c>
      <c r="L44" s="155">
        <f>'14-10'!$K44+('14-10'!$J44/90)</f>
        <v>-60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40</v>
      </c>
      <c r="I45" s="154" t="s">
        <v>3079</v>
      </c>
      <c r="J45" s="151">
        <v>700</v>
      </c>
      <c r="K45" s="152">
        <v>-130</v>
      </c>
      <c r="L45" s="155">
        <f>'14-10'!$K45+('14-10'!$J45/90)</f>
        <v>-122.22222222222223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>
        <v>200</v>
      </c>
      <c r="K46" s="152"/>
      <c r="L46" s="155">
        <f>'14-10'!$K46+('14-10'!$J46/90)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1813</v>
      </c>
      <c r="J47" s="151">
        <v>720</v>
      </c>
      <c r="K47" s="152"/>
      <c r="L47" s="155">
        <f>'14-10'!$K47+('14-10'!$J47/90)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75</v>
      </c>
      <c r="J48" s="151"/>
      <c r="K48" s="152">
        <v>10</v>
      </c>
      <c r="L48" s="155">
        <f>'14-10'!$K48+('14-10'!$J48/90)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783</v>
      </c>
      <c r="J49" s="151">
        <v>-570</v>
      </c>
      <c r="K49" s="152">
        <v>10</v>
      </c>
      <c r="L49" s="155">
        <f>'14-10'!$K49+('14-10'!$J49/90)</f>
        <v>3.666666666666667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95</v>
      </c>
      <c r="J50" s="151"/>
      <c r="K50" s="152">
        <v>143</v>
      </c>
      <c r="L50" s="155">
        <f>'14-10'!$K50+('14-10'!$J50/90)</f>
        <v>143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40</v>
      </c>
      <c r="I51" s="154" t="s">
        <v>95</v>
      </c>
      <c r="J51" s="151"/>
      <c r="K51" s="152">
        <v>-143</v>
      </c>
      <c r="L51" s="155">
        <f>'14-10'!$K51+('14-10'!$J51/90)</f>
        <v>-143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159</v>
      </c>
      <c r="J52" s="151">
        <v>-270</v>
      </c>
      <c r="K52" s="152">
        <v>50</v>
      </c>
      <c r="L52" s="155">
        <f>'14-10'!$K52+('14-10'!$J52/90)</f>
        <v>47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3074</v>
      </c>
      <c r="J53" s="151"/>
      <c r="K53" s="152">
        <v>20</v>
      </c>
      <c r="L53" s="155">
        <f>'14-10'!$K53+('14-10'!$J53/90)</f>
        <v>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513</v>
      </c>
      <c r="J54" s="151">
        <v>250</v>
      </c>
      <c r="K54" s="152"/>
      <c r="L54" s="155">
        <f>'14-10'!$K54+('14-10'!$J54/90)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62</v>
      </c>
      <c r="J55" s="151">
        <v>240</v>
      </c>
      <c r="K55" s="152"/>
      <c r="L55" s="155">
        <f>'14-10'!$K55+('14-10'!$J55/90)</f>
        <v>2.6666666666666665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3075</v>
      </c>
      <c r="J56" s="151">
        <v>450</v>
      </c>
      <c r="K56" s="152"/>
      <c r="L56" s="155">
        <f>'14-10'!$K56+('14-10'!$J56/90)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3076</v>
      </c>
      <c r="J57" s="151"/>
      <c r="K57" s="152">
        <v>300</v>
      </c>
      <c r="L57" s="155">
        <f>'14-10'!$K57+('14-10'!$J57/90)</f>
        <v>300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3077</v>
      </c>
      <c r="J58" s="151">
        <v>-450</v>
      </c>
      <c r="K58" s="152">
        <v>-20</v>
      </c>
      <c r="L58" s="155">
        <f>'14-10'!$K58+('14-10'!$J58/90)</f>
        <v>-25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2466</v>
      </c>
      <c r="J59" s="151">
        <v>200</v>
      </c>
      <c r="K59" s="152">
        <v>10</v>
      </c>
      <c r="L59" s="155">
        <f>'14-10'!$K59+('14-10'!$J59/90)</f>
        <v>12.222222222222221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3078</v>
      </c>
      <c r="J60" s="151">
        <v>350</v>
      </c>
      <c r="K60" s="152">
        <v>10</v>
      </c>
      <c r="L60" s="155">
        <f>'14-10'!$K60+('14-10'!$J60/90)</f>
        <v>13.888888888888889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32</v>
      </c>
      <c r="J61" s="151">
        <v>200</v>
      </c>
      <c r="K61" s="152"/>
      <c r="L61" s="155">
        <f>'14-10'!$K61+('14-10'!$J61/90)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319</v>
      </c>
      <c r="J62" s="151">
        <v>-270</v>
      </c>
      <c r="K62" s="152">
        <v>90</v>
      </c>
      <c r="L62" s="155">
        <f>'14-10'!$K62+('14-10'!$J62/90)</f>
        <v>87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1464</v>
      </c>
      <c r="J63" s="151"/>
      <c r="K63" s="152">
        <v>205</v>
      </c>
      <c r="L63" s="155">
        <f>'14-10'!$K63+('14-10'!$J63/90)</f>
        <v>205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1796</v>
      </c>
      <c r="I64" s="154" t="s">
        <v>64</v>
      </c>
      <c r="J64" s="151"/>
      <c r="K64" s="152">
        <v>1240</v>
      </c>
      <c r="L64" s="155">
        <f>'14-10'!$K64+('14-10'!$J64/90)</f>
        <v>1240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95</v>
      </c>
      <c r="J65" s="151"/>
      <c r="K65" s="152">
        <v>-700</v>
      </c>
      <c r="L65" s="155">
        <f>'14-10'!$K65+('14-10'!$J65/90)</f>
        <v>-700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209</v>
      </c>
      <c r="J66" s="151">
        <v>50</v>
      </c>
      <c r="K66" s="152"/>
      <c r="L66" s="155">
        <f>'14-10'!$K66+('14-10'!$J66/90)</f>
        <v>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2392</v>
      </c>
      <c r="J67" s="151">
        <v>200</v>
      </c>
      <c r="K67" s="152">
        <v>10</v>
      </c>
      <c r="L67" s="155">
        <f>'14-10'!$K67+('14-10'!$J67/90)</f>
        <v>12.222222222222221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658</v>
      </c>
      <c r="J68" s="151"/>
      <c r="K68" s="152">
        <v>32</v>
      </c>
      <c r="L68" s="155">
        <f>'14-10'!$K68+('14-10'!$J68/90)</f>
        <v>32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40</v>
      </c>
      <c r="I69" s="154"/>
      <c r="J69" s="151">
        <v>-450</v>
      </c>
      <c r="K69" s="152">
        <v>-70</v>
      </c>
      <c r="L69" s="155">
        <f>'14-10'!$K69+('14-10'!$J69/90)</f>
        <v>-75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28</v>
      </c>
      <c r="I70" s="154" t="s">
        <v>437</v>
      </c>
      <c r="J70" s="151">
        <v>-400</v>
      </c>
      <c r="K70" s="152"/>
      <c r="L70" s="155">
        <f>'14-10'!$K70+('14-10'!$J70/90)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412</v>
      </c>
      <c r="J71" s="151">
        <v>-200</v>
      </c>
      <c r="K71" s="152">
        <v>5</v>
      </c>
      <c r="L71" s="155">
        <f>'14-10'!$K71+('14-10'!$J71/90)</f>
        <v>2.7777777777777777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129</v>
      </c>
      <c r="J72" s="151">
        <v>430</v>
      </c>
      <c r="K72" s="152">
        <v>50</v>
      </c>
      <c r="L72" s="155">
        <f>'14-10'!$K72+('14-10'!$J72/90)</f>
        <v>54.777777777777779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1497</v>
      </c>
      <c r="J73" s="151">
        <v>-270</v>
      </c>
      <c r="K73" s="152">
        <v>10</v>
      </c>
      <c r="L73" s="155">
        <f>'14-10'!$K73+('14-10'!$J73/90)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643</v>
      </c>
      <c r="J74" s="151">
        <v>-270</v>
      </c>
      <c r="K74" s="152">
        <v>30</v>
      </c>
      <c r="L74" s="155">
        <f>'14-10'!$K74+('14-10'!$J74/90)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154</v>
      </c>
      <c r="J75" s="151">
        <v>50</v>
      </c>
      <c r="K75" s="152"/>
      <c r="L75" s="155">
        <f>'14-10'!$K75+('14-10'!$J75/90)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2813</v>
      </c>
      <c r="J76" s="151">
        <v>-640</v>
      </c>
      <c r="K76" s="152">
        <v>10</v>
      </c>
      <c r="L76" s="155">
        <f>'14-10'!$K76+('14-10'!$J76/90)</f>
        <v>2.8888888888888893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1472</v>
      </c>
      <c r="J77" s="151">
        <v>-180</v>
      </c>
      <c r="K77" s="152">
        <v>10</v>
      </c>
      <c r="L77" s="155">
        <f>'14-10'!$K77+('14-10'!$J77/90)</f>
        <v>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2906</v>
      </c>
      <c r="J78" s="151">
        <v>400</v>
      </c>
      <c r="K78" s="152"/>
      <c r="L78" s="155">
        <f>'14-10'!$K78+('14-10'!$J78/90)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3080</v>
      </c>
      <c r="J79" s="151">
        <v>180</v>
      </c>
      <c r="K79" s="152"/>
      <c r="L79" s="155">
        <f>'14-10'!$K79+('14-10'!$J79/90)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26</v>
      </c>
      <c r="J80" s="151">
        <v>90</v>
      </c>
      <c r="K80" s="152"/>
      <c r="L80" s="155">
        <f>'14-10'!$K80+('14-10'!$J80/90)</f>
        <v>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3081</v>
      </c>
      <c r="J81" s="151">
        <v>90</v>
      </c>
      <c r="K81" s="152">
        <v>6</v>
      </c>
      <c r="L81" s="155">
        <f>'14-10'!$K81+('14-10'!$J81/90)</f>
        <v>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3082</v>
      </c>
      <c r="J82" s="151">
        <v>425</v>
      </c>
      <c r="K82" s="152"/>
      <c r="L82" s="155">
        <f>'14-10'!$K82+('14-10'!$J82/90)</f>
        <v>4.7222222222222223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941</v>
      </c>
      <c r="J83" s="151">
        <v>-180</v>
      </c>
      <c r="K83" s="152">
        <v>10</v>
      </c>
      <c r="L83" s="155">
        <f>'14-10'!$K83+('14-10'!$J83/90)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28</v>
      </c>
      <c r="I84" s="154" t="s">
        <v>35</v>
      </c>
      <c r="J84" s="151">
        <v>-400</v>
      </c>
      <c r="K84" s="152"/>
      <c r="L84" s="155">
        <f>'14-10'!$K84+('14-10'!$J84/90)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229</v>
      </c>
      <c r="J85" s="151">
        <v>-225</v>
      </c>
      <c r="K85" s="152"/>
      <c r="L85" s="155">
        <f>'14-10'!$K85+('14-10'!$J85/90)</f>
        <v>-2.5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1796</v>
      </c>
      <c r="I86" s="154" t="s">
        <v>2973</v>
      </c>
      <c r="J86" s="151"/>
      <c r="K86" s="152">
        <v>200</v>
      </c>
      <c r="L86" s="155">
        <f>'14-10'!$K86+('14-10'!$J86/90)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3083</v>
      </c>
      <c r="J87" s="151">
        <v>450</v>
      </c>
      <c r="K87" s="152"/>
      <c r="L87" s="155">
        <f>'14-10'!$K87+('14-10'!$J87/90)</f>
        <v>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229</v>
      </c>
      <c r="J88" s="151">
        <v>-50</v>
      </c>
      <c r="K88" s="152"/>
      <c r="L88" s="155">
        <f>'14-10'!$K88+('14-10'!$J88/90)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3084</v>
      </c>
      <c r="J89" s="151"/>
      <c r="K89" s="152">
        <v>29</v>
      </c>
      <c r="L89" s="155">
        <f>'14-10'!$K89+('14-10'!$J89/90)</f>
        <v>29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103</v>
      </c>
      <c r="J90" s="151">
        <v>-270</v>
      </c>
      <c r="K90" s="152">
        <v>10</v>
      </c>
      <c r="L90" s="155">
        <f>'14-10'!$K90+('14-10'!$J90/90)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3085</v>
      </c>
      <c r="J91" s="151">
        <v>-100</v>
      </c>
      <c r="K91" s="152">
        <v>10</v>
      </c>
      <c r="L91" s="155">
        <f>'14-10'!$K91+('14-10'!$J91/90)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39</v>
      </c>
      <c r="J92" s="151"/>
      <c r="K92" s="152">
        <v>41</v>
      </c>
      <c r="L92" s="155">
        <f>'14-10'!$K92+('14-10'!$J92/90)</f>
        <v>41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132</v>
      </c>
      <c r="J93" s="151">
        <v>300</v>
      </c>
      <c r="K93" s="152"/>
      <c r="L93" s="155">
        <f>'14-10'!$K93+('14-10'!$J93/90)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>
        <v>-130</v>
      </c>
      <c r="K94" s="152">
        <v>10</v>
      </c>
      <c r="L94" s="155">
        <f>'14-10'!$K94+('14-10'!$J94/90)</f>
        <v>8.5555555555555554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1796</v>
      </c>
      <c r="I95" s="154" t="s">
        <v>75</v>
      </c>
      <c r="J95" s="151"/>
      <c r="K95" s="152">
        <v>89</v>
      </c>
      <c r="L95" s="155">
        <f>'14-10'!$K95+('14-10'!$J95/90)</f>
        <v>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153</v>
      </c>
      <c r="J96" s="151">
        <v>-460</v>
      </c>
      <c r="K96" s="152">
        <v>30</v>
      </c>
      <c r="L96" s="155">
        <f>'14-10'!$K96+('14-10'!$J96/90)</f>
        <v>24.888888888888889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3086</v>
      </c>
      <c r="J97" s="151"/>
      <c r="K97" s="152">
        <v>10</v>
      </c>
      <c r="L97" s="155">
        <f>'14-10'!$K97+('14-10'!$J97/90)</f>
        <v>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3087</v>
      </c>
      <c r="J98" s="151">
        <v>-730</v>
      </c>
      <c r="K98" s="152">
        <v>20</v>
      </c>
      <c r="L98" s="155">
        <f>'14-10'!$K98+('14-10'!$J98/90)</f>
        <v>11.888888888888889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1077</v>
      </c>
      <c r="J99" s="151">
        <v>350</v>
      </c>
      <c r="K99" s="152"/>
      <c r="L99" s="155">
        <f>'14-10'!$K99+('14-10'!$J99/90)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730</v>
      </c>
      <c r="J100" s="151"/>
      <c r="K100" s="152">
        <v>105</v>
      </c>
      <c r="L100" s="155">
        <f>'14-10'!$K100+('14-10'!$J100/90)</f>
        <v>105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2251</v>
      </c>
      <c r="J101" s="151"/>
      <c r="K101" s="152">
        <v>300</v>
      </c>
      <c r="L101" s="155">
        <f>'14-10'!$K101+('14-10'!$J101/90)</f>
        <v>300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721</v>
      </c>
      <c r="J102" s="151"/>
      <c r="K102" s="152">
        <v>35</v>
      </c>
      <c r="L102" s="155">
        <f>'14-10'!$K102+('14-10'!$J102/90)</f>
        <v>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16</v>
      </c>
      <c r="J103" s="151">
        <v>200</v>
      </c>
      <c r="K103" s="152"/>
      <c r="L103" s="155">
        <f>'14-10'!$K103+('14-10'!$J103/90)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3089</v>
      </c>
      <c r="J104" s="151">
        <v>-200</v>
      </c>
      <c r="K104" s="152">
        <v>40</v>
      </c>
      <c r="L104" s="155">
        <f>'14-10'!$K104+('14-10'!$J104/90)</f>
        <v>37.777777777777779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3088</v>
      </c>
      <c r="J105" s="151"/>
      <c r="K105" s="152">
        <v>547</v>
      </c>
      <c r="L105" s="155">
        <f>'14-10'!$K105+('14-10'!$J105/90)</f>
        <v>547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1530</v>
      </c>
      <c r="J106" s="151">
        <v>360</v>
      </c>
      <c r="K106" s="152">
        <v>50</v>
      </c>
      <c r="L106" s="155">
        <f>'14-10'!$K106+('14-10'!$J106/90)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3090</v>
      </c>
      <c r="J107" s="151">
        <v>250</v>
      </c>
      <c r="K107" s="152"/>
      <c r="L107" s="155">
        <f>'14-10'!$K107+('14-10'!$J107/90)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3091</v>
      </c>
      <c r="J108" s="151">
        <v>180</v>
      </c>
      <c r="K108" s="152"/>
      <c r="L108" s="155">
        <f>'14-10'!$K108+('14-10'!$J108/90)</f>
        <v>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209</v>
      </c>
      <c r="J109" s="151">
        <v>100</v>
      </c>
      <c r="K109" s="152"/>
      <c r="L109" s="155">
        <f>'14-10'!$K109+('14-10'!$J109/90)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480</v>
      </c>
      <c r="K110" s="152"/>
      <c r="L110" s="155">
        <f>'14-10'!$K110+('14-10'!$J110/90)</f>
        <v>5.333333333333333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141</v>
      </c>
      <c r="J111" s="151"/>
      <c r="K111" s="152">
        <v>30</v>
      </c>
      <c r="L111" s="155">
        <f>'14-10'!$K111+('14-10'!$J111/90)</f>
        <v>30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2359</v>
      </c>
      <c r="J112" s="151">
        <v>100</v>
      </c>
      <c r="K112" s="152">
        <v>140</v>
      </c>
      <c r="L112" s="155">
        <f>'14-10'!$K112+('14-10'!$J112/90)</f>
        <v>141.11111111111111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40</v>
      </c>
      <c r="I113" s="154" t="s">
        <v>239</v>
      </c>
      <c r="J113" s="151"/>
      <c r="K113" s="152">
        <v>-3400</v>
      </c>
      <c r="L113" s="155">
        <f>'14-10'!$K113+('14-10'!$J113/90)</f>
        <v>-3400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1102</v>
      </c>
      <c r="J114" s="151">
        <v>-630</v>
      </c>
      <c r="K114" s="152">
        <v>90</v>
      </c>
      <c r="L114" s="155">
        <f>'14-10'!$K114+('14-10'!$J114/90)</f>
        <v>83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63</v>
      </c>
      <c r="J115" s="151">
        <v>200</v>
      </c>
      <c r="K115" s="152"/>
      <c r="L115" s="155">
        <f>'14-10'!$K115+('14-10'!$J115/90)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79</v>
      </c>
      <c r="J116" s="151"/>
      <c r="K116" s="152">
        <v>20</v>
      </c>
      <c r="L116" s="155">
        <f>'14-10'!$K116+('14-10'!$J116/90)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50</v>
      </c>
      <c r="K117" s="152"/>
      <c r="L117" s="155">
        <f>'14-10'!$K117+('14-10'!$J117/90)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56</v>
      </c>
      <c r="J118" s="151">
        <v>-1795</v>
      </c>
      <c r="K118" s="152">
        <v>120</v>
      </c>
      <c r="L118" s="155">
        <f>'14-10'!$K118+('14-10'!$J118/90)</f>
        <v>100.05555555555556</v>
      </c>
      <c r="M118" s="3"/>
      <c r="N118" s="45" t="s">
        <v>118</v>
      </c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900</v>
      </c>
      <c r="J119" s="151">
        <v>400</v>
      </c>
      <c r="K119" s="152"/>
      <c r="L119" s="155">
        <f>'14-10'!$K119+('14-10'!$J119/90)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16</v>
      </c>
      <c r="J120" s="151">
        <v>-50</v>
      </c>
      <c r="K120" s="152">
        <v>10</v>
      </c>
      <c r="L120" s="155">
        <f>'14-10'!$K120+('14-10'!$J120/90)</f>
        <v>9.4444444444444446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-300</v>
      </c>
      <c r="K121" s="152">
        <v>10</v>
      </c>
      <c r="L121" s="155">
        <f>'14-10'!$K121+('14-10'!$J121/90)</f>
        <v>6.6666666666666661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154</v>
      </c>
      <c r="J122" s="151">
        <v>25</v>
      </c>
      <c r="K122" s="152"/>
      <c r="L122" s="155">
        <f>'14-10'!$K122+('14-10'!$J122/90)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3092</v>
      </c>
      <c r="J123" s="151">
        <v>250</v>
      </c>
      <c r="K123" s="152"/>
      <c r="L123" s="155">
        <f>'14-10'!$K123+('14-10'!$J123/90)</f>
        <v>2.7777777777777777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146</v>
      </c>
      <c r="J124" s="151">
        <v>-660</v>
      </c>
      <c r="K124" s="152">
        <v>50</v>
      </c>
      <c r="L124" s="155">
        <f>'14-10'!$K124+('14-10'!$J124/90)</f>
        <v>42.666666666666664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-60</v>
      </c>
      <c r="K125" s="152">
        <v>5</v>
      </c>
      <c r="L125" s="155">
        <f>'14-10'!$K125+('14-10'!$J125/90)</f>
        <v>4.333333333333333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400</v>
      </c>
      <c r="K126" s="152"/>
      <c r="L126" s="155">
        <f>'14-10'!$K126+('14-10'!$J126/90)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3076</v>
      </c>
      <c r="J127" s="151">
        <v>250</v>
      </c>
      <c r="K127" s="152"/>
      <c r="L127" s="155">
        <f>'14-10'!$K127+('14-10'!$J127/90)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1813</v>
      </c>
      <c r="J128" s="151"/>
      <c r="K128" s="152">
        <v>140</v>
      </c>
      <c r="L128" s="155">
        <f>'14-10'!$K128+('14-10'!$J128/90)</f>
        <v>140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630</v>
      </c>
      <c r="K129" s="152"/>
      <c r="L129" s="155">
        <f>'14-10'!$K129+('14-10'!$J129/90)</f>
        <v>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79</v>
      </c>
      <c r="J130" s="151"/>
      <c r="K130" s="152">
        <v>60</v>
      </c>
      <c r="L130" s="155">
        <f>'14-10'!$K130+('14-10'!$J130/90)</f>
        <v>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492</v>
      </c>
      <c r="J131" s="151">
        <v>-270</v>
      </c>
      <c r="K131" s="152">
        <v>10</v>
      </c>
      <c r="L131" s="155">
        <f>'14-10'!$K131+('14-10'!$J131/90)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2906</v>
      </c>
      <c r="J132" s="151"/>
      <c r="K132" s="152">
        <v>9</v>
      </c>
      <c r="L132" s="155">
        <f>'14-10'!$K132+('14-10'!$J132/90)</f>
        <v>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3093</v>
      </c>
      <c r="J133" s="151">
        <v>360</v>
      </c>
      <c r="K133" s="152"/>
      <c r="L133" s="155">
        <f>'14-10'!$K133+('14-10'!$J133/90)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371</v>
      </c>
      <c r="J134" s="151">
        <v>-50</v>
      </c>
      <c r="K134" s="152">
        <v>10</v>
      </c>
      <c r="L134" s="155">
        <f>'14-10'!$K134+('14-10'!$J134/90)</f>
        <v>9.4444444444444446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>
        <v>200</v>
      </c>
      <c r="K135" s="152"/>
      <c r="L135" s="155">
        <f>'14-10'!$K135+('14-10'!$J135/90)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214</v>
      </c>
      <c r="J136" s="151">
        <v>850</v>
      </c>
      <c r="K136" s="152">
        <v>100</v>
      </c>
      <c r="L136" s="155">
        <f>'14-10'!$K136+('14-10'!$J136/90)</f>
        <v>109.44444444444444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1082</v>
      </c>
      <c r="J137" s="151"/>
      <c r="K137" s="152">
        <v>15</v>
      </c>
      <c r="L137" s="155">
        <f>'14-10'!$K137+('14-10'!$J137/90)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2927</v>
      </c>
      <c r="J138" s="151">
        <v>250</v>
      </c>
      <c r="K138" s="152"/>
      <c r="L138" s="155">
        <f>'14-10'!$K138+('14-10'!$J138/90)</f>
        <v>2.7777777777777777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46</v>
      </c>
      <c r="J139" s="151">
        <v>90</v>
      </c>
      <c r="K139" s="152">
        <v>10</v>
      </c>
      <c r="L139" s="155">
        <f>'14-10'!$K139+('14-10'!$J139/90)</f>
        <v>11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1044</v>
      </c>
      <c r="J140" s="151"/>
      <c r="K140" s="152">
        <v>22</v>
      </c>
      <c r="L140" s="155">
        <f>'14-10'!$K140+('14-10'!$J140/90)</f>
        <v>22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3094</v>
      </c>
      <c r="J141" s="151"/>
      <c r="K141" s="152">
        <v>120</v>
      </c>
      <c r="L141" s="155">
        <f>'14-10'!$K141+('14-10'!$J141/90)</f>
        <v>120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16</v>
      </c>
      <c r="J142" s="151"/>
      <c r="K142" s="152">
        <v>95</v>
      </c>
      <c r="L142" s="155">
        <f>'14-10'!$K142+('14-10'!$J142/90)</f>
        <v>95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28</v>
      </c>
      <c r="I143" s="154" t="s">
        <v>43</v>
      </c>
      <c r="J143" s="151">
        <v>-2000</v>
      </c>
      <c r="K143" s="152"/>
      <c r="L143" s="155">
        <f>'14-10'!$K143+('14-10'!$J143/90)</f>
        <v>-22.222222222222221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470</v>
      </c>
      <c r="J144" s="151">
        <v>120</v>
      </c>
      <c r="K144" s="152"/>
      <c r="L144" s="155">
        <f>'14-10'!$K144+('14-10'!$J144/90)</f>
        <v>1.3333333333333333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1025</v>
      </c>
      <c r="J145" s="151">
        <v>-150</v>
      </c>
      <c r="K145" s="152">
        <v>20</v>
      </c>
      <c r="L145" s="155">
        <f>'14-10'!$K145+('14-10'!$J145/90)</f>
        <v>18.333333333333332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1228</v>
      </c>
      <c r="J146" s="151">
        <v>260</v>
      </c>
      <c r="K146" s="152"/>
      <c r="L146" s="155">
        <f>'14-10'!$K146+('14-10'!$J146/90)</f>
        <v>2.8888888888888888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28</v>
      </c>
      <c r="I147" s="154" t="s">
        <v>3095</v>
      </c>
      <c r="J147" s="151">
        <v>-300</v>
      </c>
      <c r="K147" s="152"/>
      <c r="L147" s="155">
        <f>'14-10'!$K147+('14-10'!$J147/90)</f>
        <v>-3.3333333333333335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>
        <v>90</v>
      </c>
      <c r="K148" s="152"/>
      <c r="L148" s="155">
        <f>'14-10'!$K148+('14-10'!$J148/90)</f>
        <v>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3096</v>
      </c>
      <c r="J149" s="151">
        <v>-270</v>
      </c>
      <c r="K149" s="152">
        <v>10</v>
      </c>
      <c r="L149" s="155">
        <f>'14-10'!$K149+('14-10'!$J149/90)</f>
        <v>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3097</v>
      </c>
      <c r="J150" s="151">
        <v>-135</v>
      </c>
      <c r="K150" s="152"/>
      <c r="L150" s="155">
        <f>'14-10'!$K150+('14-10'!$J150/90)</f>
        <v>-1.5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418</v>
      </c>
      <c r="J151" s="151">
        <v>-135</v>
      </c>
      <c r="K151" s="152"/>
      <c r="L151" s="155">
        <f>'14-10'!$K151+('14-10'!$J151/90)</f>
        <v>-1.5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1533</v>
      </c>
      <c r="J152" s="151">
        <v>-180</v>
      </c>
      <c r="K152" s="152">
        <v>55</v>
      </c>
      <c r="L152" s="155">
        <f>'14-10'!$K152+('14-10'!$J152/90)</f>
        <v>53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>
        <v>100</v>
      </c>
      <c r="K153" s="152"/>
      <c r="L153" s="155">
        <f>'14-10'!$K153+('14-10'!$J153/90)</f>
        <v>1.1111111111111112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 t="s">
        <v>207</v>
      </c>
      <c r="J154" s="151"/>
      <c r="K154" s="152">
        <v>10</v>
      </c>
      <c r="L154" s="155">
        <f>'14-10'!$K154+('14-10'!$J154/90)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3098</v>
      </c>
      <c r="J155" s="151">
        <v>70</v>
      </c>
      <c r="K155" s="152">
        <v>5</v>
      </c>
      <c r="L155" s="155">
        <f>'14-10'!$K155+('14-10'!$J155/90)</f>
        <v>5.7777777777777777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 t="s">
        <v>3099</v>
      </c>
      <c r="J156" s="151">
        <v>-520</v>
      </c>
      <c r="K156" s="152">
        <v>10</v>
      </c>
      <c r="L156" s="155">
        <f>'14-10'!$K156+('14-10'!$J156/90)</f>
        <v>4.2222222222222223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 t="s">
        <v>360</v>
      </c>
      <c r="J157" s="151">
        <v>-180</v>
      </c>
      <c r="K157" s="152">
        <v>10</v>
      </c>
      <c r="L157" s="155">
        <f>'14-10'!$K157+('14-10'!$J157/90)</f>
        <v>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 t="s">
        <v>3100</v>
      </c>
      <c r="J158" s="151">
        <v>10900</v>
      </c>
      <c r="K158" s="152"/>
      <c r="L158" s="155">
        <f>'14-10'!$K158+('14-10'!$J158/90)</f>
        <v>121.11111111111111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 t="s">
        <v>813</v>
      </c>
      <c r="J159" s="151"/>
      <c r="K159" s="152">
        <v>65</v>
      </c>
      <c r="L159" s="155">
        <f>'14-10'!$K159+('14-10'!$J159/90)</f>
        <v>65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>
        <v>180</v>
      </c>
      <c r="K160" s="152"/>
      <c r="L160" s="155">
        <f>'14-10'!$K160+('14-10'!$J160/90)</f>
        <v>2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>
        <v>60</v>
      </c>
      <c r="K161" s="152"/>
      <c r="L161" s="155">
        <f>'14-10'!$K161+('14-10'!$J161/90)</f>
        <v>0.66666666666666663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40</v>
      </c>
      <c r="I162" s="154" t="s">
        <v>239</v>
      </c>
      <c r="J162" s="151">
        <v>-10000</v>
      </c>
      <c r="K162" s="152">
        <v>-1200</v>
      </c>
      <c r="L162" s="155">
        <f>'14-10'!$K162+('14-10'!$J162/90)</f>
        <v>-1311.1111111111111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 t="s">
        <v>1446</v>
      </c>
      <c r="J163" s="151">
        <v>100</v>
      </c>
      <c r="K163" s="152"/>
      <c r="L163" s="155">
        <f>'14-10'!$K163+('14-10'!$J163/90)</f>
        <v>1.1111111111111112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 t="s">
        <v>3101</v>
      </c>
      <c r="J164" s="151">
        <v>-230</v>
      </c>
      <c r="K164" s="152">
        <v>5</v>
      </c>
      <c r="L164" s="155">
        <f>'14-10'!$K164+('14-10'!$J164/90)</f>
        <v>2.4444444444444446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 t="s">
        <v>56</v>
      </c>
      <c r="J165" s="151">
        <v>-550</v>
      </c>
      <c r="K165" s="152">
        <v>324</v>
      </c>
      <c r="L165" s="155">
        <f>'14-10'!$K165+('14-10'!$J165/90)</f>
        <v>317.88888888888891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'14-10'!$K166+('14-10'!$J166/90)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'14-10'!$K167+('14-10'!$J167/90)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'14-10'!$K168+('14-10'!$J168/90)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'14-10'!$K169+('14-10'!$J169/90)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'14-10'!$K170+('14-10'!$J170/90)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'14-10'!$K171+('14-10'!$J171/90)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'14-10'!$K172+('14-10'!$J172/90)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72 I40:L172">
    <cfRule type="expression" dxfId="120" priority="5">
      <formula>$H22="جملة"</formula>
    </cfRule>
    <cfRule type="expression" dxfId="119" priority="6">
      <formula>$H22="مصاريف"</formula>
    </cfRule>
    <cfRule type="expression" dxfId="118" priority="7">
      <formula>$H22="سحب"</formula>
    </cfRule>
    <cfRule type="expression" dxfId="117" priority="8">
      <formula>$H22="بيع"</formula>
    </cfRule>
  </conditionalFormatting>
  <conditionalFormatting sqref="H3:L18">
    <cfRule type="expression" dxfId="116" priority="9">
      <formula>$H3="جملة"</formula>
    </cfRule>
    <cfRule type="expression" dxfId="115" priority="10">
      <formula>$H3="مصاريف"</formula>
    </cfRule>
    <cfRule type="expression" dxfId="114" priority="11">
      <formula>$H3="سحب"</formula>
    </cfRule>
    <cfRule type="expression" dxfId="113" priority="12">
      <formula>$H3="بيع"</formula>
    </cfRule>
  </conditionalFormatting>
  <conditionalFormatting sqref="I22:L23 I24:I39 L24:L39">
    <cfRule type="expression" dxfId="112" priority="13">
      <formula>$H22="جملة"</formula>
    </cfRule>
    <cfRule type="expression" dxfId="111" priority="14">
      <formula>$H22="مصاريف"</formula>
    </cfRule>
    <cfRule type="expression" dxfId="110" priority="15">
      <formula>$H22="سحب"</formula>
    </cfRule>
    <cfRule type="expression" dxfId="109" priority="16">
      <formula>$H22="بيع"</formula>
    </cfRule>
  </conditionalFormatting>
  <conditionalFormatting sqref="J24:K39">
    <cfRule type="expression" dxfId="108" priority="1">
      <formula>$H24="جملة"</formula>
    </cfRule>
    <cfRule type="expression" dxfId="107" priority="2">
      <formula>$H24="مصاريف"</formula>
    </cfRule>
    <cfRule type="expression" dxfId="106" priority="3">
      <formula>$H24="سحب"</formula>
    </cfRule>
    <cfRule type="expression" dxfId="105" priority="4">
      <formula>$H24="بيع"</formula>
    </cfRule>
  </conditionalFormatting>
  <dataValidations count="1">
    <dataValidation type="list" allowBlank="1" showInputMessage="1" showErrorMessage="1" sqref="H3:H18 H22:H172" xr:uid="{E988FEA7-A43F-4D55-9A2C-B3665ED770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0420A-CFF3-4191-AC93-580A75DCDAE4}">
  <sheetPr>
    <pageSetUpPr fitToPage="1"/>
  </sheetPr>
  <dimension ref="A1:Z133"/>
  <sheetViews>
    <sheetView rightToLeft="1" topLeftCell="B115" workbookViewId="0">
      <selection activeCell="I129" sqref="I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-2500</v>
      </c>
      <c r="K1" s="166">
        <f t="shared" si="0"/>
        <v>-50</v>
      </c>
      <c r="L1" s="167">
        <f t="shared" si="0"/>
        <v>-77.777777777777771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3103</v>
      </c>
      <c r="J3" s="151"/>
      <c r="K3" s="152">
        <v>-50</v>
      </c>
      <c r="L3" s="155">
        <f t="shared" ref="L3:L18" si="1">K3+(J3/90)</f>
        <v>-50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28</v>
      </c>
      <c r="I4" s="154" t="s">
        <v>648</v>
      </c>
      <c r="J4" s="151">
        <v>-2500</v>
      </c>
      <c r="K4" s="152"/>
      <c r="L4" s="155">
        <f t="shared" si="1"/>
        <v>-27.777777777777779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3068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8" t="s">
        <v>7</v>
      </c>
      <c r="B20" s="219"/>
      <c r="C20" s="219"/>
      <c r="D20" s="219"/>
      <c r="E20" s="219"/>
      <c r="F20" s="219"/>
      <c r="G20" s="1"/>
      <c r="H20" s="163"/>
      <c r="I20" s="164" t="s">
        <v>0</v>
      </c>
      <c r="J20" s="165">
        <f>SUM('15-10'!$J$22:$J$133)</f>
        <v>6295</v>
      </c>
      <c r="K20" s="166">
        <f>SUM('15-10'!$K$22:$K$133)</f>
        <v>-80</v>
      </c>
      <c r="L20" s="167">
        <f>SUM('15-10'!$L$22:$L$133)</f>
        <v>-10.05555555555577</v>
      </c>
      <c r="M20" s="3"/>
      <c r="N20" s="218" t="s">
        <v>8</v>
      </c>
      <c r="O20" s="219"/>
      <c r="P20" s="219"/>
      <c r="Q20" s="219"/>
      <c r="R20" s="219"/>
      <c r="S20" s="21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11</v>
      </c>
      <c r="F22" s="16">
        <f t="shared" ref="F22:F26" si="3">D22*E22</f>
        <v>55</v>
      </c>
      <c r="G22" s="7"/>
      <c r="H22" s="156" t="s">
        <v>40</v>
      </c>
      <c r="I22" s="154" t="s">
        <v>849</v>
      </c>
      <c r="J22" s="151"/>
      <c r="K22" s="152">
        <v>2100</v>
      </c>
      <c r="L22" s="155">
        <f>'15-10'!$K22+('15-10'!$J22/90)</f>
        <v>2100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105</v>
      </c>
      <c r="S22" s="16">
        <f t="shared" ref="S22:S26" si="5">Q22*R22</f>
        <v>525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7</v>
      </c>
      <c r="F23" s="16">
        <f t="shared" si="3"/>
        <v>70</v>
      </c>
      <c r="G23" s="7"/>
      <c r="H23" s="156" t="s">
        <v>28</v>
      </c>
      <c r="I23" s="154" t="s">
        <v>3104</v>
      </c>
      <c r="J23" s="151"/>
      <c r="K23" s="152">
        <v>-2187</v>
      </c>
      <c r="L23" s="155">
        <f>'15-10'!$K23+('15-10'!$J23/90)</f>
        <v>-2187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154</v>
      </c>
      <c r="J24" s="151">
        <v>100</v>
      </c>
      <c r="K24" s="152"/>
      <c r="L24" s="155">
        <f>'15-10'!$K24+('15-10'!$J24/90)</f>
        <v>1.1111111111111112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8</v>
      </c>
      <c r="F25" s="16">
        <f t="shared" si="3"/>
        <v>400</v>
      </c>
      <c r="G25" s="7"/>
      <c r="H25" s="156" t="s">
        <v>6</v>
      </c>
      <c r="I25" s="154"/>
      <c r="J25" s="151">
        <v>240</v>
      </c>
      <c r="K25" s="152"/>
      <c r="L25" s="155">
        <f>'15-10'!$K25+('15-10'!$J25/90)</f>
        <v>2.6666666666666665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156" t="s">
        <v>6</v>
      </c>
      <c r="I26" s="154" t="s">
        <v>1022</v>
      </c>
      <c r="J26" s="151">
        <v>-250</v>
      </c>
      <c r="K26" s="152">
        <v>10</v>
      </c>
      <c r="L26" s="155">
        <f>'15-10'!$K26+('15-10'!$J26/90)</f>
        <v>7.2222222222222223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105</v>
      </c>
      <c r="S26" s="16">
        <f t="shared" si="5"/>
        <v>10500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4725</v>
      </c>
      <c r="G27" s="7"/>
      <c r="H27" s="156" t="s">
        <v>6</v>
      </c>
      <c r="I27" s="154" t="s">
        <v>3044</v>
      </c>
      <c r="J27" s="151"/>
      <c r="K27" s="152">
        <v>45</v>
      </c>
      <c r="L27" s="155">
        <f>'15-10'!$K27+('15-10'!$J27/90)</f>
        <v>45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12265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940</v>
      </c>
      <c r="D28" s="1"/>
      <c r="E28" s="1"/>
      <c r="F28" s="1"/>
      <c r="G28" s="1"/>
      <c r="H28" s="156" t="s">
        <v>40</v>
      </c>
      <c r="I28" s="154" t="s">
        <v>95</v>
      </c>
      <c r="J28" s="151"/>
      <c r="K28" s="152">
        <v>-45</v>
      </c>
      <c r="L28" s="155">
        <f>'15-10'!$K28+('15-10'!$J28/90)</f>
        <v>-45</v>
      </c>
      <c r="M28" s="3"/>
      <c r="N28" s="157" t="s">
        <v>11</v>
      </c>
      <c r="O28" s="157"/>
      <c r="P28" s="158">
        <f>SUM(P22:P27)</f>
        <v>1077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0" t="s">
        <v>21</v>
      </c>
      <c r="E29" s="221"/>
      <c r="F29" s="159">
        <f t="array" aca="1" ref="F29" ca="1">INDIRECT("'"&amp;$A$19&amp;"'!J20")+J1</f>
        <v>-3700</v>
      </c>
      <c r="G29" s="1"/>
      <c r="H29" s="156" t="s">
        <v>6</v>
      </c>
      <c r="I29" s="154" t="s">
        <v>1454</v>
      </c>
      <c r="J29" s="151"/>
      <c r="K29" s="152">
        <v>100</v>
      </c>
      <c r="L29" s="155">
        <f>'15-10'!$K29+('15-10'!$J29/90)</f>
        <v>100</v>
      </c>
      <c r="M29" s="3"/>
      <c r="N29" s="1"/>
      <c r="O29" s="1"/>
      <c r="P29" s="18"/>
      <c r="Q29" s="220" t="s">
        <v>21</v>
      </c>
      <c r="R29" s="221"/>
      <c r="S29" s="159">
        <f>SUM('15-10'!$J$22:$J$133)</f>
        <v>6295</v>
      </c>
      <c r="T29" s="1"/>
      <c r="U29" s="1"/>
      <c r="V29" s="1"/>
      <c r="W29" s="1"/>
      <c r="X29" s="1"/>
      <c r="Y29" s="1"/>
      <c r="Z29" s="1"/>
    </row>
    <row r="30" spans="1:26" x14ac:dyDescent="0.3">
      <c r="A30" s="220" t="s">
        <v>23</v>
      </c>
      <c r="B30" s="221"/>
      <c r="C30" s="158">
        <f t="array" aca="1" ref="C30" ca="1">INDIRECT("'"&amp;$A$19&amp;"'!K20")+K1</f>
        <v>-35</v>
      </c>
      <c r="D30" s="1"/>
      <c r="E30" s="1"/>
      <c r="F30" s="8"/>
      <c r="G30" s="1"/>
      <c r="H30" s="156" t="s">
        <v>28</v>
      </c>
      <c r="I30" s="154" t="s">
        <v>3103</v>
      </c>
      <c r="J30" s="151"/>
      <c r="K30" s="152">
        <v>8</v>
      </c>
      <c r="L30" s="155">
        <f>'15-10'!$K30+('15-10'!$J30/90)</f>
        <v>8</v>
      </c>
      <c r="M30" s="3"/>
      <c r="N30" s="220" t="s">
        <v>23</v>
      </c>
      <c r="O30" s="221"/>
      <c r="P30" s="158">
        <f>SUM('15-10'!$K$22:$K$133)</f>
        <v>-80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97</v>
      </c>
      <c r="J31" s="151">
        <v>-250</v>
      </c>
      <c r="K31" s="152">
        <v>5</v>
      </c>
      <c r="L31" s="155">
        <f>'15-10'!$K31+('15-10'!$J31/90)</f>
        <v>2.2222222222222223</v>
      </c>
      <c r="M31" s="3"/>
      <c r="N31" s="1"/>
      <c r="O31" s="1"/>
      <c r="P31" s="18"/>
      <c r="Q31" s="157" t="s">
        <v>25</v>
      </c>
      <c r="R31" s="157"/>
      <c r="S31" s="159">
        <f>S27-S29-F27</f>
        <v>1245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2359</v>
      </c>
      <c r="J32" s="151"/>
      <c r="K32" s="152">
        <v>25</v>
      </c>
      <c r="L32" s="155">
        <f>'15-10'!$K32+('15-10'!$J32/90)</f>
        <v>25</v>
      </c>
      <c r="M32" s="3"/>
      <c r="N32" s="157" t="s">
        <v>25</v>
      </c>
      <c r="O32" s="157"/>
      <c r="P32" s="158">
        <f>P28-P30-C28</f>
        <v>217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3105</v>
      </c>
      <c r="J33" s="151"/>
      <c r="K33" s="152">
        <v>110</v>
      </c>
      <c r="L33" s="155">
        <f>'15-10'!$K33+('15-10'!$J33/90)</f>
        <v>110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3106</v>
      </c>
      <c r="J34" s="151"/>
      <c r="K34" s="152">
        <v>140</v>
      </c>
      <c r="L34" s="155">
        <f>'15-10'!$K34+('15-10'!$J34/90)</f>
        <v>140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-130</v>
      </c>
      <c r="K35" s="152">
        <v>10</v>
      </c>
      <c r="L35" s="155">
        <f>'15-10'!$K35+('15-10'!$J35/90)</f>
        <v>8.5555555555555554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3107</v>
      </c>
      <c r="J36" s="151"/>
      <c r="K36" s="152">
        <v>200</v>
      </c>
      <c r="L36" s="155">
        <f>'15-10'!$K36+('15-10'!$J36/90)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3108</v>
      </c>
      <c r="J37" s="151"/>
      <c r="K37" s="152">
        <v>1</v>
      </c>
      <c r="L37" s="155">
        <f>'15-10'!$K37+('15-10'!$J37/90)</f>
        <v>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138</v>
      </c>
      <c r="J38" s="151">
        <v>-500</v>
      </c>
      <c r="K38" s="152">
        <v>10</v>
      </c>
      <c r="L38" s="155">
        <f>'15-10'!$K38+('15-10'!$J38/90)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1246</v>
      </c>
      <c r="J39" s="151">
        <v>400</v>
      </c>
      <c r="K39" s="152"/>
      <c r="L39" s="155">
        <f>'15-10'!$K39+('15-10'!$J39/90)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1384</v>
      </c>
      <c r="J40" s="151">
        <v>150</v>
      </c>
      <c r="K40" s="152"/>
      <c r="L40" s="155">
        <f>'15-10'!$K40+('15-10'!$J40/90)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27</v>
      </c>
      <c r="J41" s="151">
        <v>345</v>
      </c>
      <c r="K41" s="152"/>
      <c r="L41" s="155">
        <f>'15-10'!$K41+('15-10'!$J41/90)</f>
        <v>3.8333333333333335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868</v>
      </c>
      <c r="J42" s="151">
        <v>-360</v>
      </c>
      <c r="K42" s="152">
        <v>20</v>
      </c>
      <c r="L42" s="155">
        <f>'15-10'!$K42+('15-10'!$J42/90)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141</v>
      </c>
      <c r="J43" s="151">
        <v>-270</v>
      </c>
      <c r="K43" s="152">
        <v>10</v>
      </c>
      <c r="L43" s="155">
        <f>'15-10'!$K43+('15-10'!$J43/90)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404</v>
      </c>
      <c r="J44" s="151">
        <v>-225</v>
      </c>
      <c r="K44" s="152">
        <v>5</v>
      </c>
      <c r="L44" s="155">
        <f>'15-10'!$K44+('15-10'!$J44/90)</f>
        <v>2.5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>
        <v>70</v>
      </c>
      <c r="K45" s="152"/>
      <c r="L45" s="155">
        <f>'15-10'!$K45+('15-10'!$J45/90)</f>
        <v>0.77777777777777779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658</v>
      </c>
      <c r="J46" s="151">
        <v>100</v>
      </c>
      <c r="K46" s="152">
        <v>40</v>
      </c>
      <c r="L46" s="155">
        <f>'15-10'!$K46+('15-10'!$J46/90)</f>
        <v>41.111111111111114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3109</v>
      </c>
      <c r="J47" s="151">
        <v>-540</v>
      </c>
      <c r="K47" s="152">
        <v>10</v>
      </c>
      <c r="L47" s="155">
        <f>'15-10'!$K47+('15-10'!$J47/90)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153</v>
      </c>
      <c r="J48" s="151">
        <v>180</v>
      </c>
      <c r="K48" s="152">
        <v>25</v>
      </c>
      <c r="L48" s="155">
        <f>'15-10'!$K48+('15-10'!$J48/90)</f>
        <v>27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2466</v>
      </c>
      <c r="J49" s="151"/>
      <c r="K49" s="152">
        <v>80</v>
      </c>
      <c r="L49" s="155">
        <f>'15-10'!$K49+('15-10'!$J49/90)</f>
        <v>80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76</v>
      </c>
      <c r="J50" s="151">
        <v>-360</v>
      </c>
      <c r="K50" s="152">
        <v>10</v>
      </c>
      <c r="L50" s="155">
        <f>'15-10'!$K50+('15-10'!$J50/90)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>
        <v>-300</v>
      </c>
      <c r="K51" s="152">
        <v>5</v>
      </c>
      <c r="L51" s="155">
        <f>'15-10'!$K51+('15-10'!$J51/90)</f>
        <v>1.6666666666666665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3110</v>
      </c>
      <c r="J52" s="151"/>
      <c r="K52" s="152">
        <v>130</v>
      </c>
      <c r="L52" s="155">
        <f>'15-10'!$K52+('15-10'!$J52/90)</f>
        <v>130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1698</v>
      </c>
      <c r="J53" s="151">
        <v>-180</v>
      </c>
      <c r="K53" s="152">
        <v>15</v>
      </c>
      <c r="L53" s="155">
        <f>'15-10'!$K53+('15-10'!$J53/90)</f>
        <v>13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1983</v>
      </c>
      <c r="J54" s="151">
        <v>-50</v>
      </c>
      <c r="K54" s="152">
        <v>5</v>
      </c>
      <c r="L54" s="155">
        <f>'15-10'!$K54+('15-10'!$J54/90)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240</v>
      </c>
      <c r="J55" s="151"/>
      <c r="K55" s="152">
        <v>-25</v>
      </c>
      <c r="L55" s="155">
        <f>'15-10'!$K55+('15-10'!$J55/90)</f>
        <v>-25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1019</v>
      </c>
      <c r="J56" s="151">
        <v>-50</v>
      </c>
      <c r="K56" s="152">
        <v>5</v>
      </c>
      <c r="L56" s="155">
        <f>'15-10'!$K56+('15-10'!$J56/90)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837</v>
      </c>
      <c r="J57" s="151">
        <v>-200</v>
      </c>
      <c r="K57" s="152">
        <v>5</v>
      </c>
      <c r="L57" s="155">
        <f>'15-10'!$K57+('15-10'!$J57/90)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28</v>
      </c>
      <c r="I58" s="154" t="s">
        <v>437</v>
      </c>
      <c r="J58" s="151">
        <v>-400</v>
      </c>
      <c r="K58" s="152"/>
      <c r="L58" s="155">
        <f>'15-10'!$K58+('15-10'!$J58/90)</f>
        <v>-4.4444444444444446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3111</v>
      </c>
      <c r="J59" s="151">
        <v>-200</v>
      </c>
      <c r="K59" s="152">
        <v>35</v>
      </c>
      <c r="L59" s="155">
        <f>'15-10'!$K59+('15-10'!$J59/90)</f>
        <v>32.777777777777779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348</v>
      </c>
      <c r="J60" s="151">
        <v>-100</v>
      </c>
      <c r="K60" s="152">
        <v>89</v>
      </c>
      <c r="L60" s="155">
        <f>'15-10'!$K60+('15-10'!$J60/90)</f>
        <v>87.888888888888886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864</v>
      </c>
      <c r="J61" s="151">
        <v>130</v>
      </c>
      <c r="K61" s="152"/>
      <c r="L61" s="155">
        <f>'15-10'!$K61+('15-10'!$J61/90)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28</v>
      </c>
      <c r="I62" s="154" t="s">
        <v>35</v>
      </c>
      <c r="J62" s="151">
        <v>-300</v>
      </c>
      <c r="K62" s="152"/>
      <c r="L62" s="155">
        <f>'15-10'!$K62+('15-10'!$J62/90)</f>
        <v>-3.3333333333333335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351</v>
      </c>
      <c r="J63" s="151">
        <v>-100</v>
      </c>
      <c r="K63" s="152">
        <v>15</v>
      </c>
      <c r="L63" s="155">
        <f>'15-10'!$K63+('15-10'!$J63/90)</f>
        <v>13.888888888888889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40</v>
      </c>
      <c r="I64" s="154" t="s">
        <v>849</v>
      </c>
      <c r="J64" s="151">
        <v>2000</v>
      </c>
      <c r="K64" s="152"/>
      <c r="L64" s="155">
        <f>'15-10'!$K64+('15-10'!$J64/90)</f>
        <v>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427</v>
      </c>
      <c r="J65" s="151">
        <v>-270</v>
      </c>
      <c r="K65" s="152">
        <v>35</v>
      </c>
      <c r="L65" s="155">
        <f>'15-10'!$K65+('15-10'!$J65/90)</f>
        <v>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449</v>
      </c>
      <c r="J66" s="151">
        <v>-360</v>
      </c>
      <c r="K66" s="152">
        <v>65</v>
      </c>
      <c r="L66" s="155">
        <f>'15-10'!$K66+('15-10'!$J66/90)</f>
        <v>61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-225</v>
      </c>
      <c r="K67" s="152">
        <v>15</v>
      </c>
      <c r="L67" s="155">
        <f>'15-10'!$K67+('15-10'!$J67/90)</f>
        <v>12.5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578</v>
      </c>
      <c r="J68" s="151">
        <v>-270</v>
      </c>
      <c r="K68" s="152">
        <v>10</v>
      </c>
      <c r="L68" s="155">
        <f>'15-10'!$K68+('15-10'!$J68/90)</f>
        <v>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223</v>
      </c>
      <c r="J69" s="151"/>
      <c r="K69" s="152">
        <v>30</v>
      </c>
      <c r="L69" s="155">
        <f>'15-10'!$K69+('15-10'!$J69/90)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40</v>
      </c>
      <c r="I70" s="154" t="s">
        <v>1955</v>
      </c>
      <c r="J70" s="151"/>
      <c r="K70" s="152">
        <v>-100</v>
      </c>
      <c r="L70" s="155">
        <f>'15-10'!$K70+('15-10'!$J70/90)</f>
        <v>-100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37</v>
      </c>
      <c r="J71" s="151"/>
      <c r="K71" s="152">
        <v>1</v>
      </c>
      <c r="L71" s="155">
        <f>'15-10'!$K71+('15-10'!$J71/90)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154</v>
      </c>
      <c r="J72" s="151">
        <v>50</v>
      </c>
      <c r="K72" s="152"/>
      <c r="L72" s="155">
        <f>'15-10'!$K72+('15-10'!$J72/90)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776</v>
      </c>
      <c r="J73" s="151"/>
      <c r="K73" s="152">
        <v>15</v>
      </c>
      <c r="L73" s="155">
        <f>'15-10'!$K73+('15-10'!$J73/90)</f>
        <v>15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513</v>
      </c>
      <c r="J74" s="151">
        <v>40</v>
      </c>
      <c r="K74" s="152"/>
      <c r="L74" s="155">
        <f>'15-10'!$K74+('15-10'!$J74/90)</f>
        <v>0.44444444444444442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153</v>
      </c>
      <c r="J75" s="151">
        <v>-70</v>
      </c>
      <c r="K75" s="152">
        <v>15</v>
      </c>
      <c r="L75" s="155">
        <f>'15-10'!$K75+('15-10'!$J75/90)</f>
        <v>14.222222222222221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1999</v>
      </c>
      <c r="J76" s="151">
        <v>400</v>
      </c>
      <c r="K76" s="152"/>
      <c r="L76" s="155">
        <f>'15-10'!$K76+('15-10'!$J76/90)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3112</v>
      </c>
      <c r="J77" s="151">
        <v>-315</v>
      </c>
      <c r="K77" s="152">
        <v>35</v>
      </c>
      <c r="L77" s="155">
        <f>'15-10'!$K77+('15-10'!$J77/90)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3113</v>
      </c>
      <c r="J78" s="151"/>
      <c r="K78" s="152">
        <v>90</v>
      </c>
      <c r="L78" s="155">
        <f>'15-10'!$K78+('15-10'!$J78/90)</f>
        <v>90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130</v>
      </c>
      <c r="K79" s="152"/>
      <c r="L79" s="155">
        <f>'15-10'!$K79+('15-10'!$J79/90)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3114</v>
      </c>
      <c r="J80" s="151"/>
      <c r="K80" s="152">
        <v>-60</v>
      </c>
      <c r="L80" s="155">
        <f>'15-10'!$K80+('15-10'!$J80/90)</f>
        <v>-60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200</v>
      </c>
      <c r="K81" s="152"/>
      <c r="L81" s="155">
        <f>'15-10'!$K81+('15-10'!$J81/90)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673</v>
      </c>
      <c r="J82" s="151">
        <v>400</v>
      </c>
      <c r="K82" s="152">
        <v>5</v>
      </c>
      <c r="L82" s="155">
        <f>'15-10'!$K82+('15-10'!$J82/90)</f>
        <v>9.4444444444444446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684</v>
      </c>
      <c r="J83" s="151">
        <v>180</v>
      </c>
      <c r="K83" s="152"/>
      <c r="L83" s="155">
        <f>'15-10'!$K83+('15-10'!$J83/90)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1206</v>
      </c>
      <c r="J84" s="151">
        <v>70</v>
      </c>
      <c r="K84" s="152"/>
      <c r="L84" s="155">
        <f>'15-10'!$K84+('15-10'!$J84/90)</f>
        <v>0.77777777777777779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684</v>
      </c>
      <c r="J85" s="151">
        <v>200</v>
      </c>
      <c r="K85" s="152"/>
      <c r="L85" s="155">
        <f>'15-10'!$K85+('15-10'!$J85/90)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-300</v>
      </c>
      <c r="K86" s="152">
        <v>5</v>
      </c>
      <c r="L86" s="155">
        <f>'15-10'!$K86+('15-10'!$J86/90)</f>
        <v>1.6666666666666665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299</v>
      </c>
      <c r="J87" s="151"/>
      <c r="K87" s="152">
        <v>4</v>
      </c>
      <c r="L87" s="155">
        <f>'15-10'!$K87+('15-10'!$J87/90)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465</v>
      </c>
      <c r="J88" s="151">
        <v>-50</v>
      </c>
      <c r="K88" s="152">
        <v>5</v>
      </c>
      <c r="L88" s="155">
        <f>'15-10'!$K88+('15-10'!$J88/90)</f>
        <v>4.4444444444444446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3115</v>
      </c>
      <c r="J89" s="151"/>
      <c r="K89" s="152">
        <v>41</v>
      </c>
      <c r="L89" s="155">
        <f>'15-10'!$K89+('15-10'!$J89/90)</f>
        <v>41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363</v>
      </c>
      <c r="J90" s="151">
        <f>8800-160</f>
        <v>8640</v>
      </c>
      <c r="K90" s="152">
        <v>120</v>
      </c>
      <c r="L90" s="155">
        <f>'15-10'!$K90+('15-10'!$J90/90)</f>
        <v>216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>
        <v>6</v>
      </c>
      <c r="L91" s="155">
        <f>'15-10'!$K91+('15-10'!$J91/90)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250</v>
      </c>
      <c r="K92" s="152"/>
      <c r="L92" s="155">
        <f>'15-10'!$K92+('15-10'!$J92/90)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209</v>
      </c>
      <c r="J93" s="151">
        <v>50</v>
      </c>
      <c r="K93" s="152"/>
      <c r="L93" s="155">
        <f>'15-10'!$K93+('15-10'!$J93/90)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136</v>
      </c>
      <c r="J94" s="151">
        <v>-50</v>
      </c>
      <c r="K94" s="152">
        <v>5</v>
      </c>
      <c r="L94" s="155">
        <f>'15-10'!$K94+('15-10'!$J94/90)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73</v>
      </c>
      <c r="J95" s="151">
        <v>-250</v>
      </c>
      <c r="K95" s="152">
        <v>10</v>
      </c>
      <c r="L95" s="155">
        <f>'15-10'!$K95+('15-10'!$J95/90)</f>
        <v>7.2222222222222223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40</v>
      </c>
      <c r="I96" s="154" t="s">
        <v>239</v>
      </c>
      <c r="J96" s="151"/>
      <c r="K96" s="152">
        <v>-1000</v>
      </c>
      <c r="L96" s="155">
        <f>'15-10'!$K96+('15-10'!$J96/90)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754</v>
      </c>
      <c r="J97" s="151">
        <v>-140</v>
      </c>
      <c r="K97" s="152">
        <v>20</v>
      </c>
      <c r="L97" s="155">
        <f>'15-10'!$K97+('15-10'!$J97/90)</f>
        <v>18.444444444444443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56</v>
      </c>
      <c r="J98" s="151">
        <v>280</v>
      </c>
      <c r="K98" s="152">
        <v>-246</v>
      </c>
      <c r="L98" s="155">
        <f>'15-10'!$K98+('15-10'!$J98/90)</f>
        <v>-242.88888888888889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1796</v>
      </c>
      <c r="I99" s="154" t="s">
        <v>453</v>
      </c>
      <c r="J99" s="151"/>
      <c r="K99" s="152">
        <v>253</v>
      </c>
      <c r="L99" s="155">
        <f>'15-10'!$K99+('15-10'!$J99/90)</f>
        <v>253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>
        <v>100</v>
      </c>
      <c r="K100" s="152"/>
      <c r="L100" s="155">
        <f>'15-10'!$K100+('15-10'!$J100/90)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3117</v>
      </c>
      <c r="J101" s="151">
        <v>250</v>
      </c>
      <c r="K101" s="152"/>
      <c r="L101" s="155">
        <f>'15-10'!$K101+('15-10'!$J101/90)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90</v>
      </c>
      <c r="J102" s="151">
        <v>-270</v>
      </c>
      <c r="K102" s="152">
        <v>150</v>
      </c>
      <c r="L102" s="155">
        <f>'15-10'!$K102+('15-10'!$J102/90)</f>
        <v>147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>
        <v>100</v>
      </c>
      <c r="K103" s="152"/>
      <c r="L103" s="155">
        <f>'15-10'!$K103+('15-10'!$J103/90)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229</v>
      </c>
      <c r="J104" s="151">
        <v>-310</v>
      </c>
      <c r="K104" s="152">
        <v>-10</v>
      </c>
      <c r="L104" s="155">
        <f>'15-10'!$K104+('15-10'!$J104/90)</f>
        <v>-13.444444444444445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28</v>
      </c>
      <c r="I105" s="154" t="s">
        <v>437</v>
      </c>
      <c r="J105" s="151">
        <v>-300</v>
      </c>
      <c r="K105" s="152"/>
      <c r="L105" s="155">
        <f>'15-10'!$K105+('15-10'!$J105/90)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3118</v>
      </c>
      <c r="J106" s="151">
        <v>180</v>
      </c>
      <c r="K106" s="152"/>
      <c r="L106" s="155">
        <f>'15-10'!$K106+('15-10'!$J106/90)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363</v>
      </c>
      <c r="J107" s="151"/>
      <c r="K107" s="152">
        <v>20</v>
      </c>
      <c r="L107" s="155">
        <f>'15-10'!$K107+('15-10'!$J107/90)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776</v>
      </c>
      <c r="J108" s="151">
        <v>-315</v>
      </c>
      <c r="K108" s="152">
        <v>10</v>
      </c>
      <c r="L108" s="155">
        <f>'15-10'!$K108+('15-10'!$J108/90)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39</v>
      </c>
      <c r="J109" s="151">
        <v>-50</v>
      </c>
      <c r="K109" s="152">
        <v>20</v>
      </c>
      <c r="L109" s="155">
        <f>'15-10'!$K109+('15-10'!$J109/90)</f>
        <v>19.444444444444443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1796</v>
      </c>
      <c r="I110" s="154" t="s">
        <v>878</v>
      </c>
      <c r="J110" s="151"/>
      <c r="K110" s="152">
        <v>50</v>
      </c>
      <c r="L110" s="155">
        <f>'15-10'!$K110+('15-10'!$J110/90)</f>
        <v>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1796</v>
      </c>
      <c r="I111" s="154" t="s">
        <v>881</v>
      </c>
      <c r="J111" s="151"/>
      <c r="K111" s="152">
        <v>100</v>
      </c>
      <c r="L111" s="155">
        <f>'15-10'!$K111+('15-10'!$J111/90)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40</v>
      </c>
      <c r="I112" s="154" t="s">
        <v>95</v>
      </c>
      <c r="J112" s="151"/>
      <c r="K112" s="152">
        <v>-100</v>
      </c>
      <c r="L112" s="155">
        <f>'15-10'!$K112+('15-10'!$J112/90)</f>
        <v>-100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>
        <v>2</v>
      </c>
      <c r="L113" s="155">
        <f>'15-10'!$K113+('15-10'!$J113/90)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1366</v>
      </c>
      <c r="J114" s="151"/>
      <c r="K114" s="152">
        <v>10</v>
      </c>
      <c r="L114" s="155">
        <f>'15-10'!$K114+('15-10'!$J114/90)</f>
        <v>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3120</v>
      </c>
      <c r="J115" s="151">
        <v>-200</v>
      </c>
      <c r="K115" s="152">
        <v>20</v>
      </c>
      <c r="L115" s="155">
        <f>'15-10'!$K115+('15-10'!$J115/90)</f>
        <v>17.777777777777779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1796</v>
      </c>
      <c r="I116" s="154" t="s">
        <v>3121</v>
      </c>
      <c r="J116" s="151">
        <v>180</v>
      </c>
      <c r="K116" s="152">
        <v>125</v>
      </c>
      <c r="L116" s="155">
        <f>'15-10'!$K116+('15-10'!$J116/90)</f>
        <v>127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3122</v>
      </c>
      <c r="J117" s="151"/>
      <c r="K117" s="152">
        <v>7</v>
      </c>
      <c r="L117" s="155">
        <f>'15-10'!$K117+('15-10'!$J117/90)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1043</v>
      </c>
      <c r="J118" s="151">
        <v>110</v>
      </c>
      <c r="K118" s="152">
        <v>70</v>
      </c>
      <c r="L118" s="155">
        <f>'15-10'!$K118+('15-10'!$J118/90)</f>
        <v>71.222222222222229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138</v>
      </c>
      <c r="J119" s="151">
        <v>100</v>
      </c>
      <c r="K119" s="152">
        <v>6</v>
      </c>
      <c r="L119" s="155">
        <f>'15-10'!$K119+('15-10'!$J119/90)</f>
        <v>7.1111111111111107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76</v>
      </c>
      <c r="J120" s="151">
        <v>180</v>
      </c>
      <c r="K120" s="152"/>
      <c r="L120" s="155">
        <f>'15-10'!$K120+('15-10'!$J120/90)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1796</v>
      </c>
      <c r="I121" s="154" t="s">
        <v>881</v>
      </c>
      <c r="J121" s="151"/>
      <c r="K121" s="152">
        <v>105</v>
      </c>
      <c r="L121" s="155">
        <f>'15-10'!$K121+('15-10'!$J121/90)</f>
        <v>105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40</v>
      </c>
      <c r="I122" s="154" t="s">
        <v>95</v>
      </c>
      <c r="J122" s="151"/>
      <c r="K122" s="152">
        <v>-105</v>
      </c>
      <c r="L122" s="155">
        <f>'15-10'!$K122+('15-10'!$J122/90)</f>
        <v>-105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1073</v>
      </c>
      <c r="J123" s="151">
        <v>-65</v>
      </c>
      <c r="K123" s="152">
        <v>10</v>
      </c>
      <c r="L123" s="155">
        <f>'15-10'!$K123+('15-10'!$J123/90)</f>
        <v>9.2777777777777786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1846</v>
      </c>
      <c r="J124" s="151">
        <v>-270</v>
      </c>
      <c r="K124" s="152">
        <v>5</v>
      </c>
      <c r="L124" s="155">
        <f>'15-10'!$K124+('15-10'!$J124/90)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-200</v>
      </c>
      <c r="K125" s="152">
        <v>5</v>
      </c>
      <c r="L125" s="155">
        <f>'15-10'!$K125+('15-10'!$J125/90)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-150</v>
      </c>
      <c r="K126" s="152">
        <v>5</v>
      </c>
      <c r="L126" s="155">
        <f>'15-10'!$K126+('15-10'!$J126/90)</f>
        <v>3.333333333333333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-315</v>
      </c>
      <c r="K127" s="152">
        <v>25</v>
      </c>
      <c r="L127" s="155">
        <f>'15-10'!$K127+('15-10'!$J127/90)</f>
        <v>21.5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40</v>
      </c>
      <c r="I128" s="154" t="s">
        <v>239</v>
      </c>
      <c r="J128" s="151"/>
      <c r="K128" s="152">
        <v>-1000</v>
      </c>
      <c r="L128" s="155">
        <f>'15-10'!$K128+('15-10'!$J128/90)</f>
        <v>-1000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'15-10'!$K129+('15-10'!$J129/90)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'15-10'!$K130+('15-10'!$J130/90)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'15-10'!$K131+('15-10'!$J131/90)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'15-10'!$K132+('15-10'!$J132/90)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'15-10'!$K133+('15-10'!$J133/90)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L133">
    <cfRule type="expression" dxfId="104" priority="1">
      <formula>$H22="جملة"</formula>
    </cfRule>
    <cfRule type="expression" dxfId="103" priority="2">
      <formula>$H22="مصاريف"</formula>
    </cfRule>
    <cfRule type="expression" dxfId="102" priority="3">
      <formula>$H22="سحب"</formula>
    </cfRule>
    <cfRule type="expression" dxfId="101" priority="4">
      <formula>$H22="بيع"</formula>
    </cfRule>
  </conditionalFormatting>
  <conditionalFormatting sqref="H3:L18">
    <cfRule type="expression" dxfId="100" priority="5">
      <formula>$H3="جملة"</formula>
    </cfRule>
    <cfRule type="expression" dxfId="99" priority="6">
      <formula>$H3="مصاريف"</formula>
    </cfRule>
    <cfRule type="expression" dxfId="98" priority="7">
      <formula>$H3="سحب"</formula>
    </cfRule>
    <cfRule type="expression" dxfId="97" priority="8">
      <formula>$H3="بيع"</formula>
    </cfRule>
  </conditionalFormatting>
  <dataValidations count="1">
    <dataValidation type="list" allowBlank="1" showInputMessage="1" showErrorMessage="1" sqref="H3:H18 H22:H133" xr:uid="{256990C7-3236-405A-A981-DF4FA6BF87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7A446-9F74-4565-9A9E-A9598DF8E170}">
  <sheetPr>
    <pageSetUpPr fitToPage="1"/>
  </sheetPr>
  <dimension ref="A1:Z1000"/>
  <sheetViews>
    <sheetView rightToLeft="1" topLeftCell="A113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-910</v>
      </c>
      <c r="K1" s="166">
        <f t="shared" si="0"/>
        <v>-89</v>
      </c>
      <c r="L1" s="167">
        <f t="shared" si="0"/>
        <v>-99.111111111111114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-400</v>
      </c>
      <c r="K3" s="152"/>
      <c r="L3" s="155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1137</v>
      </c>
      <c r="J4" s="151"/>
      <c r="K4" s="152">
        <v>1</v>
      </c>
      <c r="L4" s="155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28</v>
      </c>
      <c r="I5" s="154" t="s">
        <v>436</v>
      </c>
      <c r="J5" s="151">
        <v>-1000</v>
      </c>
      <c r="K5" s="152"/>
      <c r="L5" s="155">
        <f t="shared" si="1"/>
        <v>-11.111111111111111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52</v>
      </c>
      <c r="J6" s="151">
        <v>250</v>
      </c>
      <c r="K6" s="152"/>
      <c r="L6" s="155">
        <f t="shared" si="1"/>
        <v>2.7777777777777777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1672</v>
      </c>
      <c r="J7" s="151"/>
      <c r="K7" s="152">
        <v>-50</v>
      </c>
      <c r="L7" s="155">
        <f t="shared" si="1"/>
        <v>-50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3124</v>
      </c>
      <c r="J8" s="151">
        <v>250</v>
      </c>
      <c r="K8" s="152"/>
      <c r="L8" s="155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56</v>
      </c>
      <c r="J9" s="151">
        <v>-10</v>
      </c>
      <c r="K9" s="152">
        <v>-40</v>
      </c>
      <c r="L9" s="155">
        <f t="shared" si="1"/>
        <v>-40.111111111111114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3102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8" t="s">
        <v>7</v>
      </c>
      <c r="B20" s="219"/>
      <c r="C20" s="219"/>
      <c r="D20" s="219"/>
      <c r="E20" s="219"/>
      <c r="F20" s="219"/>
      <c r="G20" s="1"/>
      <c r="H20" s="163"/>
      <c r="I20" s="164" t="s">
        <v>0</v>
      </c>
      <c r="J20" s="165">
        <f>SUM('16-10'!$J$22:$J$361)</f>
        <v>-1400</v>
      </c>
      <c r="K20" s="166">
        <f>SUM('16-10'!$K$22:$K$361)</f>
        <v>-15</v>
      </c>
      <c r="L20" s="167">
        <f>SUM('16-10'!$L$22:$L$361)</f>
        <v>-30.555555555555657</v>
      </c>
      <c r="M20" s="3"/>
      <c r="N20" s="218" t="s">
        <v>8</v>
      </c>
      <c r="O20" s="219"/>
      <c r="P20" s="219"/>
      <c r="Q20" s="219"/>
      <c r="R20" s="219"/>
      <c r="S20" s="21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98</v>
      </c>
      <c r="F22" s="16">
        <f t="shared" ref="F22:F26" si="3">D22*E22</f>
        <v>490</v>
      </c>
      <c r="G22" s="7"/>
      <c r="H22" s="156" t="s">
        <v>6</v>
      </c>
      <c r="I22" s="154" t="s">
        <v>776</v>
      </c>
      <c r="J22" s="151"/>
      <c r="K22" s="152">
        <v>5</v>
      </c>
      <c r="L22" s="155">
        <f>'16-10'!$K22+('16-10'!$J22/90)</f>
        <v>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82</v>
      </c>
      <c r="S22" s="16">
        <f t="shared" ref="S22:S26" si="5">Q22*R22</f>
        <v>410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90</v>
      </c>
      <c r="F23" s="16">
        <f t="shared" si="3"/>
        <v>900</v>
      </c>
      <c r="G23" s="7"/>
      <c r="H23" s="156" t="s">
        <v>28</v>
      </c>
      <c r="I23" s="154" t="s">
        <v>43</v>
      </c>
      <c r="J23" s="151"/>
      <c r="K23" s="152">
        <v>-20</v>
      </c>
      <c r="L23" s="155">
        <f>'16-10'!$K23+('16-10'!$J23/90)</f>
        <v>-20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556</v>
      </c>
      <c r="J24" s="151">
        <v>60</v>
      </c>
      <c r="K24" s="152"/>
      <c r="L24" s="155">
        <f>'16-10'!$K24+('16-10'!$J24/90)</f>
        <v>0.66666666666666663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2</v>
      </c>
      <c r="F25" s="16">
        <f t="shared" si="3"/>
        <v>100</v>
      </c>
      <c r="G25" s="7"/>
      <c r="H25" s="156" t="s">
        <v>6</v>
      </c>
      <c r="I25" s="154" t="s">
        <v>161</v>
      </c>
      <c r="J25" s="151"/>
      <c r="K25" s="152">
        <v>20</v>
      </c>
      <c r="L25" s="155">
        <f>'16-10'!$K25+('16-10'!$J25/90)</f>
        <v>20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86</v>
      </c>
      <c r="F26" s="16">
        <f t="shared" si="3"/>
        <v>8600</v>
      </c>
      <c r="G26" s="7"/>
      <c r="H26" s="156" t="s">
        <v>6</v>
      </c>
      <c r="I26" s="154" t="s">
        <v>39</v>
      </c>
      <c r="J26" s="151">
        <v>260</v>
      </c>
      <c r="K26" s="152">
        <v>15</v>
      </c>
      <c r="L26" s="155">
        <f>'16-10'!$K26+('16-10'!$J26/90)</f>
        <v>17.888888888888889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10110</v>
      </c>
      <c r="G27" s="7"/>
      <c r="H27" s="156" t="s">
        <v>6</v>
      </c>
      <c r="I27" s="154" t="s">
        <v>905</v>
      </c>
      <c r="J27" s="151">
        <v>140</v>
      </c>
      <c r="K27" s="152"/>
      <c r="L27" s="155">
        <f>'16-10'!$K27+('16-10'!$J27/90)</f>
        <v>1.5555555555555556</v>
      </c>
      <c r="M27" s="3"/>
      <c r="N27" s="13">
        <v>100</v>
      </c>
      <c r="O27" s="1">
        <v>27</v>
      </c>
      <c r="P27" s="14">
        <f t="shared" si="4"/>
        <v>2700</v>
      </c>
      <c r="Q27" s="157" t="s">
        <v>11</v>
      </c>
      <c r="R27" s="157"/>
      <c r="S27" s="159">
        <f>SUM(S22:S26)</f>
        <v>8710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771</v>
      </c>
      <c r="D28" s="1"/>
      <c r="E28" s="1"/>
      <c r="F28" s="1"/>
      <c r="G28" s="1"/>
      <c r="H28" s="156" t="s">
        <v>6</v>
      </c>
      <c r="I28" s="154" t="s">
        <v>76</v>
      </c>
      <c r="J28" s="151">
        <v>180</v>
      </c>
      <c r="K28" s="152"/>
      <c r="L28" s="155">
        <f>'16-10'!$K28+('16-10'!$J28/90)</f>
        <v>2</v>
      </c>
      <c r="M28" s="3"/>
      <c r="N28" s="157" t="s">
        <v>11</v>
      </c>
      <c r="O28" s="157"/>
      <c r="P28" s="158">
        <f>SUM(P22:P27)</f>
        <v>4006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0" t="s">
        <v>21</v>
      </c>
      <c r="E29" s="221"/>
      <c r="F29" s="159">
        <f t="array" aca="1" ref="F29" ca="1">INDIRECT("'"&amp;$A$19&amp;"'!J20")+J1</f>
        <v>5385</v>
      </c>
      <c r="G29" s="1"/>
      <c r="H29" s="156" t="s">
        <v>6</v>
      </c>
      <c r="I29" s="154" t="s">
        <v>85</v>
      </c>
      <c r="J29" s="151">
        <v>-900</v>
      </c>
      <c r="K29" s="152">
        <v>10</v>
      </c>
      <c r="L29" s="155">
        <f>'16-10'!$K29+('16-10'!$J29/90)</f>
        <v>0</v>
      </c>
      <c r="M29" s="3"/>
      <c r="N29" s="1"/>
      <c r="O29" s="1"/>
      <c r="P29" s="18"/>
      <c r="Q29" s="220" t="s">
        <v>21</v>
      </c>
      <c r="R29" s="221"/>
      <c r="S29" s="159">
        <f>SUM('16-10'!$J$22:$J$361)</f>
        <v>-1400</v>
      </c>
      <c r="T29" s="1"/>
      <c r="U29" s="1"/>
      <c r="V29" s="1"/>
      <c r="W29" s="1"/>
      <c r="X29" s="1"/>
      <c r="Y29" s="1"/>
      <c r="Z29" s="1"/>
    </row>
    <row r="30" spans="1:26" x14ac:dyDescent="0.3">
      <c r="A30" s="220" t="s">
        <v>23</v>
      </c>
      <c r="B30" s="221"/>
      <c r="C30" s="158">
        <f t="array" aca="1" ref="C30" ca="1">INDIRECT("'"&amp;$A$19&amp;"'!K20")+K1</f>
        <v>-169</v>
      </c>
      <c r="D30" s="1"/>
      <c r="E30" s="1"/>
      <c r="F30" s="8"/>
      <c r="G30" s="1"/>
      <c r="H30" s="156" t="s">
        <v>6</v>
      </c>
      <c r="I30" s="154" t="s">
        <v>134</v>
      </c>
      <c r="J30" s="151">
        <v>250</v>
      </c>
      <c r="K30" s="152"/>
      <c r="L30" s="155">
        <f>'16-10'!$K30+('16-10'!$J30/90)</f>
        <v>2.7777777777777777</v>
      </c>
      <c r="M30" s="3"/>
      <c r="N30" s="220" t="s">
        <v>23</v>
      </c>
      <c r="O30" s="221"/>
      <c r="P30" s="158">
        <f>SUM('16-10'!$K$22:$K$361)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445</v>
      </c>
      <c r="J31" s="151">
        <v>-270</v>
      </c>
      <c r="K31" s="152">
        <v>150</v>
      </c>
      <c r="L31" s="155">
        <f>'16-10'!$K31+('16-10'!$J31/90)</f>
        <v>147</v>
      </c>
      <c r="M31" s="3"/>
      <c r="N31" s="1"/>
      <c r="O31" s="1"/>
      <c r="P31" s="18"/>
      <c r="Q31" s="157" t="s">
        <v>25</v>
      </c>
      <c r="R31" s="157"/>
      <c r="S31" s="159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3125</v>
      </c>
      <c r="J32" s="151">
        <v>250</v>
      </c>
      <c r="K32" s="152"/>
      <c r="L32" s="155">
        <f>'16-10'!$K32+('16-10'!$J32/90)</f>
        <v>2.7777777777777777</v>
      </c>
      <c r="M32" s="3"/>
      <c r="N32" s="157" t="s">
        <v>25</v>
      </c>
      <c r="O32" s="157"/>
      <c r="P32" s="158">
        <f>P28-P30-C28</f>
        <v>3250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229</v>
      </c>
      <c r="J33" s="151">
        <v>-360</v>
      </c>
      <c r="K33" s="152">
        <v>-20</v>
      </c>
      <c r="L33" s="155">
        <f>'16-10'!$K33+('16-10'!$J33/90)</f>
        <v>-24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1497</v>
      </c>
      <c r="J34" s="151"/>
      <c r="K34" s="152">
        <v>28</v>
      </c>
      <c r="L34" s="155">
        <f>'16-10'!$K34+('16-10'!$J34/90)</f>
        <v>28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3126</v>
      </c>
      <c r="J35" s="151"/>
      <c r="K35" s="152">
        <v>10</v>
      </c>
      <c r="L35" s="155">
        <f>'16-10'!$K35+('16-10'!$J35/90)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3127</v>
      </c>
      <c r="J36" s="151">
        <v>100</v>
      </c>
      <c r="K36" s="152"/>
      <c r="L36" s="155">
        <f>'16-10'!$K36+('16-10'!$J36/90)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103</v>
      </c>
      <c r="J37" s="151">
        <v>-600</v>
      </c>
      <c r="K37" s="152">
        <v>10</v>
      </c>
      <c r="L37" s="155">
        <f>'16-10'!$K37+('16-10'!$J37/90)</f>
        <v>3.333333333333333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603</v>
      </c>
      <c r="J38" s="151">
        <v>100</v>
      </c>
      <c r="K38" s="152">
        <v>10</v>
      </c>
      <c r="L38" s="155">
        <f>'16-10'!$K38+('16-10'!$J38/90)</f>
        <v>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90</v>
      </c>
      <c r="J39" s="151"/>
      <c r="K39" s="152">
        <v>20</v>
      </c>
      <c r="L39" s="155">
        <f>'16-10'!$K39+('16-10'!$J39/90)</f>
        <v>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3128</v>
      </c>
      <c r="J40" s="151">
        <v>-225</v>
      </c>
      <c r="K40" s="152">
        <v>10</v>
      </c>
      <c r="L40" s="155">
        <f>'16-10'!$K40+('16-10'!$J40/90)</f>
        <v>7.5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2022</v>
      </c>
      <c r="J41" s="151">
        <v>-400</v>
      </c>
      <c r="K41" s="152">
        <v>10</v>
      </c>
      <c r="L41" s="155">
        <f>'16-10'!$K41+('16-10'!$J41/90)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>
        <v>350</v>
      </c>
      <c r="K42" s="152"/>
      <c r="L42" s="155">
        <f>'16-10'!$K42+('16-10'!$J42/90)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>
        <v>5</v>
      </c>
      <c r="L43" s="155">
        <f>'16-10'!$K43+('16-10'!$J43/90)</f>
        <v>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588</v>
      </c>
      <c r="J44" s="151">
        <v>270</v>
      </c>
      <c r="K44" s="152"/>
      <c r="L44" s="155">
        <f>'16-10'!$K44+('16-10'!$J44/90)</f>
        <v>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389</v>
      </c>
      <c r="J45" s="151">
        <v>270</v>
      </c>
      <c r="K45" s="152"/>
      <c r="L45" s="155">
        <f>'16-10'!$K45+('16-10'!$J45/90)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418</v>
      </c>
      <c r="J46" s="151">
        <v>135</v>
      </c>
      <c r="K46" s="152"/>
      <c r="L46" s="155">
        <f>'16-10'!$K46+('16-10'!$J46/90)</f>
        <v>1.5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350</v>
      </c>
      <c r="K47" s="152"/>
      <c r="L47" s="155">
        <f>'16-10'!$K47+('16-10'!$J47/90)</f>
        <v>3.8888888888888888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737</v>
      </c>
      <c r="J48" s="151"/>
      <c r="K48" s="152">
        <v>-35</v>
      </c>
      <c r="L48" s="155">
        <f>'16-10'!$K48+('16-10'!$J48/90)</f>
        <v>-35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776</v>
      </c>
      <c r="J49" s="151"/>
      <c r="K49" s="152">
        <v>15</v>
      </c>
      <c r="L49" s="155">
        <f>'16-10'!$K49+('16-10'!$J49/90)</f>
        <v>15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>
        <v>130</v>
      </c>
      <c r="K50" s="152"/>
      <c r="L50" s="155">
        <f>'16-10'!$K50+('16-10'!$J50/90)</f>
        <v>1.4444444444444444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40</v>
      </c>
      <c r="I51" s="154" t="s">
        <v>75</v>
      </c>
      <c r="J51" s="151"/>
      <c r="K51" s="152">
        <v>-250</v>
      </c>
      <c r="L51" s="155">
        <f>'16-10'!$K51+('16-10'!$J51/90)</f>
        <v>-250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1796</v>
      </c>
      <c r="I52" s="154" t="s">
        <v>75</v>
      </c>
      <c r="J52" s="151"/>
      <c r="K52" s="152">
        <v>34</v>
      </c>
      <c r="L52" s="155">
        <f>'16-10'!$K52+('16-10'!$J52/90)</f>
        <v>34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28</v>
      </c>
      <c r="I53" s="154" t="s">
        <v>3129</v>
      </c>
      <c r="J53" s="151">
        <v>-10</v>
      </c>
      <c r="K53" s="152">
        <v>-23</v>
      </c>
      <c r="L53" s="155">
        <f>'16-10'!$K53+('16-10'!$J53/90)</f>
        <v>-23.111111111111111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1497</v>
      </c>
      <c r="J54" s="151">
        <v>-200</v>
      </c>
      <c r="K54" s="152">
        <v>30</v>
      </c>
      <c r="L54" s="155">
        <f>'16-10'!$K54+('16-10'!$J54/90)</f>
        <v>27.777777777777779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73</v>
      </c>
      <c r="J55" s="151">
        <v>900</v>
      </c>
      <c r="K55" s="152"/>
      <c r="L55" s="155">
        <f>'16-10'!$K55+('16-10'!$J55/90)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214</v>
      </c>
      <c r="J56" s="151">
        <v>500</v>
      </c>
      <c r="K56" s="152"/>
      <c r="L56" s="155">
        <f>'16-10'!$K56+('16-10'!$J56/90)</f>
        <v>5.5555555555555554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>
        <v>1</v>
      </c>
      <c r="L57" s="155">
        <f>'16-10'!$K57+('16-10'!$J57/90)</f>
        <v>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>
        <v>250</v>
      </c>
      <c r="K58" s="152"/>
      <c r="L58" s="155">
        <f>'16-10'!$K58+('16-10'!$J58/90)</f>
        <v>2.7777777777777777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370</v>
      </c>
      <c r="J59" s="151"/>
      <c r="K59" s="152">
        <v>4</v>
      </c>
      <c r="L59" s="155">
        <f>'16-10'!$K59+('16-10'!$J59/90)</f>
        <v>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>
        <v>-370</v>
      </c>
      <c r="K60" s="152">
        <v>5</v>
      </c>
      <c r="L60" s="155">
        <f>'16-10'!$K60+('16-10'!$J60/90)</f>
        <v>0.88888888888888928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>
        <v>300</v>
      </c>
      <c r="K61" s="152"/>
      <c r="L61" s="155">
        <f>'16-10'!$K61+('16-10'!$J61/90)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1553</v>
      </c>
      <c r="J62" s="151"/>
      <c r="K62" s="152">
        <v>-10</v>
      </c>
      <c r="L62" s="155">
        <f>'16-10'!$K62+('16-10'!$J62/90)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>
        <v>220</v>
      </c>
      <c r="K63" s="152"/>
      <c r="L63" s="155">
        <f>'16-10'!$K63+('16-10'!$J63/90)</f>
        <v>2.4444444444444446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225</v>
      </c>
      <c r="K64" s="152"/>
      <c r="L64" s="155">
        <f>'16-10'!$K64+('16-10'!$J64/90)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>
        <v>190</v>
      </c>
      <c r="K65" s="152"/>
      <c r="L65" s="155">
        <f>'16-10'!$K65+('16-10'!$J65/90)</f>
        <v>2.1111111111111112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1796</v>
      </c>
      <c r="I66" s="154" t="s">
        <v>1482</v>
      </c>
      <c r="J66" s="151"/>
      <c r="K66" s="152">
        <v>400</v>
      </c>
      <c r="L66" s="155">
        <f>'16-10'!$K66+('16-10'!$J66/90)</f>
        <v>400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3130</v>
      </c>
      <c r="J67" s="151">
        <v>85</v>
      </c>
      <c r="K67" s="152"/>
      <c r="L67" s="155">
        <f>'16-10'!$K67+('16-10'!$J67/90)</f>
        <v>0.94444444444444442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180</v>
      </c>
      <c r="K68" s="152"/>
      <c r="L68" s="155">
        <f>'16-10'!$K68+('16-10'!$J68/90)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>
        <v>150</v>
      </c>
      <c r="K69" s="152"/>
      <c r="L69" s="155">
        <f>'16-10'!$K69+('16-10'!$J69/90)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-45</v>
      </c>
      <c r="K70" s="152">
        <v>7</v>
      </c>
      <c r="L70" s="155">
        <f>'16-10'!$K70+('16-10'!$J70/90)</f>
        <v>6.5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3131</v>
      </c>
      <c r="J71" s="151"/>
      <c r="K71" s="152">
        <v>30</v>
      </c>
      <c r="L71" s="155">
        <f>'16-10'!$K71+('16-10'!$J71/90)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3132</v>
      </c>
      <c r="J72" s="151"/>
      <c r="K72" s="152">
        <v>343</v>
      </c>
      <c r="L72" s="155">
        <f>'16-10'!$K72+('16-10'!$J72/90)</f>
        <v>343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316</v>
      </c>
      <c r="J73" s="151">
        <v>-360</v>
      </c>
      <c r="K73" s="152">
        <v>20</v>
      </c>
      <c r="L73" s="155">
        <f>'16-10'!$K73+('16-10'!$J73/90)</f>
        <v>16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1813</v>
      </c>
      <c r="J74" s="151">
        <v>-400</v>
      </c>
      <c r="K74" s="152">
        <v>5</v>
      </c>
      <c r="L74" s="155">
        <f>'16-10'!$K74+('16-10'!$J74/90)</f>
        <v>0.55555555555555536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1813</v>
      </c>
      <c r="J75" s="151">
        <v>-20</v>
      </c>
      <c r="K75" s="152">
        <v>10</v>
      </c>
      <c r="L75" s="155">
        <f>'16-10'!$K75+('16-10'!$J75/90)</f>
        <v>9.7777777777777786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1796</v>
      </c>
      <c r="I76" s="154" t="s">
        <v>3133</v>
      </c>
      <c r="J76" s="151"/>
      <c r="K76" s="152">
        <v>1000</v>
      </c>
      <c r="L76" s="155">
        <f>'16-10'!$K76+('16-10'!$J76/90)</f>
        <v>1000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128</v>
      </c>
      <c r="J77" s="151">
        <v>-360</v>
      </c>
      <c r="K77" s="152">
        <v>10</v>
      </c>
      <c r="L77" s="155">
        <f>'16-10'!$K77+('16-10'!$J77/90)</f>
        <v>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>
        <v>150</v>
      </c>
      <c r="K78" s="152"/>
      <c r="L78" s="155">
        <f>'16-10'!$K78+('16-10'!$J78/90)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348</v>
      </c>
      <c r="J79" s="151">
        <v>-130</v>
      </c>
      <c r="K79" s="152">
        <v>90</v>
      </c>
      <c r="L79" s="155">
        <f>'16-10'!$K79+('16-10'!$J79/90)</f>
        <v>88.555555555555557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>
        <v>470</v>
      </c>
      <c r="K80" s="152"/>
      <c r="L80" s="155">
        <f>'16-10'!$K80+('16-10'!$J80/90)</f>
        <v>5.2222222222222223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2187</v>
      </c>
      <c r="J81" s="151">
        <v>100</v>
      </c>
      <c r="K81" s="152"/>
      <c r="L81" s="155">
        <f>'16-10'!$K81+('16-10'!$J81/90)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418</v>
      </c>
      <c r="J82" s="151">
        <v>-315</v>
      </c>
      <c r="K82" s="152">
        <v>5</v>
      </c>
      <c r="L82" s="155">
        <f>'16-10'!$K82+('16-10'!$J82/90)</f>
        <v>1.5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1796</v>
      </c>
      <c r="I83" s="154" t="s">
        <v>292</v>
      </c>
      <c r="J83" s="151"/>
      <c r="K83" s="152">
        <v>200</v>
      </c>
      <c r="L83" s="155">
        <f>'16-10'!$K83+('16-10'!$J83/90)</f>
        <v>200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28</v>
      </c>
      <c r="I84" s="154" t="s">
        <v>437</v>
      </c>
      <c r="J84" s="151">
        <v>-300</v>
      </c>
      <c r="K84" s="152"/>
      <c r="L84" s="155">
        <f>'16-10'!$K84+('16-10'!$J84/90)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28</v>
      </c>
      <c r="I85" s="154" t="s">
        <v>953</v>
      </c>
      <c r="J85" s="151">
        <v>-900</v>
      </c>
      <c r="K85" s="152">
        <v>-40</v>
      </c>
      <c r="L85" s="155">
        <f>'16-10'!$K85+('16-10'!$J85/90)</f>
        <v>-50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153</v>
      </c>
      <c r="J86" s="151"/>
      <c r="K86" s="152">
        <v>15</v>
      </c>
      <c r="L86" s="155">
        <f>'16-10'!$K86+('16-10'!$J86/90)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780</v>
      </c>
      <c r="J87" s="151">
        <v>80</v>
      </c>
      <c r="K87" s="152"/>
      <c r="L87" s="155">
        <f>'16-10'!$K87+('16-10'!$J87/90)</f>
        <v>0.88888888888888884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3134</v>
      </c>
      <c r="J88" s="151"/>
      <c r="K88" s="152">
        <v>10</v>
      </c>
      <c r="L88" s="155">
        <f>'16-10'!$K88+('16-10'!$J88/90)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984</v>
      </c>
      <c r="J89" s="151">
        <v>-470</v>
      </c>
      <c r="K89" s="152">
        <v>10</v>
      </c>
      <c r="L89" s="155">
        <f>'16-10'!$K89+('16-10'!$J89/90)</f>
        <v>4.7777777777777777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833</v>
      </c>
      <c r="J90" s="151">
        <v>-540</v>
      </c>
      <c r="K90" s="152">
        <v>10</v>
      </c>
      <c r="L90" s="155">
        <f>'16-10'!$K90+('16-10'!$J90/90)</f>
        <v>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984</v>
      </c>
      <c r="J91" s="151">
        <v>-270</v>
      </c>
      <c r="K91" s="152">
        <v>140</v>
      </c>
      <c r="L91" s="155">
        <f>'16-10'!$K91+('16-10'!$J91/90)</f>
        <v>137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200</v>
      </c>
      <c r="K92" s="152"/>
      <c r="L92" s="155">
        <f>'16-10'!$K92+('16-10'!$J92/90)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>
        <v>11</v>
      </c>
      <c r="L93" s="155">
        <f>'16-10'!$K93+('16-10'!$J93/90)</f>
        <v>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1796</v>
      </c>
      <c r="I94" s="154" t="s">
        <v>750</v>
      </c>
      <c r="J94" s="151">
        <v>-100</v>
      </c>
      <c r="K94" s="152">
        <v>145</v>
      </c>
      <c r="L94" s="155">
        <f>'16-10'!$K94+('16-10'!$J94/90)</f>
        <v>143.88888888888889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3135</v>
      </c>
      <c r="J95" s="151">
        <v>-300</v>
      </c>
      <c r="K95" s="152">
        <v>10</v>
      </c>
      <c r="L95" s="155">
        <f>'16-10'!$K95+('16-10'!$J95/90)</f>
        <v>6.6666666666666661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1796</v>
      </c>
      <c r="I96" s="154" t="s">
        <v>1309</v>
      </c>
      <c r="J96" s="151"/>
      <c r="K96" s="152">
        <v>362</v>
      </c>
      <c r="L96" s="155">
        <f>'16-10'!$K96+('16-10'!$J96/90)</f>
        <v>362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40</v>
      </c>
      <c r="I97" s="154" t="s">
        <v>95</v>
      </c>
      <c r="J97" s="151"/>
      <c r="K97" s="152">
        <v>-362</v>
      </c>
      <c r="L97" s="155">
        <f>'16-10'!$K97+('16-10'!$J97/90)</f>
        <v>-362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275</v>
      </c>
      <c r="J98" s="151"/>
      <c r="K98" s="152">
        <v>130</v>
      </c>
      <c r="L98" s="155">
        <f>'16-10'!$K98+('16-10'!$J98/90)</f>
        <v>130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95</v>
      </c>
      <c r="J99" s="151"/>
      <c r="K99" s="152">
        <v>-130</v>
      </c>
      <c r="L99" s="155">
        <f>'16-10'!$K99+('16-10'!$J99/90)</f>
        <v>-130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850</v>
      </c>
      <c r="J100" s="151">
        <v>100</v>
      </c>
      <c r="K100" s="152">
        <v>15</v>
      </c>
      <c r="L100" s="155">
        <f>'16-10'!$K100+('16-10'!$J100/90)</f>
        <v>16.111111111111111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445</v>
      </c>
      <c r="J101" s="151"/>
      <c r="K101" s="152">
        <v>79</v>
      </c>
      <c r="L101" s="155">
        <f>'16-10'!$K101+('16-10'!$J101/90)</f>
        <v>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-300</v>
      </c>
      <c r="K102" s="152">
        <v>10</v>
      </c>
      <c r="L102" s="155">
        <f>'16-10'!$K102+('16-10'!$J102/90)</f>
        <v>6.6666666666666661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3136</v>
      </c>
      <c r="J103" s="151">
        <v>-375</v>
      </c>
      <c r="K103" s="152">
        <v>10</v>
      </c>
      <c r="L103" s="155">
        <f>'16-10'!$K103+('16-10'!$J103/90)</f>
        <v>5.833333333333333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209</v>
      </c>
      <c r="J104" s="151">
        <v>160</v>
      </c>
      <c r="K104" s="152"/>
      <c r="L104" s="155">
        <f>'16-10'!$K104+('16-10'!$J104/90)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1530</v>
      </c>
      <c r="J105" s="151"/>
      <c r="K105" s="152">
        <v>64</v>
      </c>
      <c r="L105" s="155">
        <f>'16-10'!$K105+('16-10'!$J105/90)</f>
        <v>64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90</v>
      </c>
      <c r="K106" s="152"/>
      <c r="L106" s="155">
        <f>'16-10'!$K106+('16-10'!$J106/90)</f>
        <v>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3137</v>
      </c>
      <c r="J107" s="151">
        <v>225</v>
      </c>
      <c r="K107" s="152"/>
      <c r="L107" s="155">
        <f>'16-10'!$K107+('16-10'!$J107/90)</f>
        <v>2.5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83</v>
      </c>
      <c r="J108" s="151"/>
      <c r="K108" s="152">
        <v>9</v>
      </c>
      <c r="L108" s="155">
        <f>'16-10'!$K108+('16-10'!$J108/90)</f>
        <v>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39</v>
      </c>
      <c r="J109" s="151"/>
      <c r="K109" s="152">
        <v>18</v>
      </c>
      <c r="L109" s="155">
        <f>'16-10'!$K109+('16-10'!$J109/90)</f>
        <v>18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780</v>
      </c>
      <c r="J110" s="151">
        <v>40</v>
      </c>
      <c r="K110" s="152"/>
      <c r="L110" s="155">
        <f>'16-10'!$K110+('16-10'!$J110/90)</f>
        <v>0.44444444444444442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200</v>
      </c>
      <c r="K111" s="152"/>
      <c r="L111" s="155">
        <f>'16-10'!$K111+('16-10'!$J111/90)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>
        <v>-425</v>
      </c>
      <c r="K112" s="152">
        <v>20</v>
      </c>
      <c r="L112" s="155">
        <f>'16-10'!$K112+('16-10'!$J112/90)</f>
        <v>15.277777777777779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>
        <v>320</v>
      </c>
      <c r="K113" s="152"/>
      <c r="L113" s="155">
        <f>'16-10'!$K113+('16-10'!$J113/90)</f>
        <v>3.5555555555555554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100</v>
      </c>
      <c r="K114" s="152"/>
      <c r="L114" s="155">
        <f>'16-10'!$K114+('16-10'!$J114/90)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>
        <v>20</v>
      </c>
      <c r="L115" s="155">
        <f>'16-10'!$K115+('16-10'!$J115/90)</f>
        <v>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>
        <v>65</v>
      </c>
      <c r="L116" s="155">
        <f>'16-10'!$K116+('16-10'!$J116/90)</f>
        <v>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1796</v>
      </c>
      <c r="I117" s="154" t="s">
        <v>1520</v>
      </c>
      <c r="J117" s="151"/>
      <c r="K117" s="152">
        <v>200</v>
      </c>
      <c r="L117" s="155">
        <f>'16-10'!$K117+('16-10'!$J117/90)</f>
        <v>200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>
        <v>50</v>
      </c>
      <c r="K118" s="152">
        <v>41</v>
      </c>
      <c r="L118" s="155">
        <f>'16-10'!$K118+('16-10'!$J118/90)</f>
        <v>41.555555555555557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788</v>
      </c>
      <c r="J119" s="151">
        <v>230</v>
      </c>
      <c r="K119" s="152"/>
      <c r="L119" s="155">
        <f>'16-10'!$K119+('16-10'!$J119/90)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470</v>
      </c>
      <c r="J120" s="151">
        <v>30</v>
      </c>
      <c r="K120" s="152">
        <v>10</v>
      </c>
      <c r="L120" s="155">
        <f>'16-10'!$K120+('16-10'!$J120/90)</f>
        <v>10.333333333333334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-300</v>
      </c>
      <c r="K121" s="152">
        <v>10</v>
      </c>
      <c r="L121" s="155">
        <f>'16-10'!$K121+('16-10'!$J121/90)</f>
        <v>6.6666666666666661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2515</v>
      </c>
      <c r="J122" s="151"/>
      <c r="K122" s="152">
        <v>15</v>
      </c>
      <c r="L122" s="155">
        <f>'16-10'!$K122+('16-10'!$J122/90)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>
        <v>500</v>
      </c>
      <c r="K123" s="152"/>
      <c r="L123" s="155">
        <f>'16-10'!$K123+('16-10'!$J123/90)</f>
        <v>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337</v>
      </c>
      <c r="J124" s="151"/>
      <c r="K124" s="152">
        <v>100</v>
      </c>
      <c r="L124" s="155">
        <f>'16-10'!$K124+('16-10'!$J124/90)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737</v>
      </c>
      <c r="J125" s="151">
        <v>-450</v>
      </c>
      <c r="K125" s="152">
        <v>40</v>
      </c>
      <c r="L125" s="155">
        <f>'16-10'!$K125+('16-10'!$J125/90)</f>
        <v>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28</v>
      </c>
      <c r="I126" s="154" t="s">
        <v>1110</v>
      </c>
      <c r="J126" s="151"/>
      <c r="K126" s="152">
        <v>-20</v>
      </c>
      <c r="L126" s="155">
        <f>'16-10'!$K126+('16-10'!$J126/90)</f>
        <v>-20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28</v>
      </c>
      <c r="I127" s="154" t="s">
        <v>2659</v>
      </c>
      <c r="J127" s="151"/>
      <c r="K127" s="152">
        <v>-10</v>
      </c>
      <c r="L127" s="155">
        <f>'16-10'!$K127+('16-10'!$J127/90)</f>
        <v>-10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56</v>
      </c>
      <c r="J128" s="151">
        <v>-595</v>
      </c>
      <c r="K128" s="152">
        <v>74</v>
      </c>
      <c r="L128" s="155">
        <f>'16-10'!$K128+('16-10'!$J128/90)</f>
        <v>67.388888888888886</v>
      </c>
      <c r="M128" s="3"/>
      <c r="N128" s="45" t="s">
        <v>118</v>
      </c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40</v>
      </c>
      <c r="I129" s="154" t="s">
        <v>239</v>
      </c>
      <c r="J129" s="151"/>
      <c r="K129" s="152">
        <v>-3250</v>
      </c>
      <c r="L129" s="155">
        <f>'16-10'!$K129+('16-10'!$J129/90)</f>
        <v>-3250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970</v>
      </c>
      <c r="J130" s="151"/>
      <c r="K130" s="152"/>
      <c r="L130" s="155">
        <f>'16-10'!$K130+('16-10'!$J130/90)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'16-10'!$K131+('16-10'!$J131/90)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'16-10'!$K132+('16-10'!$J132/90)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'16-10'!$K133+('16-10'!$J133/90)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'16-10'!$K134+('16-10'!$J134/90)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'16-10'!$K135+('16-10'!$J135/90)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'16-10'!$K136+('16-10'!$J136/90)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'16-10'!$K137+('16-10'!$J137/90)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'16-10'!$K138+('16-10'!$J138/90)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'16-10'!$K139+('16-10'!$J139/90)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'16-10'!$K140+('16-10'!$J140/90)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'16-10'!$K141+('16-10'!$J141/90)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'16-10'!$K142+('16-10'!$J142/90)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'16-10'!$K143+('16-10'!$J143/90)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'16-10'!$K144+('16-10'!$J144/90)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'16-10'!$K145+('16-10'!$J145/90)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'16-10'!$K146+('16-10'!$J146/90)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'16-10'!$K147+('16-10'!$J147/90)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'16-10'!$K148+('16-10'!$J148/90)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'16-10'!$K149+('16-10'!$J149/90)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'16-10'!$K150+('16-10'!$J150/90)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'16-10'!$K151+('16-10'!$J151/90)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'16-10'!$K152+('16-10'!$J152/90)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'16-10'!$K153+('16-10'!$J153/90)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'16-10'!$K154+('16-10'!$J154/90)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'16-10'!$K155+('16-10'!$J155/90)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'16-10'!$K156+('16-10'!$J156/90)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'16-10'!$K157+('16-10'!$J157/90)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'16-10'!$K158+('16-10'!$J158/90)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'16-10'!$K159+('16-10'!$J159/90)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'16-10'!$K160+('16-10'!$J160/90)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'16-10'!$K161+('16-10'!$J161/90)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'16-10'!$K162+('16-10'!$J162/90)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'16-10'!$K163+('16-10'!$J163/90)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'16-10'!$K164+('16-10'!$J164/90)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'16-10'!$K165+('16-10'!$J165/90)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'16-10'!$K166+('16-10'!$J166/90)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'16-10'!$K167+('16-10'!$J167/90)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'16-10'!$K168+('16-10'!$J168/90)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'16-10'!$K169+('16-10'!$J169/90)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'16-10'!$K170+('16-10'!$J170/90)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'16-10'!$K171+('16-10'!$J171/90)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'16-10'!$K172+('16-10'!$J172/90)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'16-10'!$K173+('16-10'!$J173/90)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'16-10'!$K174+('16-10'!$J174/90)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'16-10'!$K175+('16-10'!$J175/90)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'16-10'!$K176+('16-10'!$J176/90)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'16-10'!$K177+('16-10'!$J177/90)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'16-10'!$K178+('16-10'!$J178/90)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'16-10'!$K179+('16-10'!$J179/90)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'16-10'!$K180+('16-10'!$J180/90)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'16-10'!$K181+('16-10'!$J181/90)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'16-10'!$K182+('16-10'!$J182/90)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'16-10'!$K183+('16-10'!$J183/90)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'16-10'!$K184+('16-10'!$J184/90)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'16-10'!$K185+('16-10'!$J185/90)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'16-10'!$K186+('16-10'!$J186/90)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'16-10'!$K187+('16-10'!$J187/90)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'16-10'!$K188+('16-10'!$J188/90)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'16-10'!$K189+('16-10'!$J189/90)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'16-10'!$K190+('16-10'!$J190/90)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'16-10'!$K191+('16-10'!$J191/90)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'16-10'!$K192+('16-10'!$J192/90)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'16-10'!$K193+('16-10'!$J193/90)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'16-10'!$K194+('16-10'!$J194/90)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'16-10'!$K195+('16-10'!$J195/90)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'16-10'!$K196+('16-10'!$J196/90)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'16-10'!$K197+('16-10'!$J197/90)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'16-10'!$K198+('16-10'!$J198/90)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'16-10'!$K199+('16-10'!$J199/90)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'16-10'!$K200+('16-10'!$J200/90)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'16-10'!$K201+('16-10'!$J201/90)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'16-10'!$K202+('16-10'!$J202/90)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'16-10'!$K203+('16-10'!$J203/90)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'16-10'!$K204+('16-10'!$J204/90)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'16-10'!$K205+('16-10'!$J205/90)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'16-10'!$K206+('16-10'!$J206/90)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'16-10'!$K207+('16-10'!$J207/90)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'16-10'!$K208+('16-10'!$J208/90)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'16-10'!$K209+('16-10'!$J209/90)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'16-10'!$K210+('16-10'!$J210/90)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'16-10'!$K211+('16-10'!$J211/90)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'16-10'!$K212+('16-10'!$J212/90)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'16-10'!$K213+('16-10'!$J213/90)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'16-10'!$K214+('16-10'!$J214/90)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'16-10'!$K215+('16-10'!$J215/90)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'16-10'!$K216+('16-10'!$J216/90)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'16-10'!$K217+('16-10'!$J217/90)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'16-10'!$K218+('16-10'!$J218/90)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'16-10'!$K219+('16-10'!$J219/90)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'16-10'!$K220+('16-10'!$J220/90)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'16-10'!$K221+('16-10'!$J221/90)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'16-10'!$K222+('16-10'!$J222/90)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'16-10'!$K223+('16-10'!$J223/90)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'16-10'!$K224+('16-10'!$J224/90)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'16-10'!$K225+('16-10'!$J225/90)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'16-10'!$K226+('16-10'!$J226/90)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'16-10'!$K227+('16-10'!$J227/90)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'16-10'!$K228+('16-10'!$J228/90)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'16-10'!$K229+('16-10'!$J229/90)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'16-10'!$K230+('16-10'!$J230/90)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'16-10'!$K231+('16-10'!$J231/90)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'16-10'!$K232+('16-10'!$J232/90)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'16-10'!$K233+('16-10'!$J233/90)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'16-10'!$K234+('16-10'!$J234/90)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'16-10'!$K235+('16-10'!$J235/90)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'16-10'!$K236+('16-10'!$J236/90)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'16-10'!$K237+('16-10'!$J237/90)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'16-10'!$K238+('16-10'!$J238/90)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'16-10'!$K239+('16-10'!$J239/90)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'16-10'!$K240+('16-10'!$J240/90)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'16-10'!$K241+('16-10'!$J241/90)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'16-10'!$K242+('16-10'!$J242/90)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'16-10'!$K243+('16-10'!$J243/90)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'16-10'!$K244+('16-10'!$J244/90)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'16-10'!$K245+('16-10'!$J245/90)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'16-10'!$K246+('16-10'!$J246/90)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'16-10'!$K247+('16-10'!$J247/90)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'16-10'!$K248+('16-10'!$J248/90)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'16-10'!$K249+('16-10'!$J249/90)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'16-10'!$K250+('16-10'!$J250/90)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'16-10'!$K251+('16-10'!$J251/90)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'16-10'!$K252+('16-10'!$J252/90)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'16-10'!$K253+('16-10'!$J253/90)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'16-10'!$K254+('16-10'!$J254/90)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'16-10'!$K255+('16-10'!$J255/90)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'16-10'!$K256+('16-10'!$J256/90)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'16-10'!$K257+('16-10'!$J257/90)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'16-10'!$K258+('16-10'!$J258/90)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'16-10'!$K259+('16-10'!$J259/90)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'16-10'!$K260+('16-10'!$J260/90)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'16-10'!$K261+('16-10'!$J261/90)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'16-10'!$K262+('16-10'!$J262/90)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'16-10'!$K263+('16-10'!$J263/90)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'16-10'!$K264+('16-10'!$J264/90)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'16-10'!$K265+('16-10'!$J265/90)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'16-10'!$K266+('16-10'!$J266/90)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'16-10'!$K267+('16-10'!$J267/90)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'16-10'!$K268+('16-10'!$J268/90)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'16-10'!$K269+('16-10'!$J269/90)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'16-10'!$K270+('16-10'!$J270/90)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'16-10'!$K271+('16-10'!$J271/90)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'16-10'!$K272+('16-10'!$J272/90)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'16-10'!$K273+('16-10'!$J273/90)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'16-10'!$K274+('16-10'!$J274/90)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'16-10'!$K275+('16-10'!$J275/90)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'16-10'!$K276+('16-10'!$J276/90)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'16-10'!$K277+('16-10'!$J277/90)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'16-10'!$K278+('16-10'!$J278/90)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'16-10'!$K279+('16-10'!$J279/90)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'16-10'!$K280+('16-10'!$J280/90)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'16-10'!$K281+('16-10'!$J281/90)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'16-10'!$K282+('16-10'!$J282/90)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'16-10'!$K283+('16-10'!$J283/90)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'16-10'!$K284+('16-10'!$J284/90)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'16-10'!$K285+('16-10'!$J285/90)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'16-10'!$K286+('16-10'!$J286/90)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'16-10'!$K287+('16-10'!$J287/90)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'16-10'!$K288+('16-10'!$J288/90)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'16-10'!$K289+('16-10'!$J289/90)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'16-10'!$K290+('16-10'!$J290/90)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'16-10'!$K291+('16-10'!$J291/90)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'16-10'!$K292+('16-10'!$J292/90)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'16-10'!$K293+('16-10'!$J293/90)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'16-10'!$K294+('16-10'!$J294/90)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'16-10'!$K295+('16-10'!$J295/90)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'16-10'!$K296+('16-10'!$J296/90)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'16-10'!$K297+('16-10'!$J297/90)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'16-10'!$K298+('16-10'!$J298/90)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'16-10'!$K299+('16-10'!$J299/90)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'16-10'!$K300+('16-10'!$J300/90)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'16-10'!$K301+('16-10'!$J301/90)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'16-10'!$K302+('16-10'!$J302/90)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'16-10'!$K303+('16-10'!$J303/90)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'16-10'!$K304+('16-10'!$J304/90)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'16-10'!$K305+('16-10'!$J305/90)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'16-10'!$K306+('16-10'!$J306/90)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'16-10'!$K307+('16-10'!$J307/90)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'16-10'!$K308+('16-10'!$J308/90)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'16-10'!$K309+('16-10'!$J309/90)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'16-10'!$K310+('16-10'!$J310/90)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'16-10'!$K311+('16-10'!$J311/90)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'16-10'!$K312+('16-10'!$J312/90)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'16-10'!$K313+('16-10'!$J313/90)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'16-10'!$K314+('16-10'!$J314/90)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'16-10'!$K315+('16-10'!$J315/90)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'16-10'!$K316+('16-10'!$J316/90)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'16-10'!$K317+('16-10'!$J317/90)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'16-10'!$K318+('16-10'!$J318/90)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'16-10'!$K319+('16-10'!$J319/90)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'16-10'!$K320+('16-10'!$J320/90)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'16-10'!$K321+('16-10'!$J321/90)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'16-10'!$K322+('16-10'!$J322/90)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'16-10'!$K323+('16-10'!$J323/90)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'16-10'!$K324+('16-10'!$J324/90)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'16-10'!$K325+('16-10'!$J325/90)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'16-10'!$K326+('16-10'!$J326/90)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'16-10'!$K327+('16-10'!$J327/90)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'16-10'!$K328+('16-10'!$J328/90)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'16-10'!$K329+('16-10'!$J329/90)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'16-10'!$K330+('16-10'!$J330/90)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'16-10'!$K331+('16-10'!$J331/90)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'16-10'!$K332+('16-10'!$J332/90)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'16-10'!$K333+('16-10'!$J333/90)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'16-10'!$K334+('16-10'!$J334/90)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'16-10'!$K335+('16-10'!$J335/90)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'16-10'!$K336+('16-10'!$J336/90)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'16-10'!$K337+('16-10'!$J337/90)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'16-10'!$K338+('16-10'!$J338/90)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'16-10'!$K339+('16-10'!$J339/90)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'16-10'!$K340+('16-10'!$J340/90)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'16-10'!$K341+('16-10'!$J341/90)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'16-10'!$K342+('16-10'!$J342/90)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'16-10'!$K343+('16-10'!$J343/90)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'16-10'!$K344+('16-10'!$J344/90)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'16-10'!$K345+('16-10'!$J345/90)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'16-10'!$K346+('16-10'!$J346/90)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'16-10'!$K347+('16-10'!$J347/90)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'16-10'!$K348+('16-10'!$J348/90)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'16-10'!$K349+('16-10'!$J349/90)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'16-10'!$K350+('16-10'!$J350/90)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'16-10'!$K351+('16-10'!$J351/90)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'16-10'!$K352+('16-10'!$J352/90)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'16-10'!$K353+('16-10'!$J353/90)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'16-10'!$K354+('16-10'!$J354/90)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'16-10'!$K355+('16-10'!$J355/90)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'16-10'!$K356+('16-10'!$J356/90)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'16-10'!$K357+('16-10'!$J357/90)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'16-10'!$K358+('16-10'!$J358/90)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'16-10'!$K359+('16-10'!$J359/90)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'16-10'!$K360+('16-10'!$J360/90)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'16-10'!$K361+('16-10'!$J361/90)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96" priority="1">
      <formula>$H22="جملة"</formula>
    </cfRule>
    <cfRule type="expression" dxfId="95" priority="2">
      <formula>$H22="مصاريف"</formula>
    </cfRule>
    <cfRule type="expression" dxfId="94" priority="3">
      <formula>$H22="سحب"</formula>
    </cfRule>
    <cfRule type="expression" dxfId="93" priority="4">
      <formula>$H22="بيع"</formula>
    </cfRule>
  </conditionalFormatting>
  <conditionalFormatting sqref="H3:L18">
    <cfRule type="expression" dxfId="92" priority="5">
      <formula>$H3="جملة"</formula>
    </cfRule>
    <cfRule type="expression" dxfId="91" priority="6">
      <formula>$H3="مصاريف"</formula>
    </cfRule>
    <cfRule type="expression" dxfId="90" priority="7">
      <formula>$H3="سحب"</formula>
    </cfRule>
    <cfRule type="expression" dxfId="89" priority="8">
      <formula>$H3="بيع"</formula>
    </cfRule>
  </conditionalFormatting>
  <conditionalFormatting sqref="I22:L361">
    <cfRule type="expression" dxfId="88" priority="9">
      <formula>$H22="جملة"</formula>
    </cfRule>
    <cfRule type="expression" dxfId="87" priority="10">
      <formula>$H22="مصاريف"</formula>
    </cfRule>
    <cfRule type="expression" dxfId="86" priority="11">
      <formula>$H22="سحب"</formula>
    </cfRule>
    <cfRule type="expression" dxfId="85" priority="12">
      <formula>$H22="بيع"</formula>
    </cfRule>
  </conditionalFormatting>
  <dataValidations count="1">
    <dataValidation type="list" allowBlank="1" showInputMessage="1" showErrorMessage="1" sqref="H3:H18 H22:H361" xr:uid="{0312CC44-ACC8-43BA-B9DF-4BE57FA8D3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DB295-6B3A-4693-A37A-4FE211C05F22}">
  <sheetPr>
    <pageSetUpPr fitToPage="1"/>
  </sheetPr>
  <dimension ref="A1:Z1000"/>
  <sheetViews>
    <sheetView rightToLeft="1" tabSelected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0</v>
      </c>
      <c r="K1" s="166">
        <f t="shared" si="0"/>
        <v>0</v>
      </c>
      <c r="L1" s="167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/>
      <c r="K3" s="152"/>
      <c r="L3" s="155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/>
      <c r="K4" s="152"/>
      <c r="L4" s="155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3123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18" t="s">
        <v>7</v>
      </c>
      <c r="B20" s="219"/>
      <c r="C20" s="219"/>
      <c r="D20" s="219"/>
      <c r="E20" s="219"/>
      <c r="F20" s="219"/>
      <c r="G20" s="1"/>
      <c r="H20" s="163"/>
      <c r="I20" s="164" t="s">
        <v>0</v>
      </c>
      <c r="J20" s="165">
        <f>SUM('17-10'!$J$22:$J$361)</f>
        <v>0</v>
      </c>
      <c r="K20" s="166">
        <f>SUM('17-10'!$K$22:$K$361)</f>
        <v>0</v>
      </c>
      <c r="L20" s="167">
        <f>SUM('17-10'!$L$22:$L$361)</f>
        <v>0</v>
      </c>
      <c r="M20" s="3"/>
      <c r="N20" s="218" t="s">
        <v>8</v>
      </c>
      <c r="O20" s="219"/>
      <c r="P20" s="219"/>
      <c r="Q20" s="219"/>
      <c r="R20" s="219"/>
      <c r="S20" s="219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156" t="s">
        <v>6</v>
      </c>
      <c r="I22" s="154"/>
      <c r="J22" s="151"/>
      <c r="K22" s="152"/>
      <c r="L22" s="155">
        <f>'17-10'!$K22+('17-10'!$J22/90)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/>
      <c r="J23" s="151"/>
      <c r="K23" s="152"/>
      <c r="L23" s="155">
        <f>'17-10'!$K23+('17-10'!$J23/90)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/>
      <c r="J24" s="151"/>
      <c r="K24" s="152"/>
      <c r="L24" s="155">
        <f>'17-10'!$K24+('17-10'!$J24/90)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/>
      <c r="K25" s="152"/>
      <c r="L25" s="155">
        <f>'17-10'!$K25+('17-10'!$J25/90)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156" t="s">
        <v>6</v>
      </c>
      <c r="I26" s="154"/>
      <c r="J26" s="151"/>
      <c r="K26" s="152"/>
      <c r="L26" s="155">
        <f>'17-10'!$K26+('17-10'!$J26/90)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0</v>
      </c>
      <c r="G27" s="7"/>
      <c r="H27" s="156" t="s">
        <v>6</v>
      </c>
      <c r="I27" s="154"/>
      <c r="J27" s="151"/>
      <c r="K27" s="152"/>
      <c r="L27" s="155">
        <f>'17-10'!$K27+('17-10'!$J27/90)</f>
        <v>0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0</v>
      </c>
      <c r="D28" s="1"/>
      <c r="E28" s="1"/>
      <c r="F28" s="1"/>
      <c r="G28" s="1"/>
      <c r="H28" s="156" t="s">
        <v>6</v>
      </c>
      <c r="I28" s="154"/>
      <c r="J28" s="151"/>
      <c r="K28" s="152"/>
      <c r="L28" s="155">
        <f>'17-10'!$K28+('17-10'!$J28/90)</f>
        <v>0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20" t="s">
        <v>21</v>
      </c>
      <c r="E29" s="221"/>
      <c r="F29" s="159">
        <f t="array" aca="1" ref="F29" ca="1">INDIRECT("'"&amp;$A$19&amp;"'!J20")+J1</f>
        <v>-1400</v>
      </c>
      <c r="G29" s="1"/>
      <c r="H29" s="156" t="s">
        <v>6</v>
      </c>
      <c r="I29" s="154"/>
      <c r="J29" s="151"/>
      <c r="K29" s="152"/>
      <c r="L29" s="155">
        <f>'17-10'!$K29+('17-10'!$J29/90)</f>
        <v>0</v>
      </c>
      <c r="M29" s="3"/>
      <c r="N29" s="1"/>
      <c r="O29" s="1"/>
      <c r="P29" s="18"/>
      <c r="Q29" s="220" t="s">
        <v>21</v>
      </c>
      <c r="R29" s="221"/>
      <c r="S29" s="159">
        <f>SUM('17-10'!$J$22:$J$361)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220" t="s">
        <v>23</v>
      </c>
      <c r="B30" s="221"/>
      <c r="C30" s="158">
        <f t="array" aca="1" ref="C30" ca="1">INDIRECT("'"&amp;$A$19&amp;"'!K20")+K1</f>
        <v>-15</v>
      </c>
      <c r="D30" s="1"/>
      <c r="E30" s="1"/>
      <c r="F30" s="8"/>
      <c r="G30" s="1"/>
      <c r="H30" s="156" t="s">
        <v>6</v>
      </c>
      <c r="I30" s="154"/>
      <c r="J30" s="151"/>
      <c r="K30" s="152"/>
      <c r="L30" s="155">
        <f>'17-10'!$K30+('17-10'!$J30/90)</f>
        <v>0</v>
      </c>
      <c r="M30" s="3"/>
      <c r="N30" s="220" t="s">
        <v>23</v>
      </c>
      <c r="O30" s="221"/>
      <c r="P30" s="158">
        <f>SUM('17-10'!$K$22:$K$361)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-8710</v>
      </c>
      <c r="G31" s="1"/>
      <c r="H31" s="156" t="s">
        <v>6</v>
      </c>
      <c r="I31" s="154"/>
      <c r="J31" s="151"/>
      <c r="K31" s="152"/>
      <c r="L31" s="155">
        <f>'17-10'!$K31+('17-10'!$J31/90)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-756</v>
      </c>
      <c r="D32" s="1"/>
      <c r="E32" s="1"/>
      <c r="F32" s="1"/>
      <c r="G32" s="1"/>
      <c r="H32" s="156" t="s">
        <v>6</v>
      </c>
      <c r="I32" s="154"/>
      <c r="J32" s="151"/>
      <c r="K32" s="152"/>
      <c r="L32" s="155">
        <f>'17-10'!$K32+('17-10'!$J32/90)</f>
        <v>0</v>
      </c>
      <c r="M32" s="3"/>
      <c r="N32" s="157" t="s">
        <v>25</v>
      </c>
      <c r="O32" s="157"/>
      <c r="P32" s="158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/>
      <c r="L33" s="155">
        <f>'17-10'!$K33+('17-10'!$J33/90)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/>
      <c r="L34" s="155">
        <f>'17-10'!$K34+('17-10'!$J34/90)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/>
      <c r="K35" s="152"/>
      <c r="L35" s="155">
        <f>'17-10'!$K35+('17-10'!$J35/90)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'17-10'!$K36+('17-10'!$J36/90)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'17-10'!$K37+('17-10'!$J37/90)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'17-10'!$K38+('17-10'!$J38/90)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'17-10'!$K39+('17-10'!$J39/90)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'17-10'!$K40+('17-10'!$J40/90)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'17-10'!$K41+('17-10'!$J41/90)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'17-10'!$K42+('17-10'!$J42/90)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'17-10'!$K43+('17-10'!$J43/90)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'17-10'!$K44+('17-10'!$J44/90)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'17-10'!$K45+('17-10'!$J45/90)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'17-10'!$K46+('17-10'!$J46/90)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'17-10'!$K47+('17-10'!$J47/90)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'17-10'!$K48+('17-10'!$J48/90)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'17-10'!$K49+('17-10'!$J49/90)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'17-10'!$K50+('17-10'!$J50/90)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'17-10'!$K51+('17-10'!$J51/90)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'17-10'!$K52+('17-10'!$J52/90)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'17-10'!$K53+('17-10'!$J53/90)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'17-10'!$K54+('17-10'!$J54/90)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'17-10'!$K55+('17-10'!$J55/90)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'17-10'!$K56+('17-10'!$J56/90)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'17-10'!$K57+('17-10'!$J57/90)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'17-10'!$K58+('17-10'!$J58/90)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'17-10'!$K59+('17-10'!$J59/90)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'17-10'!$K60+('17-10'!$J60/90)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'17-10'!$K61+('17-10'!$J61/90)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'17-10'!$K62+('17-10'!$J62/90)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'17-10'!$K63+('17-10'!$J63/90)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'17-10'!$K64+('17-10'!$J64/90)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'17-10'!$K65+('17-10'!$J65/90)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'17-10'!$K66+('17-10'!$J66/90)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'17-10'!$K67+('17-10'!$J67/90)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'17-10'!$K68+('17-10'!$J68/90)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'17-10'!$K69+('17-10'!$J69/90)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'17-10'!$K70+('17-10'!$J70/90)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'17-10'!$K71+('17-10'!$J71/90)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'17-10'!$K72+('17-10'!$J72/90)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'17-10'!$K73+('17-10'!$J73/90)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'17-10'!$K74+('17-10'!$J74/90)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'17-10'!$K75+('17-10'!$J75/90)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'17-10'!$K76+('17-10'!$J76/90)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'17-10'!$K77+('17-10'!$J77/90)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'17-10'!$K78+('17-10'!$J78/90)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'17-10'!$K79+('17-10'!$J79/90)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'17-10'!$K80+('17-10'!$J80/90)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'17-10'!$K81+('17-10'!$J81/90)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'17-10'!$K82+('17-10'!$J82/90)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'17-10'!$K83+('17-10'!$J83/90)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'17-10'!$K84+('17-10'!$J84/90)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'17-10'!$K85+('17-10'!$J85/90)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'17-10'!$K86+('17-10'!$J86/90)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'17-10'!$K87+('17-10'!$J87/90)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'17-10'!$K88+('17-10'!$J88/90)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'17-10'!$K89+('17-10'!$J89/90)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'17-10'!$K90+('17-10'!$J90/90)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'17-10'!$K91+('17-10'!$J91/90)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'17-10'!$K92+('17-10'!$J92/90)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'17-10'!$K93+('17-10'!$J93/90)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'17-10'!$K94+('17-10'!$J94/90)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'17-10'!$K95+('17-10'!$J95/90)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'17-10'!$K96+('17-10'!$J96/90)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'17-10'!$K97+('17-10'!$J97/90)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'17-10'!$K98+('17-10'!$J98/90)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'17-10'!$K99+('17-10'!$J99/90)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'17-10'!$K100+('17-10'!$J100/90)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'17-10'!$K101+('17-10'!$J101/90)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'17-10'!$K102+('17-10'!$J102/90)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'17-10'!$K103+('17-10'!$J103/90)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'17-10'!$K104+('17-10'!$J104/90)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'17-10'!$K105+('17-10'!$J105/90)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'17-10'!$K106+('17-10'!$J106/90)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'17-10'!$K107+('17-10'!$J107/90)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'17-10'!$K108+('17-10'!$J108/90)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'17-10'!$K109+('17-10'!$J109/90)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'17-10'!$K110+('17-10'!$J110/90)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'17-10'!$K111+('17-10'!$J111/90)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'17-10'!$K112+('17-10'!$J112/90)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'17-10'!$K113+('17-10'!$J113/90)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'17-10'!$K114+('17-10'!$J114/90)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'17-10'!$K115+('17-10'!$J115/90)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'17-10'!$K116+('17-10'!$J116/90)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'17-10'!$K117+('17-10'!$J117/90)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'17-10'!$K118+('17-10'!$J118/90)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'17-10'!$K119+('17-10'!$J119/90)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'17-10'!$K120+('17-10'!$J120/90)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'17-10'!$K121+('17-10'!$J121/90)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'17-10'!$K122+('17-10'!$J122/90)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'17-10'!$K123+('17-10'!$J123/90)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'17-10'!$K124+('17-10'!$J124/90)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'17-10'!$K125+('17-10'!$J125/90)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'17-10'!$K126+('17-10'!$J126/90)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'17-10'!$K127+('17-10'!$J127/90)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'17-10'!$K128+('17-10'!$J128/90)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'17-10'!$K129+('17-10'!$J129/90)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'17-10'!$K130+('17-10'!$J130/90)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'17-10'!$K131+('17-10'!$J131/90)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'17-10'!$K132+('17-10'!$J132/90)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'17-10'!$K133+('17-10'!$J133/90)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'17-10'!$K134+('17-10'!$J134/90)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'17-10'!$K135+('17-10'!$J135/90)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'17-10'!$K136+('17-10'!$J136/90)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'17-10'!$K137+('17-10'!$J137/90)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'17-10'!$K138+('17-10'!$J138/90)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'17-10'!$K139+('17-10'!$J139/90)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'17-10'!$K140+('17-10'!$J140/90)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'17-10'!$K141+('17-10'!$J141/90)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'17-10'!$K142+('17-10'!$J142/90)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'17-10'!$K143+('17-10'!$J143/90)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'17-10'!$K144+('17-10'!$J144/90)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'17-10'!$K145+('17-10'!$J145/90)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'17-10'!$K146+('17-10'!$J146/90)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'17-10'!$K147+('17-10'!$J147/90)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'17-10'!$K148+('17-10'!$J148/90)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'17-10'!$K149+('17-10'!$J149/90)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'17-10'!$K150+('17-10'!$J150/90)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'17-10'!$K151+('17-10'!$J151/90)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'17-10'!$K152+('17-10'!$J152/90)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'17-10'!$K153+('17-10'!$J153/90)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'17-10'!$K154+('17-10'!$J154/90)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'17-10'!$K155+('17-10'!$J155/90)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'17-10'!$K156+('17-10'!$J156/90)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'17-10'!$K157+('17-10'!$J157/90)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'17-10'!$K158+('17-10'!$J158/90)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'17-10'!$K159+('17-10'!$J159/90)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'17-10'!$K160+('17-10'!$J160/90)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'17-10'!$K161+('17-10'!$J161/90)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'17-10'!$K162+('17-10'!$J162/90)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'17-10'!$K163+('17-10'!$J163/90)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'17-10'!$K164+('17-10'!$J164/90)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'17-10'!$K165+('17-10'!$J165/90)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'17-10'!$K166+('17-10'!$J166/90)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'17-10'!$K167+('17-10'!$J167/90)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'17-10'!$K168+('17-10'!$J168/90)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'17-10'!$K169+('17-10'!$J169/90)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'17-10'!$K170+('17-10'!$J170/90)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'17-10'!$K171+('17-10'!$J171/90)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'17-10'!$K172+('17-10'!$J172/90)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'17-10'!$K173+('17-10'!$J173/90)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'17-10'!$K174+('17-10'!$J174/90)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'17-10'!$K175+('17-10'!$J175/90)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'17-10'!$K176+('17-10'!$J176/90)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'17-10'!$K177+('17-10'!$J177/90)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'17-10'!$K178+('17-10'!$J178/90)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'17-10'!$K179+('17-10'!$J179/90)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'17-10'!$K180+('17-10'!$J180/90)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'17-10'!$K181+('17-10'!$J181/90)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'17-10'!$K182+('17-10'!$J182/90)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'17-10'!$K183+('17-10'!$J183/90)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'17-10'!$K184+('17-10'!$J184/90)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'17-10'!$K185+('17-10'!$J185/90)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'17-10'!$K186+('17-10'!$J186/90)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'17-10'!$K187+('17-10'!$J187/90)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'17-10'!$K188+('17-10'!$J188/90)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'17-10'!$K189+('17-10'!$J189/90)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'17-10'!$K190+('17-10'!$J190/90)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'17-10'!$K191+('17-10'!$J191/90)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'17-10'!$K192+('17-10'!$J192/90)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'17-10'!$K193+('17-10'!$J193/90)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'17-10'!$K194+('17-10'!$J194/90)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'17-10'!$K195+('17-10'!$J195/90)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'17-10'!$K196+('17-10'!$J196/90)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'17-10'!$K197+('17-10'!$J197/90)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'17-10'!$K198+('17-10'!$J198/90)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'17-10'!$K199+('17-10'!$J199/90)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'17-10'!$K200+('17-10'!$J200/90)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'17-10'!$K201+('17-10'!$J201/90)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'17-10'!$K202+('17-10'!$J202/90)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'17-10'!$K203+('17-10'!$J203/90)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'17-10'!$K204+('17-10'!$J204/90)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'17-10'!$K205+('17-10'!$J205/90)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'17-10'!$K206+('17-10'!$J206/90)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'17-10'!$K207+('17-10'!$J207/90)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'17-10'!$K208+('17-10'!$J208/90)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'17-10'!$K209+('17-10'!$J209/90)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'17-10'!$K210+('17-10'!$J210/90)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'17-10'!$K211+('17-10'!$J211/90)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'17-10'!$K212+('17-10'!$J212/90)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'17-10'!$K213+('17-10'!$J213/90)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'17-10'!$K214+('17-10'!$J214/90)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'17-10'!$K215+('17-10'!$J215/90)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'17-10'!$K216+('17-10'!$J216/90)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'17-10'!$K217+('17-10'!$J217/90)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'17-10'!$K218+('17-10'!$J218/90)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'17-10'!$K219+('17-10'!$J219/90)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'17-10'!$K220+('17-10'!$J220/90)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'17-10'!$K221+('17-10'!$J221/90)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'17-10'!$K222+('17-10'!$J222/90)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'17-10'!$K223+('17-10'!$J223/90)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'17-10'!$K224+('17-10'!$J224/90)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'17-10'!$K225+('17-10'!$J225/90)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'17-10'!$K226+('17-10'!$J226/90)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'17-10'!$K227+('17-10'!$J227/90)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'17-10'!$K228+('17-10'!$J228/90)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'17-10'!$K229+('17-10'!$J229/90)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'17-10'!$K230+('17-10'!$J230/90)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'17-10'!$K231+('17-10'!$J231/90)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'17-10'!$K232+('17-10'!$J232/90)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'17-10'!$K233+('17-10'!$J233/90)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'17-10'!$K234+('17-10'!$J234/90)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'17-10'!$K235+('17-10'!$J235/90)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'17-10'!$K236+('17-10'!$J236/90)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'17-10'!$K237+('17-10'!$J237/90)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'17-10'!$K238+('17-10'!$J238/90)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'17-10'!$K239+('17-10'!$J239/90)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'17-10'!$K240+('17-10'!$J240/90)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'17-10'!$K241+('17-10'!$J241/90)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'17-10'!$K242+('17-10'!$J242/90)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'17-10'!$K243+('17-10'!$J243/90)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'17-10'!$K244+('17-10'!$J244/90)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'17-10'!$K245+('17-10'!$J245/90)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'17-10'!$K246+('17-10'!$J246/90)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'17-10'!$K247+('17-10'!$J247/90)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'17-10'!$K248+('17-10'!$J248/90)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'17-10'!$K249+('17-10'!$J249/90)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'17-10'!$K250+('17-10'!$J250/90)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'17-10'!$K251+('17-10'!$J251/90)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'17-10'!$K252+('17-10'!$J252/90)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'17-10'!$K253+('17-10'!$J253/90)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'17-10'!$K254+('17-10'!$J254/90)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'17-10'!$K255+('17-10'!$J255/90)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'17-10'!$K256+('17-10'!$J256/90)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'17-10'!$K257+('17-10'!$J257/90)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'17-10'!$K258+('17-10'!$J258/90)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'17-10'!$K259+('17-10'!$J259/90)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'17-10'!$K260+('17-10'!$J260/90)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'17-10'!$K261+('17-10'!$J261/90)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'17-10'!$K262+('17-10'!$J262/90)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'17-10'!$K263+('17-10'!$J263/90)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'17-10'!$K264+('17-10'!$J264/90)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'17-10'!$K265+('17-10'!$J265/90)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'17-10'!$K266+('17-10'!$J266/90)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'17-10'!$K267+('17-10'!$J267/90)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'17-10'!$K268+('17-10'!$J268/90)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'17-10'!$K269+('17-10'!$J269/90)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'17-10'!$K270+('17-10'!$J270/90)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'17-10'!$K271+('17-10'!$J271/90)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'17-10'!$K272+('17-10'!$J272/90)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'17-10'!$K273+('17-10'!$J273/90)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'17-10'!$K274+('17-10'!$J274/90)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'17-10'!$K275+('17-10'!$J275/90)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'17-10'!$K276+('17-10'!$J276/90)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'17-10'!$K277+('17-10'!$J277/90)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'17-10'!$K278+('17-10'!$J278/90)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'17-10'!$K279+('17-10'!$J279/90)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'17-10'!$K280+('17-10'!$J280/90)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'17-10'!$K281+('17-10'!$J281/90)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'17-10'!$K282+('17-10'!$J282/90)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'17-10'!$K283+('17-10'!$J283/90)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'17-10'!$K284+('17-10'!$J284/90)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'17-10'!$K285+('17-10'!$J285/90)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'17-10'!$K286+('17-10'!$J286/90)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'17-10'!$K287+('17-10'!$J287/90)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'17-10'!$K288+('17-10'!$J288/90)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'17-10'!$K289+('17-10'!$J289/90)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'17-10'!$K290+('17-10'!$J290/90)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'17-10'!$K291+('17-10'!$J291/90)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'17-10'!$K292+('17-10'!$J292/90)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'17-10'!$K293+('17-10'!$J293/90)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'17-10'!$K294+('17-10'!$J294/90)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'17-10'!$K295+('17-10'!$J295/90)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'17-10'!$K296+('17-10'!$J296/90)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'17-10'!$K297+('17-10'!$J297/90)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'17-10'!$K298+('17-10'!$J298/90)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'17-10'!$K299+('17-10'!$J299/90)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'17-10'!$K300+('17-10'!$J300/90)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'17-10'!$K301+('17-10'!$J301/90)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'17-10'!$K302+('17-10'!$J302/90)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'17-10'!$K303+('17-10'!$J303/90)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'17-10'!$K304+('17-10'!$J304/90)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'17-10'!$K305+('17-10'!$J305/90)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'17-10'!$K306+('17-10'!$J306/90)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'17-10'!$K307+('17-10'!$J307/90)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'17-10'!$K308+('17-10'!$J308/90)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'17-10'!$K309+('17-10'!$J309/90)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'17-10'!$K310+('17-10'!$J310/90)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'17-10'!$K311+('17-10'!$J311/90)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'17-10'!$K312+('17-10'!$J312/90)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'17-10'!$K313+('17-10'!$J313/90)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'17-10'!$K314+('17-10'!$J314/90)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'17-10'!$K315+('17-10'!$J315/90)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'17-10'!$K316+('17-10'!$J316/90)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'17-10'!$K317+('17-10'!$J317/90)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'17-10'!$K318+('17-10'!$J318/90)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'17-10'!$K319+('17-10'!$J319/90)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'17-10'!$K320+('17-10'!$J320/90)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'17-10'!$K321+('17-10'!$J321/90)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'17-10'!$K322+('17-10'!$J322/90)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'17-10'!$K323+('17-10'!$J323/90)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'17-10'!$K324+('17-10'!$J324/90)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'17-10'!$K325+('17-10'!$J325/90)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'17-10'!$K326+('17-10'!$J326/90)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'17-10'!$K327+('17-10'!$J327/90)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'17-10'!$K328+('17-10'!$J328/90)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'17-10'!$K329+('17-10'!$J329/90)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'17-10'!$K330+('17-10'!$J330/90)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'17-10'!$K331+('17-10'!$J331/90)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'17-10'!$K332+('17-10'!$J332/90)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'17-10'!$K333+('17-10'!$J333/90)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'17-10'!$K334+('17-10'!$J334/90)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'17-10'!$K335+('17-10'!$J335/90)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'17-10'!$K336+('17-10'!$J336/90)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'17-10'!$K337+('17-10'!$J337/90)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'17-10'!$K338+('17-10'!$J338/90)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'17-10'!$K339+('17-10'!$J339/90)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'17-10'!$K340+('17-10'!$J340/90)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'17-10'!$K341+('17-10'!$J341/90)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'17-10'!$K342+('17-10'!$J342/90)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'17-10'!$K343+('17-10'!$J343/90)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'17-10'!$K344+('17-10'!$J344/90)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'17-10'!$K345+('17-10'!$J345/90)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'17-10'!$K346+('17-10'!$J346/90)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'17-10'!$K347+('17-10'!$J347/90)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'17-10'!$K348+('17-10'!$J348/90)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'17-10'!$K349+('17-10'!$J349/90)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'17-10'!$K350+('17-10'!$J350/90)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'17-10'!$K351+('17-10'!$J351/90)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'17-10'!$K352+('17-10'!$J352/90)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'17-10'!$K353+('17-10'!$J353/90)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'17-10'!$K354+('17-10'!$J354/90)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'17-10'!$K355+('17-10'!$J355/90)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'17-10'!$K356+('17-10'!$J356/90)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'17-10'!$K357+('17-10'!$J357/90)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'17-10'!$K358+('17-10'!$J358/90)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'17-10'!$K359+('17-10'!$J359/90)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'17-10'!$K360+('17-10'!$J360/90)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'17-10'!$K361+('17-10'!$J361/90)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16" priority="1">
      <formula>$H22="جملة"</formula>
    </cfRule>
    <cfRule type="expression" dxfId="15" priority="2">
      <formula>$H22="مصاريف"</formula>
    </cfRule>
    <cfRule type="expression" dxfId="14" priority="3">
      <formula>$H22="سحب"</formula>
    </cfRule>
    <cfRule type="expression" dxfId="13" priority="4">
      <formula>$H22="بيع"</formula>
    </cfRule>
  </conditionalFormatting>
  <conditionalFormatting sqref="H3:L18">
    <cfRule type="expression" dxfId="12" priority="5">
      <formula>$H3="جملة"</formula>
    </cfRule>
    <cfRule type="expression" dxfId="11" priority="6">
      <formula>$H3="مصاريف"</formula>
    </cfRule>
    <cfRule type="expression" dxfId="10" priority="7">
      <formula>$H3="سحب"</formula>
    </cfRule>
    <cfRule type="expression" dxfId="9" priority="8">
      <formula>$H3="بيع"</formula>
    </cfRule>
  </conditionalFormatting>
  <conditionalFormatting sqref="I22:L361">
    <cfRule type="expression" dxfId="8" priority="9">
      <formula>$H22="جملة"</formula>
    </cfRule>
    <cfRule type="expression" dxfId="7" priority="10">
      <formula>$H22="مصاريف"</formula>
    </cfRule>
    <cfRule type="expression" dxfId="6" priority="11">
      <formula>$H22="سحب"</formula>
    </cfRule>
    <cfRule type="expression" dxfId="5" priority="12">
      <formula>$H22="بيع"</formula>
    </cfRule>
  </conditionalFormatting>
  <dataValidations count="1">
    <dataValidation type="list" allowBlank="1" showInputMessage="1" showErrorMessage="1" sqref="H3:H18 H22:H361" xr:uid="{7B6E3664-B096-4847-905E-710770F3C35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A6DD4-BD96-4950-8815-32EB047D7BF4}">
  <dimension ref="A1:F38"/>
  <sheetViews>
    <sheetView rightToLeft="1" topLeftCell="A9" zoomScale="160" zoomScaleNormal="160" workbookViewId="0">
      <selection activeCell="C20" sqref="C20"/>
    </sheetView>
  </sheetViews>
  <sheetFormatPr defaultRowHeight="14.4" x14ac:dyDescent="0.3"/>
  <cols>
    <col min="1" max="1" width="17.109375" bestFit="1" customWidth="1"/>
    <col min="2" max="2" width="12.109375" bestFit="1" customWidth="1"/>
    <col min="3" max="4" width="8.21875" bestFit="1" customWidth="1"/>
    <col min="5" max="6" width="14.21875" bestFit="1" customWidth="1"/>
  </cols>
  <sheetData>
    <row r="1" spans="1:6" ht="15" thickBot="1" x14ac:dyDescent="0.35">
      <c r="A1" s="186" t="s">
        <v>431</v>
      </c>
      <c r="B1" s="187" t="s">
        <v>2</v>
      </c>
      <c r="C1" s="186" t="s">
        <v>3028</v>
      </c>
      <c r="D1" s="187" t="s">
        <v>3029</v>
      </c>
      <c r="E1" s="196" t="s">
        <v>3026</v>
      </c>
      <c r="F1" s="187" t="s">
        <v>3027</v>
      </c>
    </row>
    <row r="2" spans="1:6" ht="15" thickBot="1" x14ac:dyDescent="0.35">
      <c r="A2" s="188">
        <v>46305</v>
      </c>
      <c r="B2" s="197" t="s">
        <v>3031</v>
      </c>
      <c r="C2" s="208">
        <v>2400</v>
      </c>
      <c r="D2" s="209">
        <f>C2</f>
        <v>2400</v>
      </c>
      <c r="E2" s="204">
        <v>0</v>
      </c>
      <c r="F2" s="189">
        <f>E2</f>
        <v>0</v>
      </c>
    </row>
    <row r="3" spans="1:6" x14ac:dyDescent="0.3">
      <c r="A3" s="190">
        <v>46307</v>
      </c>
      <c r="B3" s="198" t="s">
        <v>3031</v>
      </c>
      <c r="C3" s="210">
        <v>5800</v>
      </c>
      <c r="D3" s="211">
        <f>D2+C3</f>
        <v>8200</v>
      </c>
      <c r="E3" s="205"/>
      <c r="F3" s="191">
        <f>F2+E3</f>
        <v>0</v>
      </c>
    </row>
    <row r="4" spans="1:6" ht="15" thickBot="1" x14ac:dyDescent="0.35">
      <c r="A4" s="192">
        <v>46307</v>
      </c>
      <c r="B4" s="199" t="s">
        <v>3031</v>
      </c>
      <c r="C4" s="212">
        <v>400</v>
      </c>
      <c r="D4" s="213">
        <f t="shared" ref="D4:D14" si="0">D3+C4</f>
        <v>8600</v>
      </c>
      <c r="E4" s="206"/>
      <c r="F4" s="193">
        <f t="shared" ref="F4:F14" si="1">F3+E4</f>
        <v>0</v>
      </c>
    </row>
    <row r="5" spans="1:6" x14ac:dyDescent="0.3">
      <c r="A5" s="190">
        <v>46308</v>
      </c>
      <c r="B5" s="200" t="s">
        <v>2426</v>
      </c>
      <c r="C5" s="210">
        <v>-1650</v>
      </c>
      <c r="D5" s="211">
        <f t="shared" si="0"/>
        <v>6950</v>
      </c>
      <c r="E5" s="205"/>
      <c r="F5" s="191">
        <f t="shared" si="1"/>
        <v>0</v>
      </c>
    </row>
    <row r="6" spans="1:6" x14ac:dyDescent="0.3">
      <c r="A6" s="194">
        <v>46308</v>
      </c>
      <c r="B6" s="201" t="s">
        <v>3031</v>
      </c>
      <c r="C6" s="214">
        <v>2400</v>
      </c>
      <c r="D6" s="215">
        <f t="shared" si="0"/>
        <v>9350</v>
      </c>
      <c r="E6" s="207"/>
      <c r="F6" s="195">
        <f t="shared" si="1"/>
        <v>0</v>
      </c>
    </row>
    <row r="7" spans="1:6" x14ac:dyDescent="0.3">
      <c r="A7" s="194">
        <v>46308</v>
      </c>
      <c r="B7" s="201" t="s">
        <v>2310</v>
      </c>
      <c r="C7" s="214">
        <v>-500</v>
      </c>
      <c r="D7" s="215">
        <f t="shared" si="0"/>
        <v>8850</v>
      </c>
      <c r="E7" s="207"/>
      <c r="F7" s="195">
        <f t="shared" si="1"/>
        <v>0</v>
      </c>
    </row>
    <row r="8" spans="1:6" x14ac:dyDescent="0.3">
      <c r="A8" s="194">
        <v>46308</v>
      </c>
      <c r="B8" s="201" t="s">
        <v>2765</v>
      </c>
      <c r="C8" s="214">
        <v>-900</v>
      </c>
      <c r="D8" s="215">
        <f t="shared" si="0"/>
        <v>7950</v>
      </c>
      <c r="E8" s="207"/>
      <c r="F8" s="195">
        <f t="shared" si="1"/>
        <v>0</v>
      </c>
    </row>
    <row r="9" spans="1:6" ht="15" thickBot="1" x14ac:dyDescent="0.35">
      <c r="A9" s="192">
        <v>46308</v>
      </c>
      <c r="B9" s="199" t="s">
        <v>3031</v>
      </c>
      <c r="C9" s="212">
        <v>1100</v>
      </c>
      <c r="D9" s="213">
        <f t="shared" si="0"/>
        <v>9050</v>
      </c>
      <c r="E9" s="206"/>
      <c r="F9" s="193">
        <f t="shared" si="1"/>
        <v>0</v>
      </c>
    </row>
    <row r="10" spans="1:6" x14ac:dyDescent="0.3">
      <c r="A10" s="190">
        <v>46309</v>
      </c>
      <c r="B10" s="200" t="s">
        <v>2531</v>
      </c>
      <c r="C10" s="210">
        <v>-1100</v>
      </c>
      <c r="D10" s="211">
        <f t="shared" si="0"/>
        <v>7950</v>
      </c>
      <c r="E10" s="205"/>
      <c r="F10" s="191">
        <f t="shared" si="1"/>
        <v>0</v>
      </c>
    </row>
    <row r="11" spans="1:6" x14ac:dyDescent="0.3">
      <c r="A11" s="194">
        <v>46309</v>
      </c>
      <c r="B11" s="202" t="s">
        <v>3070</v>
      </c>
      <c r="C11" s="214">
        <v>-3350</v>
      </c>
      <c r="D11" s="215">
        <f t="shared" si="0"/>
        <v>4600</v>
      </c>
      <c r="E11" s="207"/>
      <c r="F11" s="195">
        <f t="shared" si="1"/>
        <v>0</v>
      </c>
    </row>
    <row r="12" spans="1:6" x14ac:dyDescent="0.3">
      <c r="A12" s="194">
        <v>46309</v>
      </c>
      <c r="B12" s="202" t="s">
        <v>3031</v>
      </c>
      <c r="C12" s="214">
        <v>3400</v>
      </c>
      <c r="D12" s="215">
        <f t="shared" si="0"/>
        <v>8000</v>
      </c>
      <c r="E12" s="207"/>
      <c r="F12" s="195">
        <f t="shared" si="1"/>
        <v>0</v>
      </c>
    </row>
    <row r="13" spans="1:6" ht="15" thickBot="1" x14ac:dyDescent="0.35">
      <c r="A13" s="192">
        <v>46309</v>
      </c>
      <c r="B13" s="203" t="s">
        <v>3031</v>
      </c>
      <c r="C13" s="212">
        <v>1200</v>
      </c>
      <c r="D13" s="213">
        <f t="shared" si="0"/>
        <v>9200</v>
      </c>
      <c r="E13" s="206">
        <v>10000</v>
      </c>
      <c r="F13" s="193">
        <f t="shared" si="1"/>
        <v>10000</v>
      </c>
    </row>
    <row r="14" spans="1:6" x14ac:dyDescent="0.3">
      <c r="A14" s="183">
        <v>46310</v>
      </c>
      <c r="B14" s="216" t="s">
        <v>3116</v>
      </c>
      <c r="C14" s="184">
        <v>-2100</v>
      </c>
      <c r="D14" s="184">
        <f t="shared" si="0"/>
        <v>7100</v>
      </c>
      <c r="E14" s="185"/>
      <c r="F14" s="185">
        <f t="shared" si="1"/>
        <v>10000</v>
      </c>
    </row>
    <row r="15" spans="1:6" x14ac:dyDescent="0.3">
      <c r="A15" s="183">
        <v>46310</v>
      </c>
      <c r="B15" s="217" t="s">
        <v>2487</v>
      </c>
      <c r="C15" s="181">
        <v>-3000</v>
      </c>
      <c r="D15" s="181">
        <f t="shared" ref="D15:D38" si="2">D14+C15</f>
        <v>4100</v>
      </c>
      <c r="E15" s="182">
        <v>-2000</v>
      </c>
      <c r="F15" s="182">
        <f t="shared" ref="F15:F38" si="3">F14+E15</f>
        <v>8000</v>
      </c>
    </row>
    <row r="16" spans="1:6" x14ac:dyDescent="0.3">
      <c r="A16" s="183">
        <v>46310</v>
      </c>
      <c r="B16" s="217" t="s">
        <v>3031</v>
      </c>
      <c r="C16" s="181">
        <v>1000</v>
      </c>
      <c r="D16" s="181">
        <f t="shared" si="2"/>
        <v>5100</v>
      </c>
      <c r="E16" s="182"/>
      <c r="F16" s="182">
        <f t="shared" si="3"/>
        <v>8000</v>
      </c>
    </row>
    <row r="17" spans="1:6" x14ac:dyDescent="0.3">
      <c r="A17" s="183">
        <v>46310</v>
      </c>
      <c r="B17" s="217" t="s">
        <v>3031</v>
      </c>
      <c r="C17" s="181">
        <v>1000</v>
      </c>
      <c r="D17" s="181">
        <f t="shared" si="2"/>
        <v>6100</v>
      </c>
      <c r="E17" s="182"/>
      <c r="F17" s="182">
        <f t="shared" si="3"/>
        <v>8000</v>
      </c>
    </row>
    <row r="18" spans="1:6" x14ac:dyDescent="0.3">
      <c r="A18" s="180">
        <v>46311</v>
      </c>
      <c r="B18" s="179" t="s">
        <v>2454</v>
      </c>
      <c r="C18" s="181">
        <v>-1900</v>
      </c>
      <c r="D18" s="181">
        <f t="shared" si="2"/>
        <v>4200</v>
      </c>
      <c r="E18" s="182"/>
      <c r="F18" s="182">
        <f t="shared" si="3"/>
        <v>8000</v>
      </c>
    </row>
    <row r="19" spans="1:6" x14ac:dyDescent="0.3">
      <c r="A19" s="180">
        <v>46311</v>
      </c>
      <c r="B19" s="179" t="s">
        <v>3031</v>
      </c>
      <c r="C19" s="181">
        <v>3250</v>
      </c>
      <c r="D19" s="181">
        <f t="shared" si="2"/>
        <v>7450</v>
      </c>
      <c r="E19" s="182"/>
      <c r="F19" s="182">
        <f t="shared" si="3"/>
        <v>8000</v>
      </c>
    </row>
    <row r="20" spans="1:6" x14ac:dyDescent="0.3">
      <c r="A20" s="180"/>
      <c r="B20" s="179"/>
      <c r="C20" s="181"/>
      <c r="D20" s="181">
        <f t="shared" si="2"/>
        <v>7450</v>
      </c>
      <c r="E20" s="182"/>
      <c r="F20" s="182">
        <f t="shared" si="3"/>
        <v>8000</v>
      </c>
    </row>
    <row r="21" spans="1:6" x14ac:dyDescent="0.3">
      <c r="A21" s="180"/>
      <c r="B21" s="179"/>
      <c r="C21" s="181"/>
      <c r="D21" s="181">
        <f t="shared" si="2"/>
        <v>7450</v>
      </c>
      <c r="E21" s="182"/>
      <c r="F21" s="182">
        <f t="shared" si="3"/>
        <v>8000</v>
      </c>
    </row>
    <row r="22" spans="1:6" x14ac:dyDescent="0.3">
      <c r="A22" s="180"/>
      <c r="B22" s="179"/>
      <c r="C22" s="181"/>
      <c r="D22" s="181">
        <f t="shared" si="2"/>
        <v>7450</v>
      </c>
      <c r="E22" s="182"/>
      <c r="F22" s="182">
        <f t="shared" si="3"/>
        <v>8000</v>
      </c>
    </row>
    <row r="23" spans="1:6" x14ac:dyDescent="0.3">
      <c r="A23" s="180"/>
      <c r="B23" s="179"/>
      <c r="C23" s="181"/>
      <c r="D23" s="181">
        <f t="shared" si="2"/>
        <v>7450</v>
      </c>
      <c r="E23" s="182"/>
      <c r="F23" s="182">
        <f t="shared" si="3"/>
        <v>8000</v>
      </c>
    </row>
    <row r="24" spans="1:6" x14ac:dyDescent="0.3">
      <c r="A24" s="180"/>
      <c r="B24" s="179"/>
      <c r="C24" s="181"/>
      <c r="D24" s="181">
        <f t="shared" si="2"/>
        <v>7450</v>
      </c>
      <c r="E24" s="182"/>
      <c r="F24" s="182">
        <f t="shared" si="3"/>
        <v>8000</v>
      </c>
    </row>
    <row r="25" spans="1:6" x14ac:dyDescent="0.3">
      <c r="A25" s="180"/>
      <c r="B25" s="179"/>
      <c r="C25" s="181"/>
      <c r="D25" s="181">
        <f t="shared" si="2"/>
        <v>7450</v>
      </c>
      <c r="E25" s="182"/>
      <c r="F25" s="182">
        <f t="shared" si="3"/>
        <v>8000</v>
      </c>
    </row>
    <row r="26" spans="1:6" x14ac:dyDescent="0.3">
      <c r="A26" s="180"/>
      <c r="B26" s="179"/>
      <c r="C26" s="181"/>
      <c r="D26" s="181">
        <f t="shared" si="2"/>
        <v>7450</v>
      </c>
      <c r="E26" s="182"/>
      <c r="F26" s="182">
        <f t="shared" si="3"/>
        <v>8000</v>
      </c>
    </row>
    <row r="27" spans="1:6" x14ac:dyDescent="0.3">
      <c r="A27" s="180"/>
      <c r="B27" s="179"/>
      <c r="C27" s="181"/>
      <c r="D27" s="181">
        <f t="shared" si="2"/>
        <v>7450</v>
      </c>
      <c r="E27" s="182"/>
      <c r="F27" s="182">
        <f t="shared" si="3"/>
        <v>8000</v>
      </c>
    </row>
    <row r="28" spans="1:6" x14ac:dyDescent="0.3">
      <c r="A28" s="180"/>
      <c r="B28" s="179"/>
      <c r="C28" s="181"/>
      <c r="D28" s="181">
        <f t="shared" si="2"/>
        <v>7450</v>
      </c>
      <c r="E28" s="182"/>
      <c r="F28" s="182">
        <f t="shared" si="3"/>
        <v>8000</v>
      </c>
    </row>
    <row r="29" spans="1:6" x14ac:dyDescent="0.3">
      <c r="A29" s="180"/>
      <c r="B29" s="179"/>
      <c r="C29" s="181"/>
      <c r="D29" s="181">
        <f t="shared" si="2"/>
        <v>7450</v>
      </c>
      <c r="E29" s="182"/>
      <c r="F29" s="182">
        <f t="shared" si="3"/>
        <v>8000</v>
      </c>
    </row>
    <row r="30" spans="1:6" x14ac:dyDescent="0.3">
      <c r="A30" s="180"/>
      <c r="B30" s="179"/>
      <c r="C30" s="181"/>
      <c r="D30" s="181">
        <f t="shared" si="2"/>
        <v>7450</v>
      </c>
      <c r="E30" s="182"/>
      <c r="F30" s="182">
        <f t="shared" si="3"/>
        <v>8000</v>
      </c>
    </row>
    <row r="31" spans="1:6" x14ac:dyDescent="0.3">
      <c r="A31" s="180"/>
      <c r="B31" s="179"/>
      <c r="C31" s="181"/>
      <c r="D31" s="181">
        <f t="shared" si="2"/>
        <v>7450</v>
      </c>
      <c r="E31" s="182"/>
      <c r="F31" s="182">
        <f t="shared" si="3"/>
        <v>8000</v>
      </c>
    </row>
    <row r="32" spans="1:6" x14ac:dyDescent="0.3">
      <c r="A32" s="180"/>
      <c r="B32" s="179"/>
      <c r="C32" s="181"/>
      <c r="D32" s="181">
        <f t="shared" si="2"/>
        <v>7450</v>
      </c>
      <c r="E32" s="182"/>
      <c r="F32" s="182">
        <f t="shared" si="3"/>
        <v>8000</v>
      </c>
    </row>
    <row r="33" spans="1:6" x14ac:dyDescent="0.3">
      <c r="A33" s="180"/>
      <c r="B33" s="179"/>
      <c r="C33" s="181"/>
      <c r="D33" s="181">
        <f t="shared" si="2"/>
        <v>7450</v>
      </c>
      <c r="E33" s="182"/>
      <c r="F33" s="182">
        <f t="shared" si="3"/>
        <v>8000</v>
      </c>
    </row>
    <row r="34" spans="1:6" x14ac:dyDescent="0.3">
      <c r="A34" s="180"/>
      <c r="B34" s="179"/>
      <c r="C34" s="181"/>
      <c r="D34" s="181">
        <f t="shared" si="2"/>
        <v>7450</v>
      </c>
      <c r="E34" s="182"/>
      <c r="F34" s="182">
        <f t="shared" si="3"/>
        <v>8000</v>
      </c>
    </row>
    <row r="35" spans="1:6" x14ac:dyDescent="0.3">
      <c r="A35" s="180"/>
      <c r="B35" s="179"/>
      <c r="C35" s="181"/>
      <c r="D35" s="181">
        <f t="shared" si="2"/>
        <v>7450</v>
      </c>
      <c r="E35" s="182"/>
      <c r="F35" s="182">
        <f t="shared" si="3"/>
        <v>8000</v>
      </c>
    </row>
    <row r="36" spans="1:6" x14ac:dyDescent="0.3">
      <c r="A36" s="180"/>
      <c r="B36" s="179"/>
      <c r="C36" s="181"/>
      <c r="D36" s="181">
        <f t="shared" si="2"/>
        <v>7450</v>
      </c>
      <c r="E36" s="182"/>
      <c r="F36" s="182">
        <f t="shared" si="3"/>
        <v>8000</v>
      </c>
    </row>
    <row r="37" spans="1:6" x14ac:dyDescent="0.3">
      <c r="A37" s="180"/>
      <c r="B37" s="179"/>
      <c r="C37" s="181"/>
      <c r="D37" s="181">
        <f t="shared" si="2"/>
        <v>7450</v>
      </c>
      <c r="E37" s="182"/>
      <c r="F37" s="182">
        <f t="shared" si="3"/>
        <v>8000</v>
      </c>
    </row>
    <row r="38" spans="1:6" x14ac:dyDescent="0.3">
      <c r="A38" s="180"/>
      <c r="B38" s="179"/>
      <c r="C38" s="181"/>
      <c r="D38" s="181">
        <f t="shared" si="2"/>
        <v>7450</v>
      </c>
      <c r="E38" s="182"/>
      <c r="F38" s="182">
        <f t="shared" si="3"/>
        <v>8000</v>
      </c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90" activePane="bottomLeft" state="frozen"/>
      <selection pane="bottomLeft" activeCell="I180" sqref="I180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687602.67777777766</v>
      </c>
      <c r="C1" s="55">
        <f ca="1">SUM(C3:C427)</f>
        <v>-62587.348888888911</v>
      </c>
      <c r="D1" s="55">
        <f ca="1">SUM(D3:D427)</f>
        <v>165826.97222222216</v>
      </c>
      <c r="E1" s="27">
        <f ca="1">IF(B1=0,"",C1/B1)*-1</f>
        <v>9.1022549666562175E-2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>
        <f t="shared" ca="1" si="56"/>
        <v>2895.0000000000014</v>
      </c>
      <c r="C180" s="57">
        <f t="shared" ca="1" si="57"/>
        <v>-110.33333333333333</v>
      </c>
      <c r="D180" s="57">
        <f t="shared" ca="1" si="58"/>
        <v>127</v>
      </c>
      <c r="E180" s="27">
        <f t="shared" ca="1" si="65"/>
        <v>3.8111686816350007E-2</v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6527.3444444444449</v>
      </c>
      <c r="C181" s="57">
        <f t="shared" ca="1" si="57"/>
        <v>-523.11111111111109</v>
      </c>
      <c r="D181" s="57">
        <f t="shared" ca="1" si="58"/>
        <v>3263.1111111111113</v>
      </c>
      <c r="E181" s="27">
        <f t="shared" ca="1" si="65"/>
        <v>8.0141490243607658E-2</v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21743.177777777782</v>
      </c>
      <c r="G182" s="30">
        <f t="shared" ref="G182" ca="1" si="77">SUM(C176:C182)</f>
        <v>-1402.1111111111111</v>
      </c>
      <c r="H182" s="33">
        <f ca="1">IF(F182=0,"",G182/F182)*-1</f>
        <v>6.44851054174847E-2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>
        <f t="shared" ca="1" si="56"/>
        <v>2331.3888888888887</v>
      </c>
      <c r="C183" s="57">
        <f t="shared" ca="1" si="57"/>
        <v>-464.4444444444444</v>
      </c>
      <c r="D183" s="57">
        <f t="shared" ca="1" si="58"/>
        <v>562.22222222222217</v>
      </c>
      <c r="E183" s="27">
        <f t="shared" ca="1" si="65"/>
        <v>0.19921363040629095</v>
      </c>
      <c r="I183" s="48">
        <f ca="1">SUM(D156:D185)</f>
        <v>32095.722222222223</v>
      </c>
      <c r="J183" s="48">
        <f ca="1">I183*J182</f>
        <v>3209.5722222222225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>
        <f t="shared" ca="1" si="56"/>
        <v>2286.0555555555566</v>
      </c>
      <c r="C184" s="57">
        <f t="shared" ca="1" si="57"/>
        <v>-49.555555555555557</v>
      </c>
      <c r="D184" s="57">
        <f t="shared" ca="1" si="58"/>
        <v>1393.8333333333333</v>
      </c>
      <c r="E184" s="27">
        <f t="shared" ca="1" si="65"/>
        <v>2.1677319011397595E-2</v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>
        <f t="shared" ca="1" si="56"/>
        <v>3094.6666666666679</v>
      </c>
      <c r="C185" s="57">
        <f t="shared" ca="1" si="57"/>
        <v>-83.333333333333343</v>
      </c>
      <c r="D185" s="57">
        <f t="shared" ca="1" si="58"/>
        <v>700.22222222222217</v>
      </c>
      <c r="E185" s="27">
        <f t="shared" ca="1" si="65"/>
        <v>2.6928048255062467E-2</v>
      </c>
      <c r="I185" s="48">
        <f ca="1">SUM(B156:B185)</f>
        <v>101537.17777777779</v>
      </c>
      <c r="J185" s="48">
        <f ca="1">SUM(C156:C185)</f>
        <v>-6709.8411111111118</v>
      </c>
      <c r="K185" s="50">
        <f ca="1">IF(I185=0,"",J185/I185)*-1</f>
        <v>6.6082604007333498E-2</v>
      </c>
      <c r="L185" s="51">
        <f ca="1">I185*L184</f>
        <v>40614.871111111119</v>
      </c>
      <c r="M185" s="51">
        <f ca="1">I185*M184</f>
        <v>60922.306666666671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>
        <f t="shared" ca="1" si="56"/>
        <v>3547.0555555555561</v>
      </c>
      <c r="C186" s="57">
        <f t="shared" ca="1" si="57"/>
        <v>-475.55555555555554</v>
      </c>
      <c r="D186" s="57">
        <f t="shared" ca="1" si="58"/>
        <v>2329</v>
      </c>
      <c r="E186" s="27">
        <f t="shared" ca="1" si="65"/>
        <v>0.13407051231851141</v>
      </c>
      <c r="L186" s="53">
        <f ca="1">L185*L183</f>
        <v>16245.948444444448</v>
      </c>
      <c r="M186" s="53">
        <f ca="1">M185*M183</f>
        <v>4873.7845333333335</v>
      </c>
      <c r="N186" s="53">
        <f ca="1">M186+L186+J183</f>
        <v>24329.305200000003</v>
      </c>
      <c r="O186">
        <f t="shared" si="60"/>
        <v>40</v>
      </c>
    </row>
    <row r="187" spans="1:15" ht="14.25" customHeight="1" x14ac:dyDescent="0.3">
      <c r="A187" s="63">
        <v>46297</v>
      </c>
      <c r="B187" s="57">
        <f t="shared" ca="1" si="56"/>
        <v>3792.8888888888887</v>
      </c>
      <c r="C187" s="57">
        <f t="shared" ca="1" si="57"/>
        <v>-227.33333333333331</v>
      </c>
      <c r="D187" s="57">
        <f t="shared" ca="1" si="58"/>
        <v>510</v>
      </c>
      <c r="E187" s="27">
        <f t="shared" ca="1" si="65"/>
        <v>5.9936723693461445E-2</v>
      </c>
      <c r="O187">
        <f t="shared" si="60"/>
        <v>40</v>
      </c>
    </row>
    <row r="188" spans="1:15" ht="14.25" customHeight="1" x14ac:dyDescent="0.3">
      <c r="A188" s="63">
        <v>46298</v>
      </c>
      <c r="B188" s="57">
        <f t="shared" ca="1" si="56"/>
        <v>3807.6666666666688</v>
      </c>
      <c r="C188" s="57">
        <f t="shared" ca="1" si="57"/>
        <v>-101.66666666666669</v>
      </c>
      <c r="D188" s="57">
        <f t="shared" ca="1" si="58"/>
        <v>2048.7222222222222</v>
      </c>
      <c r="E188" s="27">
        <f t="shared" ca="1" si="65"/>
        <v>2.6700516501794613E-2</v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18859.722222222226</v>
      </c>
      <c r="G189" s="30">
        <f t="shared" ref="G189" ca="1" si="79">SUM(C183:C189)</f>
        <v>-1401.8888888888889</v>
      </c>
      <c r="H189" s="33">
        <f ca="1">IF(F189=0,"",G189/F189)*-1</f>
        <v>7.4332425068119878E-2</v>
      </c>
      <c r="N189" s="73">
        <f ca="1">N186+J185</f>
        <v>17619.46408888889</v>
      </c>
      <c r="O189">
        <f t="shared" si="60"/>
        <v>40</v>
      </c>
    </row>
    <row r="190" spans="1:15" ht="14.25" customHeight="1" x14ac:dyDescent="0.3">
      <c r="A190" s="63">
        <v>46300</v>
      </c>
      <c r="B190" s="57">
        <f t="shared" ca="1" si="56"/>
        <v>2010.9444444444437</v>
      </c>
      <c r="C190" s="57">
        <f t="shared" ca="1" si="57"/>
        <v>-88.444444444444443</v>
      </c>
      <c r="D190" s="57">
        <f t="shared" ca="1" si="58"/>
        <v>706.66666666666663</v>
      </c>
      <c r="E190" s="27">
        <f t="shared" ca="1" si="65"/>
        <v>4.3981545431941889E-2</v>
      </c>
      <c r="O190">
        <f t="shared" si="60"/>
        <v>41</v>
      </c>
    </row>
    <row r="191" spans="1:15" ht="14.25" customHeight="1" x14ac:dyDescent="0.3">
      <c r="A191" s="63">
        <v>46301</v>
      </c>
      <c r="B191" s="57">
        <f t="shared" ref="B191:B254" ca="1" si="80">IFERROR(SUMIFS(INDIRECT("'"&amp;TEXT(A191,"DD-MM")&amp;"'!L:L"),INDIRECT("'"&amp;TEXT(A191,"DD-MM")&amp;"'!H:H"),$B$2),"")</f>
        <v>3426.0555555555575</v>
      </c>
      <c r="C191" s="57">
        <f t="shared" ref="C191:C254" ca="1" si="81">IFERROR(SUMIFS(INDIRECT("'"&amp;TEXT(A191,"DD-MM")&amp;"'!L:L"),INDIRECT("'"&amp;TEXT(A191,"DD-MM")&amp;"'!H:H"),$C$2),"")</f>
        <v>-75</v>
      </c>
      <c r="D191" s="57">
        <f t="shared" ref="D191:D254" ca="1" si="82">IFERROR(SUMIFS(INDIRECT("'"&amp;TEXT(A191,"DD-MM")&amp;"'!L:L"),INDIRECT("'"&amp;TEXT(A191,"DD-MM")&amp;"'!H:H"),$D$2),"")</f>
        <v>1318.2222222222222</v>
      </c>
      <c r="E191" s="27">
        <f t="shared" ref="E191:E254" ca="1" si="83">IFERROR(IF(B191=0,"",C191/B191)*-1,"")</f>
        <v>2.189106358137799E-2</v>
      </c>
      <c r="O191">
        <f t="shared" si="60"/>
        <v>41</v>
      </c>
    </row>
    <row r="192" spans="1:15" ht="14.25" customHeight="1" x14ac:dyDescent="0.3">
      <c r="A192" s="63">
        <v>46302</v>
      </c>
      <c r="B192" s="57">
        <f t="shared" ca="1" si="80"/>
        <v>3319.222222222224</v>
      </c>
      <c r="C192" s="57">
        <f t="shared" ca="1" si="81"/>
        <v>-82.888888888888886</v>
      </c>
      <c r="D192" s="57">
        <f t="shared" ca="1" si="82"/>
        <v>2180.2222222222222</v>
      </c>
      <c r="E192" s="27">
        <f t="shared" ca="1" si="83"/>
        <v>2.4972383088407577E-2</v>
      </c>
      <c r="O192">
        <f t="shared" si="60"/>
        <v>41</v>
      </c>
    </row>
    <row r="193" spans="1:15" ht="14.25" customHeight="1" x14ac:dyDescent="0.3">
      <c r="A193" s="63">
        <v>46303</v>
      </c>
      <c r="B193" s="57">
        <f t="shared" ca="1" si="80"/>
        <v>2520.3888888888891</v>
      </c>
      <c r="C193" s="57">
        <f t="shared" ca="1" si="81"/>
        <v>-149</v>
      </c>
      <c r="D193" s="57">
        <f t="shared" ca="1" si="82"/>
        <v>1230.9444444444443</v>
      </c>
      <c r="E193" s="27">
        <f t="shared" ca="1" si="83"/>
        <v>5.9117861000286549E-2</v>
      </c>
      <c r="O193">
        <f t="shared" si="60"/>
        <v>41</v>
      </c>
    </row>
    <row r="194" spans="1:15" ht="14.25" customHeight="1" x14ac:dyDescent="0.3">
      <c r="A194" s="63">
        <v>46304</v>
      </c>
      <c r="B194" s="57">
        <f t="shared" ca="1" si="80"/>
        <v>4933.166666666667</v>
      </c>
      <c r="C194" s="57">
        <f t="shared" ca="1" si="81"/>
        <v>-74</v>
      </c>
      <c r="D194" s="57">
        <f t="shared" ca="1" si="82"/>
        <v>2146.6666666666665</v>
      </c>
      <c r="E194" s="27">
        <f t="shared" ca="1" si="83"/>
        <v>1.5000506773877495E-2</v>
      </c>
      <c r="O194">
        <f t="shared" si="60"/>
        <v>41</v>
      </c>
    </row>
    <row r="195" spans="1:15" ht="14.25" customHeight="1" x14ac:dyDescent="0.3">
      <c r="A195" s="63">
        <v>46305</v>
      </c>
      <c r="B195" s="57">
        <f t="shared" ca="1" si="80"/>
        <v>3514.2222222222226</v>
      </c>
      <c r="C195" s="57">
        <f t="shared" ca="1" si="81"/>
        <v>-171.77777777777777</v>
      </c>
      <c r="D195" s="57">
        <f t="shared" ca="1" si="82"/>
        <v>9986.6666666666661</v>
      </c>
      <c r="E195" s="27">
        <f t="shared" ca="1" si="83"/>
        <v>4.8880738586062976E-2</v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19724.000000000004</v>
      </c>
      <c r="G196" s="30">
        <f t="shared" ref="G196" ca="1" si="85">SUM(C190:C196)</f>
        <v>-641.11111111111109</v>
      </c>
      <c r="H196" s="33">
        <f ca="1">IF(F196=0,"",G196/F196)*-1</f>
        <v>3.2504112305369648E-2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>
        <f t="shared" ca="1" si="80"/>
        <v>3850.2777777777783</v>
      </c>
      <c r="C197" s="57">
        <f t="shared" ca="1" si="81"/>
        <v>-159.66666666666669</v>
      </c>
      <c r="D197" s="57">
        <f t="shared" ca="1" si="82"/>
        <v>3584.2222222222222</v>
      </c>
      <c r="E197" s="27">
        <f t="shared" ca="1" si="83"/>
        <v>4.1468869489935792E-2</v>
      </c>
      <c r="O197">
        <f t="shared" si="86"/>
        <v>42</v>
      </c>
    </row>
    <row r="198" spans="1:15" ht="14.25" customHeight="1" x14ac:dyDescent="0.3">
      <c r="A198" s="63">
        <v>46308</v>
      </c>
      <c r="B198" s="57">
        <f t="shared" ca="1" si="80"/>
        <v>3039.666666666667</v>
      </c>
      <c r="C198" s="57">
        <f t="shared" ca="1" si="81"/>
        <v>-47.333333333333336</v>
      </c>
      <c r="D198" s="57">
        <f t="shared" ca="1" si="82"/>
        <v>1411.8888888888889</v>
      </c>
      <c r="E198" s="27">
        <f t="shared" ca="1" si="83"/>
        <v>1.5571882881894945E-2</v>
      </c>
      <c r="O198">
        <f t="shared" si="86"/>
        <v>42</v>
      </c>
    </row>
    <row r="199" spans="1:15" ht="14.25" customHeight="1" x14ac:dyDescent="0.3">
      <c r="A199" s="63">
        <v>46309</v>
      </c>
      <c r="B199" s="57">
        <f t="shared" ca="1" si="80"/>
        <v>3859.7777777777783</v>
      </c>
      <c r="C199" s="57">
        <f t="shared" ca="1" si="81"/>
        <v>-34.444444444444443</v>
      </c>
      <c r="D199" s="57">
        <f t="shared" ca="1" si="82"/>
        <v>1539</v>
      </c>
      <c r="E199" s="27">
        <f t="shared" ca="1" si="83"/>
        <v>8.9239449594104431E-3</v>
      </c>
      <c r="O199">
        <f t="shared" si="86"/>
        <v>42</v>
      </c>
    </row>
    <row r="200" spans="1:15" ht="14.25" customHeight="1" x14ac:dyDescent="0.3">
      <c r="A200" s="63">
        <v>46310</v>
      </c>
      <c r="B200" s="57">
        <f t="shared" ca="1" si="80"/>
        <v>1772.8333333333328</v>
      </c>
      <c r="C200" s="57">
        <f t="shared" ca="1" si="81"/>
        <v>-2267.8888888888891</v>
      </c>
      <c r="D200" s="57">
        <f t="shared" ca="1" si="82"/>
        <v>635</v>
      </c>
      <c r="E200" s="27">
        <f t="shared" ca="1" si="83"/>
        <v>1.2792454012722891</v>
      </c>
      <c r="O200">
        <f t="shared" si="86"/>
        <v>42</v>
      </c>
    </row>
    <row r="201" spans="1:15" ht="14.25" customHeight="1" x14ac:dyDescent="0.3">
      <c r="A201" s="63">
        <v>46311</v>
      </c>
      <c r="B201" s="57">
        <f t="shared" ca="1" si="80"/>
        <v>1664.4444444444446</v>
      </c>
      <c r="C201" s="57">
        <f t="shared" ca="1" si="81"/>
        <v>-142</v>
      </c>
      <c r="D201" s="57">
        <f t="shared" ca="1" si="82"/>
        <v>2339.8888888888887</v>
      </c>
      <c r="E201" s="27">
        <f t="shared" ca="1" si="83"/>
        <v>8.5313751668891852E-2</v>
      </c>
      <c r="O201">
        <f t="shared" si="86"/>
        <v>42</v>
      </c>
    </row>
    <row r="202" spans="1:15" ht="14.25" customHeight="1" x14ac:dyDescent="0.3">
      <c r="A202" s="63">
        <v>46312</v>
      </c>
      <c r="B202" s="57">
        <f t="shared" ca="1" si="80"/>
        <v>0</v>
      </c>
      <c r="C202" s="57">
        <f t="shared" ca="1" si="81"/>
        <v>0</v>
      </c>
      <c r="D202" s="57">
        <f t="shared" ca="1" si="82"/>
        <v>0</v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14187</v>
      </c>
      <c r="G203" s="30">
        <f t="shared" ref="G203" ca="1" si="88">SUM(C197:C203)</f>
        <v>-2651.3333333333335</v>
      </c>
      <c r="H203" s="33">
        <f ca="1">IF(F203=0,"",G203/F203)*-1</f>
        <v>0.18688470665632859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I213" s="47" t="s">
        <v>2745</v>
      </c>
      <c r="J213" s="49">
        <v>0.1</v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I214" s="48">
        <f ca="1">SUM(D186:D216)</f>
        <v>31967.111111111109</v>
      </c>
      <c r="J214" s="48">
        <f ca="1">I214*J213</f>
        <v>3196.7111111111112</v>
      </c>
      <c r="L214" s="49">
        <v>0.4</v>
      </c>
      <c r="M214" s="49">
        <v>0.08</v>
      </c>
      <c r="N214" s="54" t="s">
        <v>1261</v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I215" s="47" t="s">
        <v>2746</v>
      </c>
      <c r="J215" s="47" t="s">
        <v>2747</v>
      </c>
      <c r="K215" s="47" t="s">
        <v>435</v>
      </c>
      <c r="L215" s="49">
        <v>0.4</v>
      </c>
      <c r="M215" s="49">
        <v>0.6</v>
      </c>
      <c r="N215" s="54" t="s">
        <v>1260</v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I216" s="48">
        <f ca="1">SUM(B186:B216)</f>
        <v>45058.611111111124</v>
      </c>
      <c r="J216" s="48">
        <f ca="1">SUM(C186:C216)</f>
        <v>-4097</v>
      </c>
      <c r="K216" s="50">
        <f ca="1">IF(I216=0,"",J216/I216)*-1</f>
        <v>9.0926016114813393E-2</v>
      </c>
      <c r="L216" s="51">
        <f ca="1">I216*L215</f>
        <v>18023.444444444449</v>
      </c>
      <c r="M216" s="51">
        <f ca="1">I216*M215</f>
        <v>27035.166666666675</v>
      </c>
      <c r="N216" t="s">
        <v>1265</v>
      </c>
      <c r="O216">
        <f t="shared" si="86"/>
        <v>44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L217" s="53">
        <f ca="1">L216*L214</f>
        <v>7209.3777777777796</v>
      </c>
      <c r="M217" s="53">
        <f ca="1">M216*M214</f>
        <v>2162.813333333334</v>
      </c>
      <c r="N217" s="53">
        <f ca="1">M217+L217+J214</f>
        <v>12568.902222222225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N219" s="54" t="s">
        <v>1963</v>
      </c>
      <c r="O219">
        <f t="shared" si="86"/>
        <v>1</v>
      </c>
    </row>
    <row r="220" spans="1:15" ht="14.25" customHeight="1" x14ac:dyDescent="0.35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N220" s="73">
        <f ca="1">N217+J216</f>
        <v>8471.9022222222247</v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84" priority="66" operator="lessThan">
      <formula>0</formula>
    </cfRule>
  </conditionalFormatting>
  <conditionalFormatting sqref="H6:H7">
    <cfRule type="cellIs" dxfId="83" priority="67" operator="lessThan">
      <formula>0</formula>
    </cfRule>
  </conditionalFormatting>
  <conditionalFormatting sqref="H13:H14">
    <cfRule type="cellIs" dxfId="82" priority="68" operator="lessThan">
      <formula>0</formula>
    </cfRule>
  </conditionalFormatting>
  <conditionalFormatting sqref="H21">
    <cfRule type="cellIs" dxfId="81" priority="65" operator="lessThan">
      <formula>0</formula>
    </cfRule>
  </conditionalFormatting>
  <conditionalFormatting sqref="H28">
    <cfRule type="cellIs" dxfId="80" priority="64" operator="lessThan">
      <formula>0</formula>
    </cfRule>
  </conditionalFormatting>
  <conditionalFormatting sqref="H35">
    <cfRule type="cellIs" dxfId="79" priority="63" operator="lessThan">
      <formula>0</formula>
    </cfRule>
  </conditionalFormatting>
  <conditionalFormatting sqref="H42">
    <cfRule type="cellIs" dxfId="78" priority="62" operator="lessThan">
      <formula>0</formula>
    </cfRule>
  </conditionalFormatting>
  <conditionalFormatting sqref="H49">
    <cfRule type="cellIs" dxfId="77" priority="61" operator="lessThan">
      <formula>0</formula>
    </cfRule>
  </conditionalFormatting>
  <conditionalFormatting sqref="H56">
    <cfRule type="cellIs" dxfId="76" priority="60" operator="lessThan">
      <formula>0</formula>
    </cfRule>
  </conditionalFormatting>
  <conditionalFormatting sqref="H63">
    <cfRule type="cellIs" dxfId="75" priority="59" operator="lessThan">
      <formula>0</formula>
    </cfRule>
  </conditionalFormatting>
  <conditionalFormatting sqref="H70">
    <cfRule type="cellIs" dxfId="74" priority="58" operator="lessThan">
      <formula>0</formula>
    </cfRule>
  </conditionalFormatting>
  <conditionalFormatting sqref="H77">
    <cfRule type="cellIs" dxfId="73" priority="57" operator="lessThan">
      <formula>0</formula>
    </cfRule>
  </conditionalFormatting>
  <conditionalFormatting sqref="H84">
    <cfRule type="cellIs" dxfId="72" priority="56" operator="lessThan">
      <formula>0</formula>
    </cfRule>
  </conditionalFormatting>
  <conditionalFormatting sqref="H91">
    <cfRule type="cellIs" dxfId="71" priority="55" operator="lessThan">
      <formula>0</formula>
    </cfRule>
  </conditionalFormatting>
  <conditionalFormatting sqref="H98">
    <cfRule type="cellIs" dxfId="70" priority="54" operator="lessThan">
      <formula>0</formula>
    </cfRule>
  </conditionalFormatting>
  <conditionalFormatting sqref="H105">
    <cfRule type="cellIs" dxfId="69" priority="53" operator="lessThan">
      <formula>0</formula>
    </cfRule>
  </conditionalFormatting>
  <conditionalFormatting sqref="H112">
    <cfRule type="cellIs" dxfId="68" priority="52" operator="lessThan">
      <formula>0</formula>
    </cfRule>
  </conditionalFormatting>
  <conditionalFormatting sqref="H119">
    <cfRule type="cellIs" dxfId="67" priority="51" operator="lessThan">
      <formula>0</formula>
    </cfRule>
  </conditionalFormatting>
  <conditionalFormatting sqref="H126">
    <cfRule type="cellIs" dxfId="66" priority="50" operator="lessThan">
      <formula>0</formula>
    </cfRule>
  </conditionalFormatting>
  <conditionalFormatting sqref="H133">
    <cfRule type="cellIs" dxfId="65" priority="45" operator="lessThan">
      <formula>0</formula>
    </cfRule>
  </conditionalFormatting>
  <conditionalFormatting sqref="H140">
    <cfRule type="cellIs" dxfId="64" priority="44" operator="lessThan">
      <formula>0</formula>
    </cfRule>
  </conditionalFormatting>
  <conditionalFormatting sqref="H147">
    <cfRule type="cellIs" dxfId="63" priority="43" operator="lessThan">
      <formula>0</formula>
    </cfRule>
  </conditionalFormatting>
  <conditionalFormatting sqref="H154">
    <cfRule type="cellIs" dxfId="62" priority="42" operator="lessThan">
      <formula>0</formula>
    </cfRule>
  </conditionalFormatting>
  <conditionalFormatting sqref="H161">
    <cfRule type="cellIs" dxfId="61" priority="41" operator="lessThan">
      <formula>0</formula>
    </cfRule>
  </conditionalFormatting>
  <conditionalFormatting sqref="H168">
    <cfRule type="cellIs" dxfId="60" priority="40" operator="lessThan">
      <formula>0</formula>
    </cfRule>
  </conditionalFormatting>
  <conditionalFormatting sqref="H175">
    <cfRule type="cellIs" dxfId="59" priority="39" operator="lessThan">
      <formula>0</formula>
    </cfRule>
  </conditionalFormatting>
  <conditionalFormatting sqref="H182">
    <cfRule type="cellIs" dxfId="58" priority="38" operator="lessThan">
      <formula>0</formula>
    </cfRule>
  </conditionalFormatting>
  <conditionalFormatting sqref="H189">
    <cfRule type="cellIs" dxfId="57" priority="37" operator="lessThan">
      <formula>0</formula>
    </cfRule>
  </conditionalFormatting>
  <conditionalFormatting sqref="H196">
    <cfRule type="cellIs" dxfId="56" priority="36" operator="lessThan">
      <formula>0</formula>
    </cfRule>
  </conditionalFormatting>
  <conditionalFormatting sqref="H203">
    <cfRule type="cellIs" dxfId="55" priority="35" operator="lessThan">
      <formula>0</formula>
    </cfRule>
  </conditionalFormatting>
  <conditionalFormatting sqref="H210">
    <cfRule type="cellIs" dxfId="54" priority="34" operator="lessThan">
      <formula>0</formula>
    </cfRule>
  </conditionalFormatting>
  <conditionalFormatting sqref="H217">
    <cfRule type="cellIs" dxfId="53" priority="33" operator="lessThan">
      <formula>0</formula>
    </cfRule>
  </conditionalFormatting>
  <conditionalFormatting sqref="H224">
    <cfRule type="cellIs" dxfId="52" priority="32" operator="lessThan">
      <formula>0</formula>
    </cfRule>
  </conditionalFormatting>
  <conditionalFormatting sqref="H231">
    <cfRule type="cellIs" dxfId="51" priority="31" operator="lessThan">
      <formula>0</formula>
    </cfRule>
  </conditionalFormatting>
  <conditionalFormatting sqref="H238">
    <cfRule type="cellIs" dxfId="50" priority="30" operator="lessThan">
      <formula>0</formula>
    </cfRule>
  </conditionalFormatting>
  <conditionalFormatting sqref="H245">
    <cfRule type="cellIs" dxfId="49" priority="29" operator="lessThan">
      <formula>0</formula>
    </cfRule>
  </conditionalFormatting>
  <conditionalFormatting sqref="H252">
    <cfRule type="cellIs" dxfId="48" priority="28" operator="lessThan">
      <formula>0</formula>
    </cfRule>
  </conditionalFormatting>
  <conditionalFormatting sqref="H259">
    <cfRule type="cellIs" dxfId="47" priority="27" operator="lessThan">
      <formula>0</formula>
    </cfRule>
  </conditionalFormatting>
  <conditionalFormatting sqref="H266">
    <cfRule type="cellIs" dxfId="46" priority="26" operator="lessThan">
      <formula>0</formula>
    </cfRule>
  </conditionalFormatting>
  <conditionalFormatting sqref="H273">
    <cfRule type="cellIs" dxfId="45" priority="25" operator="lessThan">
      <formula>0</formula>
    </cfRule>
  </conditionalFormatting>
  <conditionalFormatting sqref="I29">
    <cfRule type="cellIs" dxfId="44" priority="19" operator="lessThan">
      <formula>0</formula>
    </cfRule>
  </conditionalFormatting>
  <conditionalFormatting sqref="I60">
    <cfRule type="cellIs" dxfId="43" priority="24" operator="lessThan">
      <formula>0</formula>
    </cfRule>
  </conditionalFormatting>
  <conditionalFormatting sqref="I90">
    <cfRule type="cellIs" dxfId="42" priority="21" operator="lessThan">
      <formula>0</formula>
    </cfRule>
  </conditionalFormatting>
  <conditionalFormatting sqref="I121">
    <cfRule type="cellIs" dxfId="41" priority="14" operator="lessThan">
      <formula>0</formula>
    </cfRule>
  </conditionalFormatting>
  <conditionalFormatting sqref="I152">
    <cfRule type="cellIs" dxfId="40" priority="10" operator="lessThan">
      <formula>0</formula>
    </cfRule>
  </conditionalFormatting>
  <conditionalFormatting sqref="I182">
    <cfRule type="cellIs" dxfId="39" priority="6" operator="lessThan">
      <formula>0</formula>
    </cfRule>
  </conditionalFormatting>
  <conditionalFormatting sqref="I213">
    <cfRule type="cellIs" dxfId="38" priority="2" operator="lessThan">
      <formula>0</formula>
    </cfRule>
  </conditionalFormatting>
  <conditionalFormatting sqref="K32">
    <cfRule type="cellIs" dxfId="37" priority="48" operator="lessThan">
      <formula>0</formula>
    </cfRule>
  </conditionalFormatting>
  <conditionalFormatting sqref="K63">
    <cfRule type="cellIs" dxfId="36" priority="46" operator="lessThan">
      <formula>0</formula>
    </cfRule>
  </conditionalFormatting>
  <conditionalFormatting sqref="K93">
    <cfRule type="cellIs" dxfId="35" priority="22" operator="lessThan">
      <formula>0</formula>
    </cfRule>
  </conditionalFormatting>
  <conditionalFormatting sqref="K124">
    <cfRule type="cellIs" dxfId="34" priority="15" operator="lessThan">
      <formula>0</formula>
    </cfRule>
  </conditionalFormatting>
  <conditionalFormatting sqref="K155">
    <cfRule type="cellIs" dxfId="33" priority="11" operator="lessThan">
      <formula>0</formula>
    </cfRule>
  </conditionalFormatting>
  <conditionalFormatting sqref="K185">
    <cfRule type="cellIs" dxfId="32" priority="7" operator="lessThan">
      <formula>0</formula>
    </cfRule>
  </conditionalFormatting>
  <conditionalFormatting sqref="K216">
    <cfRule type="cellIs" dxfId="31" priority="3" operator="lessThan">
      <formula>0</formula>
    </cfRule>
  </conditionalFormatting>
  <conditionalFormatting sqref="N30:N31 I31:K31">
    <cfRule type="cellIs" dxfId="30" priority="49" operator="lessThan">
      <formula>0</formula>
    </cfRule>
  </conditionalFormatting>
  <conditionalFormatting sqref="N35">
    <cfRule type="cellIs" dxfId="29" priority="18" operator="lessThan">
      <formula>0</formula>
    </cfRule>
  </conditionalFormatting>
  <conditionalFormatting sqref="N61:N62 I62:K62">
    <cfRule type="cellIs" dxfId="28" priority="47" operator="lessThan">
      <formula>0</formula>
    </cfRule>
  </conditionalFormatting>
  <conditionalFormatting sqref="N66">
    <cfRule type="cellIs" dxfId="27" priority="20" operator="lessThan">
      <formula>0</formula>
    </cfRule>
  </conditionalFormatting>
  <conditionalFormatting sqref="N91:N92 I92:K92">
    <cfRule type="cellIs" dxfId="26" priority="23" operator="lessThan">
      <formula>0</formula>
    </cfRule>
  </conditionalFormatting>
  <conditionalFormatting sqref="N96">
    <cfRule type="cellIs" dxfId="25" priority="17" operator="lessThan">
      <formula>0</formula>
    </cfRule>
  </conditionalFormatting>
  <conditionalFormatting sqref="N122:N123 I123:K123">
    <cfRule type="cellIs" dxfId="24" priority="16" operator="lessThan">
      <formula>0</formula>
    </cfRule>
  </conditionalFormatting>
  <conditionalFormatting sqref="N127">
    <cfRule type="cellIs" dxfId="23" priority="13" operator="lessThan">
      <formula>0</formula>
    </cfRule>
  </conditionalFormatting>
  <conditionalFormatting sqref="N153:N154 I154:K154">
    <cfRule type="cellIs" dxfId="22" priority="12" operator="lessThan">
      <formula>0</formula>
    </cfRule>
  </conditionalFormatting>
  <conditionalFormatting sqref="N158">
    <cfRule type="cellIs" dxfId="21" priority="9" operator="lessThan">
      <formula>0</formula>
    </cfRule>
  </conditionalFormatting>
  <conditionalFormatting sqref="N183:N184 I184:K184">
    <cfRule type="cellIs" dxfId="20" priority="8" operator="lessThan">
      <formula>0</formula>
    </cfRule>
  </conditionalFormatting>
  <conditionalFormatting sqref="N188">
    <cfRule type="cellIs" dxfId="19" priority="5" operator="lessThan">
      <formula>0</formula>
    </cfRule>
  </conditionalFormatting>
  <conditionalFormatting sqref="N214:N215 I215:K215">
    <cfRule type="cellIs" dxfId="18" priority="4" operator="lessThan">
      <formula>0</formula>
    </cfRule>
  </conditionalFormatting>
  <conditionalFormatting sqref="N219">
    <cfRule type="cellIs" dxfId="17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" sqref="H3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101537.17777777779</v>
      </c>
      <c r="H2" s="74">
        <f ca="1">ملخص!I216</f>
        <v>45058.611111111124</v>
      </c>
      <c r="I2" s="74"/>
      <c r="J2" s="74"/>
      <c r="K2" s="77">
        <f ca="1">SUM(B2:J2)</f>
        <v>687602.67777777766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32095.722222222223</v>
      </c>
      <c r="H3" s="74">
        <f ca="1">ملخص!I214</f>
        <v>31967.111111111109</v>
      </c>
      <c r="I3" s="74"/>
      <c r="J3" s="74"/>
      <c r="K3" s="77">
        <f ca="1">SUM(B3:J3)</f>
        <v>165826.97222222225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24329.305200000003</v>
      </c>
      <c r="H4" s="78">
        <f ca="1">ملخص!N217</f>
        <v>12568.902222222225</v>
      </c>
      <c r="I4" s="78"/>
      <c r="J4" s="78"/>
      <c r="K4" s="77">
        <f ca="1">SUM(B4:J4)</f>
        <v>159604.05419999998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-6709.8411111111118</v>
      </c>
      <c r="H5" s="74">
        <f ca="1">ملخص!J216</f>
        <v>-4097</v>
      </c>
      <c r="I5" s="74"/>
      <c r="J5" s="74"/>
      <c r="K5" s="77">
        <f ca="1">SUM(B5:J5)</f>
        <v>-62587.34888888889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17619.46408888889</v>
      </c>
      <c r="H6" s="77">
        <f t="shared" ca="1" si="0"/>
        <v>8471.9022222222247</v>
      </c>
      <c r="I6" s="77">
        <f t="shared" si="0"/>
        <v>0</v>
      </c>
      <c r="J6" s="77">
        <f t="shared" si="0"/>
        <v>0</v>
      </c>
      <c r="K6" s="77">
        <f ca="1">SUM(B6:J6)</f>
        <v>97016.705311111131</v>
      </c>
    </row>
  </sheetData>
  <phoneticPr fontId="13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175</vt:i4>
      </vt:variant>
      <vt:variant>
        <vt:lpstr>Named Ranges</vt:lpstr>
      </vt:variant>
      <vt:variant>
        <vt:i4>1</vt:i4>
      </vt:variant>
    </vt:vector>
  </HeadingPairs>
  <TitlesOfParts>
    <vt:vector size="176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28-09</vt:lpstr>
      <vt:lpstr>29-09</vt:lpstr>
      <vt:lpstr>30-09</vt:lpstr>
      <vt:lpstr>01-10</vt:lpstr>
      <vt:lpstr>02-10</vt:lpstr>
      <vt:lpstr>03-10</vt:lpstr>
      <vt:lpstr>05-10</vt:lpstr>
      <vt:lpstr>06-10</vt:lpstr>
      <vt:lpstr>07-10</vt:lpstr>
      <vt:lpstr>08-10</vt:lpstr>
      <vt:lpstr>09-10</vt:lpstr>
      <vt:lpstr>10-10</vt:lpstr>
      <vt:lpstr>12-10</vt:lpstr>
      <vt:lpstr>13-10</vt:lpstr>
      <vt:lpstr>14-10</vt:lpstr>
      <vt:lpstr>15-10</vt:lpstr>
      <vt:lpstr>16-10</vt:lpstr>
      <vt:lpstr>17-10</vt:lpstr>
      <vt:lpstr>رصيد الخزنة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2026-10-16T14:46:05Z</dcterms:modified>
</cp:coreProperties>
</file>