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929E8839-80B5-40AF-9DB6-67DB17566452}" xr6:coauthVersionLast="47" xr6:coauthVersionMax="47" xr10:uidLastSave="{00000000-0000-0000-0000-000000000000}"/>
  <bookViews>
    <workbookView xWindow="-108" yWindow="-108" windowWidth="23256" windowHeight="12456" tabRatio="769" firstSheet="160" activeTab="17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19-10" sheetId="178" r:id="rId172"/>
    <sheet name="20-10" sheetId="179" r:id="rId173"/>
    <sheet name="21-10" sheetId="180" r:id="rId174"/>
    <sheet name="22-10" sheetId="181" r:id="rId175"/>
    <sheet name="رصيد الخزنة" sheetId="173" r:id="rId176"/>
    <sheet name="ملخص" sheetId="13" r:id="rId177"/>
    <sheet name="شهري" sheetId="79" r:id="rId178"/>
    <sheet name="العملية" sheetId="27" r:id="rId17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0" roundtripDataChecksum="cej0frGFoLDmi+KJHfXLOuT3qr5Vha0faIUU1CkSDJ8="/>
    </ext>
  </extLst>
</workbook>
</file>

<file path=xl/calcChain.xml><?xml version="1.0" encoding="utf-8"?>
<calcChain xmlns="http://schemas.openxmlformats.org/spreadsheetml/2006/main">
  <c r="L34" i="180" l="1"/>
  <c r="L361" i="181" l="1"/>
  <c r="L360" i="181"/>
  <c r="L359" i="181"/>
  <c r="L358" i="181"/>
  <c r="L357" i="181"/>
  <c r="L356" i="181"/>
  <c r="L355" i="181"/>
  <c r="L354" i="181"/>
  <c r="L353" i="181"/>
  <c r="L352" i="181"/>
  <c r="L351" i="181"/>
  <c r="L350" i="181"/>
  <c r="L349" i="181"/>
  <c r="L348" i="181"/>
  <c r="L347" i="181"/>
  <c r="L346" i="181"/>
  <c r="L345" i="181"/>
  <c r="L344" i="181"/>
  <c r="L343" i="181"/>
  <c r="L342" i="181"/>
  <c r="L341" i="181"/>
  <c r="L340" i="181"/>
  <c r="L339" i="181"/>
  <c r="L338" i="181"/>
  <c r="L337" i="181"/>
  <c r="L336" i="181"/>
  <c r="L335" i="181"/>
  <c r="L334" i="181"/>
  <c r="L333" i="181"/>
  <c r="L332" i="181"/>
  <c r="L331" i="181"/>
  <c r="L330" i="181"/>
  <c r="L329" i="181"/>
  <c r="L328" i="181"/>
  <c r="L327" i="181"/>
  <c r="L326" i="181"/>
  <c r="L325" i="181"/>
  <c r="L324" i="181"/>
  <c r="L323" i="181"/>
  <c r="L322" i="181"/>
  <c r="L321" i="181"/>
  <c r="L320" i="181"/>
  <c r="L319" i="181"/>
  <c r="L318" i="181"/>
  <c r="L317" i="181"/>
  <c r="L316" i="181"/>
  <c r="L315" i="181"/>
  <c r="L314" i="181"/>
  <c r="L313" i="181"/>
  <c r="L312" i="181"/>
  <c r="L311" i="181"/>
  <c r="L310" i="181"/>
  <c r="L309" i="181"/>
  <c r="L308" i="181"/>
  <c r="L307" i="181"/>
  <c r="L306" i="181"/>
  <c r="L305" i="181"/>
  <c r="L304" i="181"/>
  <c r="L303" i="181"/>
  <c r="L302" i="181"/>
  <c r="L301" i="181"/>
  <c r="L300" i="181"/>
  <c r="L299" i="181"/>
  <c r="L298" i="181"/>
  <c r="L297" i="181"/>
  <c r="L296" i="181"/>
  <c r="L295" i="181"/>
  <c r="L294" i="181"/>
  <c r="L293" i="181"/>
  <c r="L292" i="181"/>
  <c r="L291" i="181"/>
  <c r="L290" i="181"/>
  <c r="L289" i="181"/>
  <c r="L288" i="181"/>
  <c r="L287" i="181"/>
  <c r="L286" i="181"/>
  <c r="L285" i="181"/>
  <c r="L284" i="181"/>
  <c r="L283" i="181"/>
  <c r="L282" i="181"/>
  <c r="L281" i="181"/>
  <c r="L280" i="181"/>
  <c r="L279" i="181"/>
  <c r="L278" i="181"/>
  <c r="L277" i="181"/>
  <c r="L276" i="181"/>
  <c r="L275" i="181"/>
  <c r="L274" i="181"/>
  <c r="L273" i="181"/>
  <c r="L272" i="181"/>
  <c r="L271" i="181"/>
  <c r="L270" i="181"/>
  <c r="L269" i="181"/>
  <c r="L268" i="181"/>
  <c r="L267" i="181"/>
  <c r="L266" i="181"/>
  <c r="L265" i="181"/>
  <c r="L264" i="181"/>
  <c r="L263" i="181"/>
  <c r="L262" i="181"/>
  <c r="L261" i="181"/>
  <c r="L260" i="181"/>
  <c r="L259" i="181"/>
  <c r="L258" i="181"/>
  <c r="L257" i="181"/>
  <c r="L256" i="181"/>
  <c r="L255" i="181"/>
  <c r="L254" i="181"/>
  <c r="L253" i="181"/>
  <c r="L252" i="181"/>
  <c r="L251" i="181"/>
  <c r="L250" i="181"/>
  <c r="L249" i="181"/>
  <c r="L248" i="181"/>
  <c r="L247" i="181"/>
  <c r="L246" i="181"/>
  <c r="L245" i="181"/>
  <c r="L244" i="181"/>
  <c r="L243" i="181"/>
  <c r="L242" i="181"/>
  <c r="L241" i="181"/>
  <c r="L240" i="181"/>
  <c r="L239" i="181"/>
  <c r="L238" i="181"/>
  <c r="L237" i="181"/>
  <c r="L236" i="181"/>
  <c r="L235" i="181"/>
  <c r="L234" i="181"/>
  <c r="L233" i="181"/>
  <c r="L232" i="181"/>
  <c r="L231" i="181"/>
  <c r="L230" i="181"/>
  <c r="L229" i="181"/>
  <c r="L228" i="181"/>
  <c r="L227" i="181"/>
  <c r="L226" i="181"/>
  <c r="L225" i="181"/>
  <c r="L224" i="181"/>
  <c r="L223" i="181"/>
  <c r="L222" i="181"/>
  <c r="L221" i="181"/>
  <c r="L220" i="181"/>
  <c r="L219" i="181"/>
  <c r="L218" i="181"/>
  <c r="L217" i="181"/>
  <c r="L216" i="181"/>
  <c r="L215" i="181"/>
  <c r="L214" i="181"/>
  <c r="L213" i="181"/>
  <c r="L212" i="181"/>
  <c r="L211" i="181"/>
  <c r="L210" i="181"/>
  <c r="L209" i="181"/>
  <c r="L208" i="181"/>
  <c r="L207" i="181"/>
  <c r="L206" i="181"/>
  <c r="L205" i="181"/>
  <c r="L204" i="181"/>
  <c r="L203" i="181"/>
  <c r="L202" i="181"/>
  <c r="L201" i="181"/>
  <c r="L200" i="181"/>
  <c r="L199" i="181"/>
  <c r="L198" i="181"/>
  <c r="L197" i="181"/>
  <c r="L196" i="181"/>
  <c r="L195" i="181"/>
  <c r="L194" i="181"/>
  <c r="L193" i="181"/>
  <c r="L192" i="181"/>
  <c r="L191" i="181"/>
  <c r="L190" i="181"/>
  <c r="L189" i="181"/>
  <c r="L188" i="181"/>
  <c r="L187" i="181"/>
  <c r="L186" i="181"/>
  <c r="L185" i="181"/>
  <c r="L184" i="181"/>
  <c r="L183" i="181"/>
  <c r="L182" i="181"/>
  <c r="L181" i="181"/>
  <c r="L180" i="181"/>
  <c r="L179" i="181"/>
  <c r="L178" i="181"/>
  <c r="L177" i="181"/>
  <c r="L176" i="181"/>
  <c r="L175" i="181"/>
  <c r="L174" i="181"/>
  <c r="L173" i="181"/>
  <c r="L172" i="181"/>
  <c r="L171" i="181"/>
  <c r="L170" i="181"/>
  <c r="L169" i="181"/>
  <c r="L168" i="181"/>
  <c r="L167" i="181"/>
  <c r="L166" i="181"/>
  <c r="L165" i="181"/>
  <c r="L164" i="181"/>
  <c r="L163" i="181"/>
  <c r="L162" i="181"/>
  <c r="L161" i="181"/>
  <c r="L160" i="181"/>
  <c r="L159" i="181"/>
  <c r="L158" i="181"/>
  <c r="L157" i="181"/>
  <c r="L156" i="181"/>
  <c r="L155" i="181"/>
  <c r="L154" i="181"/>
  <c r="L153" i="181"/>
  <c r="L152" i="181"/>
  <c r="L151" i="181"/>
  <c r="L150" i="181"/>
  <c r="L149" i="181"/>
  <c r="L148" i="181"/>
  <c r="L147" i="181"/>
  <c r="L146" i="181"/>
  <c r="L145" i="181"/>
  <c r="L144" i="181"/>
  <c r="L143" i="181"/>
  <c r="L142" i="181"/>
  <c r="L141" i="181"/>
  <c r="L140" i="181"/>
  <c r="L139" i="181"/>
  <c r="L138" i="181"/>
  <c r="L137" i="181"/>
  <c r="L136" i="181"/>
  <c r="L135" i="181"/>
  <c r="L134" i="181"/>
  <c r="L133" i="181"/>
  <c r="L132" i="181"/>
  <c r="L131" i="181"/>
  <c r="L130" i="181"/>
  <c r="L129" i="181"/>
  <c r="L128" i="181"/>
  <c r="L127" i="181"/>
  <c r="L126" i="181"/>
  <c r="L125" i="181"/>
  <c r="L124" i="181"/>
  <c r="L123" i="181"/>
  <c r="L122" i="181"/>
  <c r="L121" i="181"/>
  <c r="L120" i="181"/>
  <c r="L119" i="181"/>
  <c r="L118" i="181"/>
  <c r="L117" i="181"/>
  <c r="L116" i="181"/>
  <c r="L115" i="181"/>
  <c r="L114" i="181"/>
  <c r="L113" i="181"/>
  <c r="L112" i="181"/>
  <c r="L111" i="181"/>
  <c r="L110" i="181"/>
  <c r="L109" i="181"/>
  <c r="L108" i="181"/>
  <c r="L107" i="181"/>
  <c r="L106" i="181"/>
  <c r="L105" i="181"/>
  <c r="L104" i="181"/>
  <c r="L103" i="181"/>
  <c r="L102" i="181"/>
  <c r="L101" i="181"/>
  <c r="L100" i="181"/>
  <c r="L99" i="181"/>
  <c r="L98" i="181"/>
  <c r="L97" i="181"/>
  <c r="L96" i="181"/>
  <c r="L95" i="181"/>
  <c r="L94" i="181"/>
  <c r="L93" i="181"/>
  <c r="L92" i="181"/>
  <c r="L91" i="181"/>
  <c r="L90" i="181"/>
  <c r="L89" i="181"/>
  <c r="L88" i="181"/>
  <c r="L87" i="181"/>
  <c r="L86" i="181"/>
  <c r="L85" i="181"/>
  <c r="L84" i="181"/>
  <c r="L83" i="181"/>
  <c r="L82" i="181"/>
  <c r="L81" i="181"/>
  <c r="L80" i="181"/>
  <c r="L79" i="181"/>
  <c r="L78" i="181"/>
  <c r="L77" i="181"/>
  <c r="L76" i="181"/>
  <c r="L75" i="181"/>
  <c r="L74" i="181"/>
  <c r="L73" i="181"/>
  <c r="L72" i="181"/>
  <c r="L71" i="181"/>
  <c r="L70" i="181"/>
  <c r="L69" i="181"/>
  <c r="L68" i="181"/>
  <c r="L67" i="181"/>
  <c r="L66" i="181"/>
  <c r="L65" i="181"/>
  <c r="L64" i="181"/>
  <c r="L63" i="181"/>
  <c r="L62" i="181"/>
  <c r="L61" i="181"/>
  <c r="L60" i="181"/>
  <c r="L59" i="181"/>
  <c r="L58" i="181"/>
  <c r="L57" i="181"/>
  <c r="L56" i="181"/>
  <c r="L55" i="181"/>
  <c r="L54" i="181"/>
  <c r="L53" i="181"/>
  <c r="L52" i="181"/>
  <c r="L51" i="181"/>
  <c r="L50" i="181"/>
  <c r="L49" i="181"/>
  <c r="L48" i="181"/>
  <c r="L47" i="181"/>
  <c r="L46" i="181"/>
  <c r="L45" i="181"/>
  <c r="L44" i="181"/>
  <c r="L43" i="181"/>
  <c r="L42" i="181"/>
  <c r="L41" i="181"/>
  <c r="L40" i="181"/>
  <c r="L39" i="181"/>
  <c r="L38" i="181"/>
  <c r="L37" i="181"/>
  <c r="L36" i="181"/>
  <c r="L35" i="181"/>
  <c r="L34" i="181"/>
  <c r="L33" i="181"/>
  <c r="L32" i="181"/>
  <c r="L31" i="181"/>
  <c r="P30" i="181"/>
  <c r="L30" i="181"/>
  <c r="S29" i="181"/>
  <c r="L29" i="181"/>
  <c r="L28" i="181"/>
  <c r="C28" i="181"/>
  <c r="P27" i="181"/>
  <c r="L27" i="181"/>
  <c r="C27" i="181"/>
  <c r="S26" i="181"/>
  <c r="P26" i="181"/>
  <c r="L26" i="181"/>
  <c r="F26" i="181"/>
  <c r="C26" i="181"/>
  <c r="S25" i="181"/>
  <c r="P25" i="181"/>
  <c r="L25" i="181"/>
  <c r="F25" i="181"/>
  <c r="C25" i="181"/>
  <c r="S24" i="181"/>
  <c r="P24" i="181"/>
  <c r="L24" i="181"/>
  <c r="F24" i="181"/>
  <c r="C24" i="181"/>
  <c r="S23" i="181"/>
  <c r="P23" i="181"/>
  <c r="P28" i="181" s="1"/>
  <c r="P32" i="181" s="1"/>
  <c r="L23" i="181"/>
  <c r="F23" i="181"/>
  <c r="C23" i="181"/>
  <c r="S22" i="181"/>
  <c r="S27" i="181" s="1"/>
  <c r="S31" i="181" s="1"/>
  <c r="P22" i="181"/>
  <c r="L22" i="181"/>
  <c r="F22" i="181"/>
  <c r="F27" i="181" s="1"/>
  <c r="C22" i="181"/>
  <c r="L20" i="181"/>
  <c r="K20" i="181"/>
  <c r="J20" i="181"/>
  <c r="L18" i="181"/>
  <c r="L17" i="181"/>
  <c r="L16" i="181"/>
  <c r="L15" i="181"/>
  <c r="L14" i="181"/>
  <c r="L13" i="181"/>
  <c r="L12" i="181"/>
  <c r="L11" i="181"/>
  <c r="L10" i="181"/>
  <c r="L9" i="181"/>
  <c r="L8" i="181"/>
  <c r="L7" i="181"/>
  <c r="L6" i="181"/>
  <c r="L5" i="181"/>
  <c r="L4" i="181"/>
  <c r="L1" i="181" s="1"/>
  <c r="L3" i="181"/>
  <c r="K1" i="181"/>
  <c r="J1" i="181"/>
  <c r="L361" i="180"/>
  <c r="L360" i="180"/>
  <c r="L359" i="180"/>
  <c r="L358" i="180"/>
  <c r="L357" i="180"/>
  <c r="L356" i="180"/>
  <c r="L355" i="180"/>
  <c r="L354" i="180"/>
  <c r="L353" i="180"/>
  <c r="L352" i="180"/>
  <c r="L351" i="180"/>
  <c r="L350" i="180"/>
  <c r="L349" i="180"/>
  <c r="L348" i="180"/>
  <c r="L347" i="180"/>
  <c r="L346" i="180"/>
  <c r="L345" i="180"/>
  <c r="L344" i="180"/>
  <c r="L343" i="180"/>
  <c r="L342" i="180"/>
  <c r="L341" i="180"/>
  <c r="L340" i="180"/>
  <c r="L339" i="180"/>
  <c r="L338" i="180"/>
  <c r="L337" i="180"/>
  <c r="L336" i="180"/>
  <c r="L335" i="180"/>
  <c r="L334" i="180"/>
  <c r="L333" i="180"/>
  <c r="L332" i="180"/>
  <c r="L331" i="180"/>
  <c r="L330" i="180"/>
  <c r="L329" i="180"/>
  <c r="L328" i="180"/>
  <c r="L327" i="180"/>
  <c r="L326" i="180"/>
  <c r="L325" i="180"/>
  <c r="L324" i="180"/>
  <c r="L323" i="180"/>
  <c r="L322" i="180"/>
  <c r="L321" i="180"/>
  <c r="L320" i="180"/>
  <c r="L319" i="180"/>
  <c r="L318" i="180"/>
  <c r="L317" i="180"/>
  <c r="L316" i="180"/>
  <c r="L315" i="180"/>
  <c r="L314" i="180"/>
  <c r="L313" i="180"/>
  <c r="L312" i="180"/>
  <c r="L311" i="180"/>
  <c r="L310" i="180"/>
  <c r="L309" i="180"/>
  <c r="L308" i="180"/>
  <c r="L307" i="180"/>
  <c r="L306" i="180"/>
  <c r="L305" i="180"/>
  <c r="L304" i="180"/>
  <c r="L303" i="180"/>
  <c r="L302" i="180"/>
  <c r="L301" i="180"/>
  <c r="L300" i="180"/>
  <c r="L299" i="180"/>
  <c r="L298" i="180"/>
  <c r="L297" i="180"/>
  <c r="L296" i="180"/>
  <c r="L295" i="180"/>
  <c r="L294" i="180"/>
  <c r="L293" i="180"/>
  <c r="L292" i="180"/>
  <c r="L291" i="180"/>
  <c r="L290" i="180"/>
  <c r="L289" i="180"/>
  <c r="L288" i="180"/>
  <c r="L287" i="180"/>
  <c r="L286" i="180"/>
  <c r="L285" i="180"/>
  <c r="L284" i="180"/>
  <c r="L283" i="180"/>
  <c r="L282" i="180"/>
  <c r="L281" i="180"/>
  <c r="L280" i="180"/>
  <c r="L279" i="180"/>
  <c r="L278" i="180"/>
  <c r="L277" i="180"/>
  <c r="L276" i="180"/>
  <c r="L275" i="180"/>
  <c r="L274" i="180"/>
  <c r="L273" i="180"/>
  <c r="L272" i="180"/>
  <c r="L271" i="180"/>
  <c r="L270" i="180"/>
  <c r="L269" i="180"/>
  <c r="L268" i="180"/>
  <c r="L267" i="180"/>
  <c r="L266" i="180"/>
  <c r="L265" i="180"/>
  <c r="L264" i="180"/>
  <c r="L263" i="180"/>
  <c r="L262" i="180"/>
  <c r="L261" i="180"/>
  <c r="L260" i="180"/>
  <c r="L259" i="180"/>
  <c r="L258" i="180"/>
  <c r="L257" i="180"/>
  <c r="L256" i="180"/>
  <c r="L255" i="180"/>
  <c r="L254" i="180"/>
  <c r="L253" i="180"/>
  <c r="L252" i="180"/>
  <c r="L251" i="180"/>
  <c r="L250" i="180"/>
  <c r="L249" i="180"/>
  <c r="L248" i="180"/>
  <c r="L247" i="180"/>
  <c r="L246" i="180"/>
  <c r="L245" i="180"/>
  <c r="L244" i="180"/>
  <c r="L243" i="180"/>
  <c r="L242" i="180"/>
  <c r="L241" i="180"/>
  <c r="L240" i="180"/>
  <c r="L239" i="180"/>
  <c r="L238" i="180"/>
  <c r="L237" i="180"/>
  <c r="L236" i="180"/>
  <c r="L235" i="180"/>
  <c r="L234" i="180"/>
  <c r="L233" i="180"/>
  <c r="L232" i="180"/>
  <c r="L231" i="180"/>
  <c r="L230" i="180"/>
  <c r="L229" i="180"/>
  <c r="L228" i="180"/>
  <c r="L227" i="180"/>
  <c r="L226" i="180"/>
  <c r="L225" i="180"/>
  <c r="L224" i="180"/>
  <c r="L223" i="180"/>
  <c r="L222" i="180"/>
  <c r="L221" i="180"/>
  <c r="L220" i="180"/>
  <c r="L219" i="180"/>
  <c r="L218" i="180"/>
  <c r="L217" i="180"/>
  <c r="L216" i="180"/>
  <c r="L215" i="180"/>
  <c r="L214" i="180"/>
  <c r="L213" i="180"/>
  <c r="L212" i="180"/>
  <c r="L211" i="180"/>
  <c r="L210" i="180"/>
  <c r="L209" i="180"/>
  <c r="L208" i="180"/>
  <c r="L207" i="180"/>
  <c r="L206" i="180"/>
  <c r="L205" i="180"/>
  <c r="L204" i="180"/>
  <c r="L203" i="180"/>
  <c r="L202" i="180"/>
  <c r="L201" i="180"/>
  <c r="L200" i="180"/>
  <c r="L199" i="180"/>
  <c r="L198" i="180"/>
  <c r="L197" i="180"/>
  <c r="L196" i="180"/>
  <c r="L195" i="180"/>
  <c r="L194" i="180"/>
  <c r="L193" i="180"/>
  <c r="L192" i="180"/>
  <c r="L191" i="180"/>
  <c r="L190" i="180"/>
  <c r="L189" i="180"/>
  <c r="L188" i="180"/>
  <c r="L187" i="180"/>
  <c r="L186" i="180"/>
  <c r="L185" i="180"/>
  <c r="L184" i="180"/>
  <c r="L183" i="180"/>
  <c r="L182" i="180"/>
  <c r="L181" i="180"/>
  <c r="L180" i="180"/>
  <c r="L179" i="180"/>
  <c r="L178" i="180"/>
  <c r="L177" i="180"/>
  <c r="L176" i="180"/>
  <c r="L175" i="180"/>
  <c r="L174" i="180"/>
  <c r="L173" i="180"/>
  <c r="L172" i="180"/>
  <c r="L171" i="180"/>
  <c r="L170" i="180"/>
  <c r="L169" i="180"/>
  <c r="L168" i="180"/>
  <c r="L167" i="180"/>
  <c r="L166" i="180"/>
  <c r="L165" i="180"/>
  <c r="L164" i="180"/>
  <c r="L163" i="180"/>
  <c r="L162" i="180"/>
  <c r="L161" i="180"/>
  <c r="L160" i="180"/>
  <c r="L159" i="180"/>
  <c r="L158" i="180"/>
  <c r="L157" i="180"/>
  <c r="L156" i="180"/>
  <c r="L155" i="180"/>
  <c r="L154" i="180"/>
  <c r="L153" i="180"/>
  <c r="L152" i="180"/>
  <c r="L151" i="180"/>
  <c r="L150" i="180"/>
  <c r="L149" i="180"/>
  <c r="L148" i="180"/>
  <c r="L147" i="180"/>
  <c r="L146" i="180"/>
  <c r="L145" i="180"/>
  <c r="L144" i="180"/>
  <c r="L143" i="180"/>
  <c r="L142" i="180"/>
  <c r="L141" i="180"/>
  <c r="L140" i="180"/>
  <c r="L139" i="180"/>
  <c r="L138" i="180"/>
  <c r="L137" i="180"/>
  <c r="L136" i="180"/>
  <c r="L135" i="180"/>
  <c r="L134" i="180"/>
  <c r="L133" i="180"/>
  <c r="L132" i="180"/>
  <c r="L131" i="180"/>
  <c r="L130" i="180"/>
  <c r="L129" i="180"/>
  <c r="L128" i="180"/>
  <c r="L127" i="180"/>
  <c r="L126" i="180"/>
  <c r="L125" i="180"/>
  <c r="L124" i="180"/>
  <c r="L123" i="180"/>
  <c r="L122" i="180"/>
  <c r="L121" i="180"/>
  <c r="L120" i="180"/>
  <c r="L119" i="180"/>
  <c r="L118" i="180"/>
  <c r="L117" i="180"/>
  <c r="L116" i="180"/>
  <c r="L115" i="180"/>
  <c r="L114" i="180"/>
  <c r="L113" i="180"/>
  <c r="L112" i="180"/>
  <c r="L111" i="180"/>
  <c r="L110" i="180"/>
  <c r="L109" i="180"/>
  <c r="L108" i="180"/>
  <c r="L107" i="180"/>
  <c r="L106" i="180"/>
  <c r="L105" i="180"/>
  <c r="L104" i="180"/>
  <c r="L103" i="180"/>
  <c r="L102" i="180"/>
  <c r="L101" i="180"/>
  <c r="L100" i="180"/>
  <c r="L99" i="180"/>
  <c r="L98" i="180"/>
  <c r="L97" i="180"/>
  <c r="L96" i="180"/>
  <c r="L95" i="180"/>
  <c r="L94" i="180"/>
  <c r="L93" i="180"/>
  <c r="L92" i="180"/>
  <c r="L91" i="180"/>
  <c r="L90" i="180"/>
  <c r="L89" i="180"/>
  <c r="L88" i="180"/>
  <c r="L87" i="180"/>
  <c r="L86" i="180"/>
  <c r="L85" i="180"/>
  <c r="L84" i="180"/>
  <c r="L83" i="180"/>
  <c r="L82" i="180"/>
  <c r="L81" i="180"/>
  <c r="L80" i="180"/>
  <c r="L79" i="180"/>
  <c r="L78" i="180"/>
  <c r="L77" i="180"/>
  <c r="L76" i="180"/>
  <c r="L75" i="180"/>
  <c r="L74" i="180"/>
  <c r="L73" i="180"/>
  <c r="L72" i="180"/>
  <c r="L71" i="180"/>
  <c r="L70" i="180"/>
  <c r="L69" i="180"/>
  <c r="L68" i="180"/>
  <c r="L67" i="180"/>
  <c r="L66" i="180"/>
  <c r="L65" i="180"/>
  <c r="L64" i="180"/>
  <c r="L63" i="180"/>
  <c r="L62" i="180"/>
  <c r="L61" i="180"/>
  <c r="L60" i="180"/>
  <c r="L59" i="180"/>
  <c r="L58" i="180"/>
  <c r="L57" i="180"/>
  <c r="L56" i="180"/>
  <c r="L55" i="180"/>
  <c r="L54" i="180"/>
  <c r="L53" i="180"/>
  <c r="L52" i="180"/>
  <c r="L51" i="180"/>
  <c r="L50" i="180"/>
  <c r="L49" i="180"/>
  <c r="L48" i="180"/>
  <c r="L47" i="180"/>
  <c r="L46" i="180"/>
  <c r="L45" i="180"/>
  <c r="L44" i="180"/>
  <c r="L43" i="180"/>
  <c r="L42" i="180"/>
  <c r="L41" i="180"/>
  <c r="L40" i="180"/>
  <c r="L39" i="180"/>
  <c r="L38" i="180"/>
  <c r="L37" i="180"/>
  <c r="L36" i="180"/>
  <c r="L35" i="180"/>
  <c r="L33" i="180"/>
  <c r="L32" i="180"/>
  <c r="L31" i="180"/>
  <c r="P30" i="180"/>
  <c r="L30" i="180"/>
  <c r="S29" i="180"/>
  <c r="L29" i="180"/>
  <c r="L28" i="180"/>
  <c r="P27" i="180"/>
  <c r="L27" i="180"/>
  <c r="C27" i="180"/>
  <c r="S26" i="180"/>
  <c r="P26" i="180"/>
  <c r="L26" i="180"/>
  <c r="F26" i="180"/>
  <c r="C26" i="180"/>
  <c r="S25" i="180"/>
  <c r="P25" i="180"/>
  <c r="L25" i="180"/>
  <c r="F25" i="180"/>
  <c r="C25" i="180"/>
  <c r="S24" i="180"/>
  <c r="P24" i="180"/>
  <c r="L24" i="180"/>
  <c r="F24" i="180"/>
  <c r="C24" i="180"/>
  <c r="S23" i="180"/>
  <c r="P23" i="180"/>
  <c r="L23" i="180"/>
  <c r="F23" i="180"/>
  <c r="C23" i="180"/>
  <c r="S22" i="180"/>
  <c r="S27" i="180" s="1"/>
  <c r="P22" i="180"/>
  <c r="P28" i="180" s="1"/>
  <c r="L22" i="180"/>
  <c r="F22" i="180"/>
  <c r="C22" i="180"/>
  <c r="K20" i="180"/>
  <c r="J20" i="180"/>
  <c r="L18" i="180"/>
  <c r="L17" i="180"/>
  <c r="L16" i="180"/>
  <c r="L15" i="180"/>
  <c r="L14" i="180"/>
  <c r="L13" i="180"/>
  <c r="L12" i="180"/>
  <c r="L11" i="180"/>
  <c r="L10" i="180"/>
  <c r="L9" i="180"/>
  <c r="L8" i="180"/>
  <c r="L7" i="180"/>
  <c r="L6" i="180"/>
  <c r="L5" i="180"/>
  <c r="L4" i="180"/>
  <c r="L3" i="180"/>
  <c r="K1" i="180"/>
  <c r="J1" i="180"/>
  <c r="J100" i="178"/>
  <c r="F29" i="181" a="1"/>
  <c r="C30" i="181" a="1"/>
  <c r="L20" i="180" l="1"/>
  <c r="L1" i="180"/>
  <c r="F27" i="180"/>
  <c r="S31" i="180" s="1"/>
  <c r="C28" i="180"/>
  <c r="P32" i="180" s="1"/>
  <c r="C30" i="181"/>
  <c r="F29" i="181"/>
  <c r="L361" i="179"/>
  <c r="L360" i="179"/>
  <c r="L359" i="179"/>
  <c r="L358" i="179"/>
  <c r="L357" i="179"/>
  <c r="L356" i="179"/>
  <c r="L355" i="179"/>
  <c r="L354" i="179"/>
  <c r="L353" i="179"/>
  <c r="L352" i="179"/>
  <c r="L351" i="179"/>
  <c r="L350" i="179"/>
  <c r="L349" i="179"/>
  <c r="L348" i="179"/>
  <c r="L347" i="179"/>
  <c r="L346" i="179"/>
  <c r="L345" i="179"/>
  <c r="L344" i="179"/>
  <c r="L343" i="179"/>
  <c r="L342" i="179"/>
  <c r="L341" i="179"/>
  <c r="L340" i="179"/>
  <c r="L339" i="179"/>
  <c r="L338" i="179"/>
  <c r="L337" i="179"/>
  <c r="L336" i="179"/>
  <c r="L335" i="179"/>
  <c r="L334" i="179"/>
  <c r="L333" i="179"/>
  <c r="L332" i="179"/>
  <c r="L331" i="179"/>
  <c r="L330" i="179"/>
  <c r="L329" i="179"/>
  <c r="L328" i="179"/>
  <c r="L327" i="179"/>
  <c r="L326" i="179"/>
  <c r="L325" i="179"/>
  <c r="L324" i="179"/>
  <c r="L323" i="179"/>
  <c r="L322" i="179"/>
  <c r="L321" i="179"/>
  <c r="L320" i="179"/>
  <c r="L319" i="179"/>
  <c r="L318" i="179"/>
  <c r="L317" i="179"/>
  <c r="L316" i="179"/>
  <c r="L315" i="179"/>
  <c r="L314" i="179"/>
  <c r="L313" i="179"/>
  <c r="L312" i="179"/>
  <c r="L311" i="179"/>
  <c r="L310" i="179"/>
  <c r="L309" i="179"/>
  <c r="L308" i="179"/>
  <c r="L307" i="179"/>
  <c r="L306" i="179"/>
  <c r="L305" i="179"/>
  <c r="L304" i="179"/>
  <c r="L303" i="179"/>
  <c r="L302" i="179"/>
  <c r="L301" i="179"/>
  <c r="L300" i="179"/>
  <c r="L299" i="179"/>
  <c r="L298" i="179"/>
  <c r="L297" i="179"/>
  <c r="L296" i="179"/>
  <c r="L295" i="179"/>
  <c r="L294" i="179"/>
  <c r="L293" i="179"/>
  <c r="L292" i="179"/>
  <c r="L291" i="179"/>
  <c r="L290" i="179"/>
  <c r="L289" i="179"/>
  <c r="L288" i="179"/>
  <c r="L287" i="179"/>
  <c r="L286" i="179"/>
  <c r="L285" i="179"/>
  <c r="L284" i="179"/>
  <c r="L283" i="179"/>
  <c r="L282" i="179"/>
  <c r="L281" i="179"/>
  <c r="L280" i="179"/>
  <c r="L279" i="179"/>
  <c r="L278" i="179"/>
  <c r="L277" i="179"/>
  <c r="L276" i="179"/>
  <c r="L275" i="179"/>
  <c r="L274" i="179"/>
  <c r="L273" i="179"/>
  <c r="L272" i="179"/>
  <c r="L271" i="179"/>
  <c r="L270" i="179"/>
  <c r="L269" i="179"/>
  <c r="L268" i="179"/>
  <c r="L267" i="179"/>
  <c r="L266" i="179"/>
  <c r="L265" i="179"/>
  <c r="L264" i="179"/>
  <c r="L263" i="179"/>
  <c r="L262" i="179"/>
  <c r="L261" i="179"/>
  <c r="L260" i="179"/>
  <c r="L259" i="179"/>
  <c r="L258" i="179"/>
  <c r="L257" i="179"/>
  <c r="L256" i="179"/>
  <c r="L255" i="179"/>
  <c r="L254" i="179"/>
  <c r="L253" i="179"/>
  <c r="L252" i="179"/>
  <c r="L251" i="179"/>
  <c r="L250" i="179"/>
  <c r="L249" i="179"/>
  <c r="L248" i="179"/>
  <c r="L247" i="179"/>
  <c r="L246" i="179"/>
  <c r="L245" i="179"/>
  <c r="L244" i="179"/>
  <c r="L243" i="179"/>
  <c r="L242" i="179"/>
  <c r="L241" i="179"/>
  <c r="L240" i="179"/>
  <c r="L239" i="179"/>
  <c r="L238" i="179"/>
  <c r="L237" i="179"/>
  <c r="L236" i="179"/>
  <c r="L235" i="179"/>
  <c r="L234" i="179"/>
  <c r="L233" i="179"/>
  <c r="L232" i="179"/>
  <c r="L231" i="179"/>
  <c r="L230" i="179"/>
  <c r="L229" i="179"/>
  <c r="L228" i="179"/>
  <c r="L227" i="179"/>
  <c r="L226" i="179"/>
  <c r="L225" i="179"/>
  <c r="L224" i="179"/>
  <c r="L223" i="179"/>
  <c r="L222" i="179"/>
  <c r="L221" i="179"/>
  <c r="L220" i="179"/>
  <c r="L219" i="179"/>
  <c r="L218" i="179"/>
  <c r="L217" i="179"/>
  <c r="L216" i="179"/>
  <c r="L215" i="179"/>
  <c r="L214" i="179"/>
  <c r="L213" i="179"/>
  <c r="L212" i="179"/>
  <c r="L211" i="179"/>
  <c r="L210" i="179"/>
  <c r="L209" i="179"/>
  <c r="L208" i="179"/>
  <c r="L207" i="179"/>
  <c r="L206" i="179"/>
  <c r="L205" i="179"/>
  <c r="L204" i="179"/>
  <c r="L203" i="179"/>
  <c r="L202" i="179"/>
  <c r="L201" i="179"/>
  <c r="L200" i="179"/>
  <c r="L199" i="179"/>
  <c r="L198" i="179"/>
  <c r="L197" i="179"/>
  <c r="L196" i="179"/>
  <c r="L195" i="179"/>
  <c r="L194" i="179"/>
  <c r="L193" i="179"/>
  <c r="L192" i="179"/>
  <c r="L191" i="179"/>
  <c r="L190" i="179"/>
  <c r="L189" i="179"/>
  <c r="L188" i="179"/>
  <c r="L187" i="179"/>
  <c r="L186" i="179"/>
  <c r="L185" i="179"/>
  <c r="L184" i="179"/>
  <c r="L183" i="179"/>
  <c r="L182" i="179"/>
  <c r="L181" i="179"/>
  <c r="L180" i="179"/>
  <c r="L179" i="179"/>
  <c r="L178" i="179"/>
  <c r="L177" i="179"/>
  <c r="L176" i="179"/>
  <c r="L175" i="179"/>
  <c r="L174" i="179"/>
  <c r="L173" i="179"/>
  <c r="L172" i="179"/>
  <c r="L171" i="179"/>
  <c r="L170" i="179"/>
  <c r="L169" i="179"/>
  <c r="L168" i="179"/>
  <c r="L167" i="179"/>
  <c r="L166" i="179"/>
  <c r="L165" i="179"/>
  <c r="L164" i="179"/>
  <c r="L163" i="179"/>
  <c r="L162" i="179"/>
  <c r="L161" i="179"/>
  <c r="L160" i="179"/>
  <c r="L159" i="179"/>
  <c r="L158" i="179"/>
  <c r="L157" i="179"/>
  <c r="L156" i="179"/>
  <c r="L155" i="179"/>
  <c r="L154" i="179"/>
  <c r="L153" i="179"/>
  <c r="L152" i="179"/>
  <c r="L151" i="179"/>
  <c r="L150" i="179"/>
  <c r="L149" i="179"/>
  <c r="L148" i="179"/>
  <c r="L147" i="179"/>
  <c r="L146" i="179"/>
  <c r="L145" i="179"/>
  <c r="L144" i="179"/>
  <c r="L143" i="179"/>
  <c r="L142" i="179"/>
  <c r="L141" i="179"/>
  <c r="L140" i="179"/>
  <c r="L139" i="179"/>
  <c r="L138" i="179"/>
  <c r="L137" i="179"/>
  <c r="L136" i="179"/>
  <c r="L135" i="179"/>
  <c r="L134" i="179"/>
  <c r="L133" i="179"/>
  <c r="L132" i="179"/>
  <c r="L131" i="179"/>
  <c r="L130" i="179"/>
  <c r="L129" i="179"/>
  <c r="L128" i="179"/>
  <c r="L127" i="179"/>
  <c r="L126" i="179"/>
  <c r="L125" i="179"/>
  <c r="L124" i="179"/>
  <c r="L123" i="179"/>
  <c r="L122" i="179"/>
  <c r="L121" i="179"/>
  <c r="L120" i="179"/>
  <c r="L119" i="179"/>
  <c r="L118" i="179"/>
  <c r="L117" i="179"/>
  <c r="L116" i="179"/>
  <c r="L115" i="179"/>
  <c r="L114" i="179"/>
  <c r="L113" i="179"/>
  <c r="L112" i="179"/>
  <c r="L111" i="179"/>
  <c r="L110" i="179"/>
  <c r="L109" i="179"/>
  <c r="L108" i="179"/>
  <c r="L107" i="179"/>
  <c r="L106" i="179"/>
  <c r="L105" i="179"/>
  <c r="L104" i="179"/>
  <c r="L103" i="179"/>
  <c r="L102" i="179"/>
  <c r="L101" i="179"/>
  <c r="L100" i="179"/>
  <c r="L99" i="179"/>
  <c r="L98" i="179"/>
  <c r="L97" i="179"/>
  <c r="L96" i="179"/>
  <c r="L95" i="179"/>
  <c r="L94" i="179"/>
  <c r="L93" i="179"/>
  <c r="L92" i="179"/>
  <c r="L91" i="179"/>
  <c r="L90" i="179"/>
  <c r="L89" i="179"/>
  <c r="L88" i="179"/>
  <c r="L87" i="179"/>
  <c r="L86" i="179"/>
  <c r="L85" i="179"/>
  <c r="L84" i="179"/>
  <c r="L83" i="179"/>
  <c r="L82" i="179"/>
  <c r="L81" i="179"/>
  <c r="L80" i="179"/>
  <c r="L79" i="179"/>
  <c r="L78" i="179"/>
  <c r="L77" i="179"/>
  <c r="L76" i="179"/>
  <c r="L75" i="179"/>
  <c r="L74" i="179"/>
  <c r="L73" i="179"/>
  <c r="L72" i="179"/>
  <c r="L71" i="179"/>
  <c r="L70" i="179"/>
  <c r="L69" i="179"/>
  <c r="L68" i="179"/>
  <c r="L67" i="179"/>
  <c r="L66" i="179"/>
  <c r="L65" i="179"/>
  <c r="L64" i="179"/>
  <c r="L63" i="179"/>
  <c r="L62" i="179"/>
  <c r="L61" i="179"/>
  <c r="L60" i="179"/>
  <c r="L59" i="179"/>
  <c r="L58" i="179"/>
  <c r="L57" i="179"/>
  <c r="L56" i="179"/>
  <c r="L55" i="179"/>
  <c r="L54" i="179"/>
  <c r="L53" i="179"/>
  <c r="L52" i="179"/>
  <c r="L51" i="179"/>
  <c r="L50" i="179"/>
  <c r="L49" i="179"/>
  <c r="L48" i="179"/>
  <c r="L47" i="179"/>
  <c r="L46" i="179"/>
  <c r="L45" i="179"/>
  <c r="L44" i="179"/>
  <c r="L43" i="179"/>
  <c r="L42" i="179"/>
  <c r="L41" i="179"/>
  <c r="L40" i="179"/>
  <c r="L39" i="179"/>
  <c r="L38" i="179"/>
  <c r="L37" i="179"/>
  <c r="L36" i="179"/>
  <c r="L35" i="179"/>
  <c r="L34" i="179"/>
  <c r="L33" i="179"/>
  <c r="L32" i="179"/>
  <c r="L31" i="179"/>
  <c r="P30" i="179"/>
  <c r="L30" i="179"/>
  <c r="S29" i="179"/>
  <c r="L29" i="179"/>
  <c r="L28" i="179"/>
  <c r="P27" i="179"/>
  <c r="L27" i="179"/>
  <c r="C27" i="179"/>
  <c r="S26" i="179"/>
  <c r="P26" i="179"/>
  <c r="L26" i="179"/>
  <c r="F26" i="179"/>
  <c r="C26" i="179"/>
  <c r="S25" i="179"/>
  <c r="P25" i="179"/>
  <c r="P28" i="179" s="1"/>
  <c r="L25" i="179"/>
  <c r="F25" i="179"/>
  <c r="C25" i="179"/>
  <c r="S24" i="179"/>
  <c r="P24" i="179"/>
  <c r="L24" i="179"/>
  <c r="F24" i="179"/>
  <c r="C24" i="179"/>
  <c r="S23" i="179"/>
  <c r="P23" i="179"/>
  <c r="L23" i="179"/>
  <c r="F23" i="179"/>
  <c r="C23" i="179"/>
  <c r="S22" i="179"/>
  <c r="P22" i="179"/>
  <c r="L22" i="179"/>
  <c r="F22" i="179"/>
  <c r="C22" i="179"/>
  <c r="K20" i="179"/>
  <c r="J20" i="179"/>
  <c r="L18" i="179"/>
  <c r="L17" i="179"/>
  <c r="L16" i="179"/>
  <c r="L15" i="179"/>
  <c r="L14" i="179"/>
  <c r="L13" i="179"/>
  <c r="L12" i="179"/>
  <c r="L11" i="179"/>
  <c r="L10" i="179"/>
  <c r="L9" i="179"/>
  <c r="L8" i="179"/>
  <c r="L7" i="179"/>
  <c r="L6" i="179"/>
  <c r="L5" i="179"/>
  <c r="L4" i="179"/>
  <c r="L3" i="179"/>
  <c r="K1" i="179"/>
  <c r="J1" i="179"/>
  <c r="K79" i="177"/>
  <c r="C32" i="181" a="1"/>
  <c r="F31" i="181" a="1"/>
  <c r="C30" i="180" a="1"/>
  <c r="F29" i="180" a="1"/>
  <c r="F31" i="181" l="1"/>
  <c r="C32" i="181"/>
  <c r="S27" i="179"/>
  <c r="L1" i="179"/>
  <c r="L20" i="179"/>
  <c r="F29" i="180"/>
  <c r="C30" i="180"/>
  <c r="F27" i="179"/>
  <c r="C28" i="179"/>
  <c r="P32" i="179" s="1"/>
  <c r="L361" i="178"/>
  <c r="L360" i="178"/>
  <c r="L359" i="178"/>
  <c r="L358" i="178"/>
  <c r="L357" i="178"/>
  <c r="L356" i="178"/>
  <c r="L355" i="178"/>
  <c r="L354" i="178"/>
  <c r="L353" i="178"/>
  <c r="L352" i="178"/>
  <c r="L351" i="178"/>
  <c r="L350" i="178"/>
  <c r="L349" i="178"/>
  <c r="L348" i="178"/>
  <c r="L347" i="178"/>
  <c r="L346" i="178"/>
  <c r="L345" i="178"/>
  <c r="L344" i="178"/>
  <c r="L343" i="178"/>
  <c r="L342" i="178"/>
  <c r="L341" i="178"/>
  <c r="L340" i="178"/>
  <c r="L339" i="178"/>
  <c r="L338" i="178"/>
  <c r="L337" i="178"/>
  <c r="L336" i="178"/>
  <c r="L335" i="178"/>
  <c r="L334" i="178"/>
  <c r="L333" i="178"/>
  <c r="L332" i="178"/>
  <c r="L331" i="178"/>
  <c r="L330" i="178"/>
  <c r="L329" i="178"/>
  <c r="L328" i="178"/>
  <c r="L327" i="178"/>
  <c r="L326" i="178"/>
  <c r="L325" i="178"/>
  <c r="L324" i="178"/>
  <c r="L323" i="178"/>
  <c r="L322" i="178"/>
  <c r="L321" i="178"/>
  <c r="L320" i="178"/>
  <c r="L319" i="178"/>
  <c r="L318" i="178"/>
  <c r="L317" i="178"/>
  <c r="L316" i="178"/>
  <c r="L315" i="178"/>
  <c r="L314" i="178"/>
  <c r="L313" i="178"/>
  <c r="L312" i="178"/>
  <c r="L311" i="178"/>
  <c r="L310" i="178"/>
  <c r="L309" i="178"/>
  <c r="L308" i="178"/>
  <c r="L307" i="178"/>
  <c r="L306" i="178"/>
  <c r="L305" i="178"/>
  <c r="L304" i="178"/>
  <c r="L303" i="178"/>
  <c r="L302" i="178"/>
  <c r="L301" i="178"/>
  <c r="L300" i="178"/>
  <c r="L299" i="178"/>
  <c r="L298" i="178"/>
  <c r="L297" i="178"/>
  <c r="L296" i="178"/>
  <c r="L295" i="178"/>
  <c r="L294" i="178"/>
  <c r="L293" i="178"/>
  <c r="L292" i="178"/>
  <c r="L291" i="178"/>
  <c r="L290" i="178"/>
  <c r="L289" i="178"/>
  <c r="L288" i="178"/>
  <c r="L287" i="178"/>
  <c r="L286" i="178"/>
  <c r="L285" i="178"/>
  <c r="L284" i="178"/>
  <c r="L283" i="178"/>
  <c r="L282" i="178"/>
  <c r="L281" i="178"/>
  <c r="L280" i="178"/>
  <c r="L279" i="178"/>
  <c r="L278" i="178"/>
  <c r="L277" i="178"/>
  <c r="L276" i="178"/>
  <c r="L275" i="178"/>
  <c r="L274" i="178"/>
  <c r="L273" i="178"/>
  <c r="L272" i="178"/>
  <c r="L271" i="178"/>
  <c r="L270" i="178"/>
  <c r="L269" i="178"/>
  <c r="L268" i="178"/>
  <c r="L267" i="178"/>
  <c r="L266" i="178"/>
  <c r="L265" i="178"/>
  <c r="L264" i="178"/>
  <c r="L263" i="178"/>
  <c r="L262" i="178"/>
  <c r="L261" i="178"/>
  <c r="L260" i="178"/>
  <c r="L259" i="178"/>
  <c r="L258" i="178"/>
  <c r="L257" i="178"/>
  <c r="L256" i="178"/>
  <c r="L255" i="178"/>
  <c r="L254" i="178"/>
  <c r="L253" i="178"/>
  <c r="L252" i="178"/>
  <c r="L251" i="178"/>
  <c r="L250" i="178"/>
  <c r="L249" i="178"/>
  <c r="L248" i="178"/>
  <c r="L247" i="178"/>
  <c r="L246" i="178"/>
  <c r="L245" i="178"/>
  <c r="L244" i="178"/>
  <c r="L243" i="178"/>
  <c r="L242" i="178"/>
  <c r="L241" i="178"/>
  <c r="L240" i="178"/>
  <c r="L239" i="178"/>
  <c r="L238" i="178"/>
  <c r="L237" i="178"/>
  <c r="L236" i="178"/>
  <c r="L235" i="178"/>
  <c r="L234" i="178"/>
  <c r="L233" i="178"/>
  <c r="L232" i="178"/>
  <c r="L231" i="178"/>
  <c r="L230" i="178"/>
  <c r="L229" i="178"/>
  <c r="L228" i="178"/>
  <c r="L227" i="178"/>
  <c r="L226" i="178"/>
  <c r="L225" i="178"/>
  <c r="L224" i="178"/>
  <c r="L223" i="178"/>
  <c r="L222" i="178"/>
  <c r="L221" i="178"/>
  <c r="L220" i="178"/>
  <c r="L219" i="178"/>
  <c r="L218" i="178"/>
  <c r="L217" i="178"/>
  <c r="L216" i="178"/>
  <c r="L215" i="178"/>
  <c r="L214" i="178"/>
  <c r="L213" i="178"/>
  <c r="L212" i="178"/>
  <c r="L211" i="178"/>
  <c r="L210" i="178"/>
  <c r="L209" i="178"/>
  <c r="L208" i="178"/>
  <c r="L207" i="178"/>
  <c r="L206" i="178"/>
  <c r="L205" i="178"/>
  <c r="L204" i="178"/>
  <c r="L203" i="178"/>
  <c r="L202" i="178"/>
  <c r="L201" i="178"/>
  <c r="L200" i="178"/>
  <c r="L199" i="178"/>
  <c r="L198" i="178"/>
  <c r="L197" i="178"/>
  <c r="L196" i="178"/>
  <c r="L195" i="178"/>
  <c r="L194" i="178"/>
  <c r="L193" i="178"/>
  <c r="L192" i="178"/>
  <c r="L191" i="178"/>
  <c r="L190" i="178"/>
  <c r="L189" i="178"/>
  <c r="L188" i="178"/>
  <c r="L187" i="178"/>
  <c r="L186" i="178"/>
  <c r="L185" i="178"/>
  <c r="L184" i="178"/>
  <c r="L183" i="178"/>
  <c r="L182" i="178"/>
  <c r="L181" i="178"/>
  <c r="L180" i="178"/>
  <c r="L179" i="178"/>
  <c r="L178" i="178"/>
  <c r="L177" i="178"/>
  <c r="L176" i="178"/>
  <c r="L175" i="178"/>
  <c r="L174" i="178"/>
  <c r="L173" i="178"/>
  <c r="L172" i="178"/>
  <c r="L171" i="178"/>
  <c r="L170" i="178"/>
  <c r="L169" i="178"/>
  <c r="L168" i="178"/>
  <c r="L167" i="178"/>
  <c r="L166" i="178"/>
  <c r="L165" i="178"/>
  <c r="L164" i="178"/>
  <c r="L163" i="178"/>
  <c r="L162" i="178"/>
  <c r="L161" i="178"/>
  <c r="L160" i="178"/>
  <c r="L159" i="178"/>
  <c r="L158" i="178"/>
  <c r="L157" i="178"/>
  <c r="L156" i="178"/>
  <c r="L155" i="178"/>
  <c r="L154" i="178"/>
  <c r="L153" i="178"/>
  <c r="L152" i="178"/>
  <c r="L151" i="178"/>
  <c r="L150" i="178"/>
  <c r="L149" i="178"/>
  <c r="L148" i="178"/>
  <c r="L147" i="178"/>
  <c r="L146" i="178"/>
  <c r="L145" i="178"/>
  <c r="L144" i="178"/>
  <c r="L143" i="178"/>
  <c r="L142" i="178"/>
  <c r="L141" i="178"/>
  <c r="L140" i="178"/>
  <c r="L139" i="178"/>
  <c r="L138" i="178"/>
  <c r="L137" i="178"/>
  <c r="L136" i="178"/>
  <c r="L135" i="178"/>
  <c r="L134" i="178"/>
  <c r="L133" i="178"/>
  <c r="L132" i="178"/>
  <c r="L131" i="178"/>
  <c r="L130" i="178"/>
  <c r="L129" i="178"/>
  <c r="L128" i="178"/>
  <c r="L127" i="178"/>
  <c r="L126" i="178"/>
  <c r="L125" i="178"/>
  <c r="L124" i="178"/>
  <c r="L123" i="178"/>
  <c r="L122" i="178"/>
  <c r="L121" i="178"/>
  <c r="L120" i="178"/>
  <c r="L119" i="178"/>
  <c r="L118" i="178"/>
  <c r="L117" i="178"/>
  <c r="L116" i="178"/>
  <c r="L115" i="178"/>
  <c r="L114" i="178"/>
  <c r="L113" i="178"/>
  <c r="L112" i="178"/>
  <c r="L111" i="178"/>
  <c r="L110" i="178"/>
  <c r="L109" i="178"/>
  <c r="L108" i="178"/>
  <c r="L107" i="178"/>
  <c r="L106" i="178"/>
  <c r="L105" i="178"/>
  <c r="L104" i="178"/>
  <c r="L103" i="178"/>
  <c r="L102" i="178"/>
  <c r="L101" i="178"/>
  <c r="L100" i="178"/>
  <c r="L99" i="178"/>
  <c r="L98" i="178"/>
  <c r="L97" i="178"/>
  <c r="L96" i="178"/>
  <c r="L95" i="178"/>
  <c r="L94" i="178"/>
  <c r="L93" i="178"/>
  <c r="L92" i="178"/>
  <c r="L91" i="178"/>
  <c r="L90" i="178"/>
  <c r="L89" i="178"/>
  <c r="L88" i="178"/>
  <c r="L87" i="178"/>
  <c r="L86" i="178"/>
  <c r="L85" i="178"/>
  <c r="L84" i="178"/>
  <c r="L83" i="178"/>
  <c r="L82" i="178"/>
  <c r="L81" i="178"/>
  <c r="L80" i="178"/>
  <c r="L79" i="178"/>
  <c r="L78" i="178"/>
  <c r="L77" i="178"/>
  <c r="L76" i="178"/>
  <c r="L75" i="178"/>
  <c r="L74" i="178"/>
  <c r="L73" i="178"/>
  <c r="L72" i="178"/>
  <c r="L71" i="178"/>
  <c r="L70" i="178"/>
  <c r="L69" i="178"/>
  <c r="L68" i="178"/>
  <c r="L67" i="178"/>
  <c r="L66" i="178"/>
  <c r="L65" i="178"/>
  <c r="L64" i="178"/>
  <c r="L63" i="178"/>
  <c r="L62" i="178"/>
  <c r="L61" i="178"/>
  <c r="L60" i="178"/>
  <c r="L59" i="178"/>
  <c r="L58" i="178"/>
  <c r="L57" i="178"/>
  <c r="L56" i="178"/>
  <c r="L55" i="178"/>
  <c r="L54" i="178"/>
  <c r="L53" i="178"/>
  <c r="L52" i="178"/>
  <c r="L51" i="178"/>
  <c r="L50" i="178"/>
  <c r="L49" i="178"/>
  <c r="L48" i="178"/>
  <c r="L47" i="178"/>
  <c r="L46" i="178"/>
  <c r="L45" i="178"/>
  <c r="L44" i="178"/>
  <c r="L43" i="178"/>
  <c r="L42" i="178"/>
  <c r="L41" i="178"/>
  <c r="L40" i="178"/>
  <c r="L39" i="178"/>
  <c r="L38" i="178"/>
  <c r="L37" i="178"/>
  <c r="L36" i="178"/>
  <c r="L35" i="178"/>
  <c r="L34" i="178"/>
  <c r="L33" i="178"/>
  <c r="L32" i="178"/>
  <c r="L31" i="178"/>
  <c r="P30" i="178"/>
  <c r="L30" i="178"/>
  <c r="S29" i="178"/>
  <c r="L29" i="178"/>
  <c r="L28" i="178"/>
  <c r="P27" i="178"/>
  <c r="L27" i="178"/>
  <c r="C27" i="178"/>
  <c r="S26" i="178"/>
  <c r="P26" i="178"/>
  <c r="L26" i="178"/>
  <c r="F26" i="178"/>
  <c r="C26" i="178"/>
  <c r="S25" i="178"/>
  <c r="P25" i="178"/>
  <c r="L25" i="178"/>
  <c r="F25" i="178"/>
  <c r="C25" i="178"/>
  <c r="S24" i="178"/>
  <c r="P24" i="178"/>
  <c r="L24" i="178"/>
  <c r="F24" i="178"/>
  <c r="C24" i="178"/>
  <c r="S23" i="178"/>
  <c r="P23" i="178"/>
  <c r="L23" i="178"/>
  <c r="F23" i="178"/>
  <c r="C23" i="178"/>
  <c r="S22" i="178"/>
  <c r="S27" i="178" s="1"/>
  <c r="P22" i="178"/>
  <c r="L22" i="178"/>
  <c r="F22" i="178"/>
  <c r="C22" i="178"/>
  <c r="K20" i="178"/>
  <c r="J20" i="178"/>
  <c r="L18" i="178"/>
  <c r="L17" i="178"/>
  <c r="L16" i="178"/>
  <c r="L15" i="178"/>
  <c r="L14" i="178"/>
  <c r="L13" i="178"/>
  <c r="L12" i="178"/>
  <c r="L11" i="178"/>
  <c r="L10" i="178"/>
  <c r="L9" i="178"/>
  <c r="L8" i="178"/>
  <c r="L7" i="178"/>
  <c r="L6" i="178"/>
  <c r="L5" i="178"/>
  <c r="L4" i="178"/>
  <c r="L3" i="178"/>
  <c r="K1" i="178"/>
  <c r="J1" i="178"/>
  <c r="L361" i="177"/>
  <c r="L360" i="177"/>
  <c r="L359" i="177"/>
  <c r="L358" i="177"/>
  <c r="L357" i="177"/>
  <c r="L356" i="177"/>
  <c r="L355" i="177"/>
  <c r="L354" i="177"/>
  <c r="L353" i="177"/>
  <c r="L352" i="177"/>
  <c r="L351" i="177"/>
  <c r="L350" i="177"/>
  <c r="L349" i="177"/>
  <c r="L348" i="177"/>
  <c r="L347" i="177"/>
  <c r="L346" i="177"/>
  <c r="L345" i="177"/>
  <c r="L344" i="177"/>
  <c r="L343" i="177"/>
  <c r="L342" i="177"/>
  <c r="L341" i="177"/>
  <c r="L340" i="177"/>
  <c r="L339" i="177"/>
  <c r="L338" i="177"/>
  <c r="L337" i="177"/>
  <c r="L336" i="177"/>
  <c r="L335" i="177"/>
  <c r="L334" i="177"/>
  <c r="L333" i="177"/>
  <c r="L332" i="177"/>
  <c r="L331" i="177"/>
  <c r="L330" i="177"/>
  <c r="L329" i="177"/>
  <c r="L328" i="177"/>
  <c r="L327" i="177"/>
  <c r="L326" i="177"/>
  <c r="L325" i="177"/>
  <c r="L324" i="177"/>
  <c r="L323" i="177"/>
  <c r="L322" i="177"/>
  <c r="L321" i="177"/>
  <c r="L320" i="177"/>
  <c r="L319" i="177"/>
  <c r="L318" i="177"/>
  <c r="L317" i="177"/>
  <c r="L316" i="177"/>
  <c r="L315" i="177"/>
  <c r="L314" i="177"/>
  <c r="L313" i="177"/>
  <c r="L312" i="177"/>
  <c r="L311" i="177"/>
  <c r="L310" i="177"/>
  <c r="L309" i="177"/>
  <c r="L308" i="177"/>
  <c r="L307" i="177"/>
  <c r="L306" i="177"/>
  <c r="L305" i="177"/>
  <c r="L304" i="177"/>
  <c r="L303" i="177"/>
  <c r="L302" i="177"/>
  <c r="L301" i="177"/>
  <c r="L300" i="177"/>
  <c r="L299" i="177"/>
  <c r="L298" i="177"/>
  <c r="L297" i="177"/>
  <c r="L296" i="177"/>
  <c r="L295" i="177"/>
  <c r="L294" i="177"/>
  <c r="L293" i="177"/>
  <c r="L292" i="177"/>
  <c r="L291" i="177"/>
  <c r="L290" i="177"/>
  <c r="L289" i="177"/>
  <c r="L288" i="177"/>
  <c r="L287" i="177"/>
  <c r="L286" i="177"/>
  <c r="L285" i="177"/>
  <c r="L284" i="177"/>
  <c r="L283" i="177"/>
  <c r="L282" i="177"/>
  <c r="L281" i="177"/>
  <c r="L280" i="177"/>
  <c r="L279" i="177"/>
  <c r="L278" i="177"/>
  <c r="L277" i="177"/>
  <c r="L276" i="177"/>
  <c r="L275" i="177"/>
  <c r="L274" i="177"/>
  <c r="L273" i="177"/>
  <c r="L272" i="177"/>
  <c r="L271" i="177"/>
  <c r="L270" i="177"/>
  <c r="L269" i="177"/>
  <c r="L268" i="177"/>
  <c r="L267" i="177"/>
  <c r="L266" i="177"/>
  <c r="L265" i="177"/>
  <c r="L264" i="177"/>
  <c r="L263" i="177"/>
  <c r="L262" i="177"/>
  <c r="L261" i="177"/>
  <c r="L260" i="177"/>
  <c r="L259" i="177"/>
  <c r="L258" i="177"/>
  <c r="L257" i="177"/>
  <c r="L256" i="177"/>
  <c r="L255" i="177"/>
  <c r="L254" i="177"/>
  <c r="L253" i="177"/>
  <c r="L252" i="177"/>
  <c r="L251" i="177"/>
  <c r="L250" i="177"/>
  <c r="L249" i="177"/>
  <c r="L248" i="177"/>
  <c r="L247" i="177"/>
  <c r="L246" i="177"/>
  <c r="L245" i="177"/>
  <c r="L244" i="177"/>
  <c r="L243" i="177"/>
  <c r="L242" i="177"/>
  <c r="L241" i="177"/>
  <c r="L240" i="177"/>
  <c r="L239" i="177"/>
  <c r="L238" i="177"/>
  <c r="L237" i="177"/>
  <c r="L236" i="177"/>
  <c r="L235" i="177"/>
  <c r="L234" i="177"/>
  <c r="L233" i="177"/>
  <c r="L232" i="177"/>
  <c r="L231" i="177"/>
  <c r="L230" i="177"/>
  <c r="L229" i="177"/>
  <c r="L228" i="177"/>
  <c r="L227" i="177"/>
  <c r="L226" i="177"/>
  <c r="L225" i="177"/>
  <c r="L224" i="177"/>
  <c r="L223" i="177"/>
  <c r="L222" i="177"/>
  <c r="L221" i="177"/>
  <c r="L220" i="177"/>
  <c r="L219" i="177"/>
  <c r="L218" i="177"/>
  <c r="L217" i="177"/>
  <c r="L216" i="177"/>
  <c r="L215" i="177"/>
  <c r="L214" i="177"/>
  <c r="L213" i="177"/>
  <c r="L212" i="177"/>
  <c r="L211" i="177"/>
  <c r="L210" i="177"/>
  <c r="L209" i="177"/>
  <c r="L208" i="177"/>
  <c r="L207" i="177"/>
  <c r="L206" i="177"/>
  <c r="L205" i="177"/>
  <c r="L204" i="177"/>
  <c r="L203" i="177"/>
  <c r="L202" i="177"/>
  <c r="L201" i="177"/>
  <c r="L200" i="177"/>
  <c r="L199" i="177"/>
  <c r="L198" i="177"/>
  <c r="L197" i="177"/>
  <c r="L196" i="177"/>
  <c r="L195" i="177"/>
  <c r="L194" i="177"/>
  <c r="L193" i="177"/>
  <c r="L192" i="177"/>
  <c r="L191" i="177"/>
  <c r="L190" i="177"/>
  <c r="L189" i="177"/>
  <c r="L188" i="177"/>
  <c r="L187" i="177"/>
  <c r="L186" i="177"/>
  <c r="L185" i="177"/>
  <c r="L184" i="177"/>
  <c r="L183" i="177"/>
  <c r="L182" i="177"/>
  <c r="L181" i="177"/>
  <c r="L180" i="177"/>
  <c r="L179" i="177"/>
  <c r="L178" i="177"/>
  <c r="L177" i="177"/>
  <c r="L176" i="177"/>
  <c r="L175" i="177"/>
  <c r="L174" i="177"/>
  <c r="L173" i="177"/>
  <c r="L172" i="177"/>
  <c r="L171" i="177"/>
  <c r="L170" i="177"/>
  <c r="L169" i="177"/>
  <c r="L168" i="177"/>
  <c r="L167" i="177"/>
  <c r="L166" i="177"/>
  <c r="L165" i="177"/>
  <c r="L164" i="177"/>
  <c r="L163" i="177"/>
  <c r="L162" i="177"/>
  <c r="L161" i="177"/>
  <c r="L160" i="177"/>
  <c r="L159" i="177"/>
  <c r="L158" i="177"/>
  <c r="L157" i="177"/>
  <c r="L156" i="177"/>
  <c r="L155" i="177"/>
  <c r="L154" i="177"/>
  <c r="L153" i="177"/>
  <c r="L152" i="177"/>
  <c r="L151" i="177"/>
  <c r="L150" i="177"/>
  <c r="L149" i="177"/>
  <c r="L148" i="177"/>
  <c r="L147" i="177"/>
  <c r="L146" i="177"/>
  <c r="L145" i="177"/>
  <c r="L144" i="177"/>
  <c r="L143" i="177"/>
  <c r="L142" i="177"/>
  <c r="L141" i="177"/>
  <c r="L140" i="177"/>
  <c r="L139" i="177"/>
  <c r="L138" i="177"/>
  <c r="L137" i="177"/>
  <c r="L136" i="177"/>
  <c r="L135" i="177"/>
  <c r="L134" i="177"/>
  <c r="L133" i="177"/>
  <c r="L132" i="177"/>
  <c r="L131" i="177"/>
  <c r="L130" i="177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L23" i="177"/>
  <c r="F23" i="177"/>
  <c r="C23" i="177"/>
  <c r="S22" i="177"/>
  <c r="P22" i="177"/>
  <c r="L22" i="177"/>
  <c r="F22" i="177"/>
  <c r="C22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3" i="177"/>
  <c r="K1" i="177"/>
  <c r="J1" i="177"/>
  <c r="J90" i="175"/>
  <c r="F29" i="179" a="1"/>
  <c r="F29" i="178" a="1"/>
  <c r="C32" i="180" a="1"/>
  <c r="F31" i="180" a="1"/>
  <c r="C30" i="178" a="1"/>
  <c r="C30" i="179" a="1"/>
  <c r="S31" i="179" l="1"/>
  <c r="F31" i="180"/>
  <c r="C32" i="180"/>
  <c r="P28" i="178"/>
  <c r="L20" i="178"/>
  <c r="C30" i="179"/>
  <c r="F29" i="179"/>
  <c r="L1" i="178"/>
  <c r="F27" i="178"/>
  <c r="S31" i="178" s="1"/>
  <c r="C28" i="178"/>
  <c r="S27" i="177"/>
  <c r="P28" i="177"/>
  <c r="L20" i="177"/>
  <c r="L1" i="177"/>
  <c r="F27" i="177"/>
  <c r="C28" i="177"/>
  <c r="F29" i="178"/>
  <c r="C30" i="178"/>
  <c r="L361" i="176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29" i="175" a="1"/>
  <c r="C32" i="179" a="1"/>
  <c r="F31" i="178" a="1"/>
  <c r="C30" i="176" a="1"/>
  <c r="F29" i="177" a="1"/>
  <c r="F31" i="179" a="1"/>
  <c r="F29" i="176" a="1"/>
  <c r="C30" i="177" a="1"/>
  <c r="C32" i="178" a="1"/>
  <c r="C30" i="175" a="1"/>
  <c r="P32" i="178" l="1"/>
  <c r="F31" i="179"/>
  <c r="C32" i="179"/>
  <c r="S31" i="177"/>
  <c r="P32" i="177"/>
  <c r="C32" i="178"/>
  <c r="F31" i="178"/>
  <c r="S27" i="176"/>
  <c r="S31" i="176" s="1"/>
  <c r="P28" i="176"/>
  <c r="L20" i="176"/>
  <c r="L1" i="176"/>
  <c r="F29" i="177"/>
  <c r="C30" i="177"/>
  <c r="F27" i="176"/>
  <c r="C28" i="176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2" i="175" a="1"/>
  <c r="F29" i="174" a="1"/>
  <c r="C30" i="174" a="1"/>
  <c r="C32" i="177" a="1"/>
  <c r="F31" i="175" a="1"/>
  <c r="F31" i="176" a="1"/>
  <c r="C32" i="176" a="1"/>
  <c r="F31" i="177" a="1"/>
  <c r="P32" i="176" l="1"/>
  <c r="F31" i="177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71" i="13"/>
  <c r="B37" i="13"/>
  <c r="B204" i="13"/>
  <c r="B238" i="13"/>
  <c r="B84" i="13"/>
  <c r="B245" i="13"/>
  <c r="B80" i="13"/>
  <c r="B117" i="13"/>
  <c r="B272" i="13"/>
  <c r="B161" i="13"/>
  <c r="B216" i="13"/>
  <c r="B38" i="13"/>
  <c r="B274" i="13"/>
  <c r="B79" i="13"/>
  <c r="B220" i="13"/>
  <c r="B230" i="13"/>
  <c r="B213" i="13"/>
  <c r="B75" i="13"/>
  <c r="B147" i="13"/>
  <c r="B224" i="13"/>
  <c r="B143" i="13"/>
  <c r="B267" i="13"/>
  <c r="B262" i="13"/>
  <c r="B6" i="13"/>
  <c r="B249" i="13"/>
  <c r="B160" i="13"/>
  <c r="B99" i="13"/>
  <c r="B200" i="13"/>
  <c r="B177" i="13"/>
  <c r="B141" i="13"/>
  <c r="B67" i="13"/>
  <c r="B30" i="13"/>
  <c r="B179" i="13"/>
  <c r="B222" i="13"/>
  <c r="B95" i="13"/>
  <c r="B50" i="13"/>
  <c r="B244" i="13"/>
  <c r="B138" i="13"/>
  <c r="B203" i="13"/>
  <c r="B47" i="13"/>
  <c r="C30" i="171" a="1"/>
  <c r="B136" i="13"/>
  <c r="B90" i="13"/>
  <c r="B122" i="13"/>
  <c r="B137" i="13"/>
  <c r="B159" i="13"/>
  <c r="B3" i="13"/>
  <c r="B169" i="13"/>
  <c r="B184" i="13"/>
  <c r="B89" i="13"/>
  <c r="B25" i="13"/>
  <c r="B163" i="13"/>
  <c r="B96" i="13"/>
  <c r="B182" i="13"/>
  <c r="B129" i="13"/>
  <c r="B72" i="13"/>
  <c r="B77" i="13"/>
  <c r="B240" i="13"/>
  <c r="B270" i="13"/>
  <c r="B273" i="13"/>
  <c r="B61" i="13"/>
  <c r="B43" i="13"/>
  <c r="B131" i="13"/>
  <c r="B258" i="13"/>
  <c r="B111" i="13"/>
  <c r="B100" i="13"/>
  <c r="B144" i="13"/>
  <c r="B199" i="13"/>
  <c r="B108" i="13"/>
  <c r="B248" i="13"/>
  <c r="B171" i="13"/>
  <c r="B9" i="13"/>
  <c r="B257" i="13"/>
  <c r="B110" i="13"/>
  <c r="B254" i="13"/>
  <c r="B112" i="13"/>
  <c r="B69" i="13"/>
  <c r="B188" i="13"/>
  <c r="B74" i="13"/>
  <c r="B277" i="13"/>
  <c r="B20" i="13"/>
  <c r="B14" i="13"/>
  <c r="B259" i="13"/>
  <c r="B133" i="13"/>
  <c r="B251" i="13"/>
  <c r="B231" i="13"/>
  <c r="B152" i="13"/>
  <c r="C30" i="172" a="1"/>
  <c r="B239" i="13"/>
  <c r="B264" i="13"/>
  <c r="B121" i="13"/>
  <c r="B16" i="13"/>
  <c r="B168" i="13"/>
  <c r="B109" i="13"/>
  <c r="B92" i="13"/>
  <c r="B253" i="13"/>
  <c r="B63" i="13"/>
  <c r="B221" i="13"/>
  <c r="B155" i="13"/>
  <c r="B252" i="13"/>
  <c r="B41" i="13"/>
  <c r="B193" i="13"/>
  <c r="B212" i="13"/>
  <c r="B81" i="13"/>
  <c r="B211" i="13"/>
  <c r="B236" i="13"/>
  <c r="B276" i="13"/>
  <c r="B54" i="13"/>
  <c r="B268" i="13"/>
  <c r="B186" i="13"/>
  <c r="B32" i="13"/>
  <c r="B191" i="13"/>
  <c r="B98" i="13"/>
  <c r="B151" i="13"/>
  <c r="B175" i="13"/>
  <c r="B156" i="13"/>
  <c r="B162" i="13"/>
  <c r="C30" i="170" a="1"/>
  <c r="B139" i="13"/>
  <c r="B223" i="13"/>
  <c r="B12" i="13"/>
  <c r="B145" i="13"/>
  <c r="B192" i="13"/>
  <c r="B107" i="13"/>
  <c r="B232" i="13"/>
  <c r="B269" i="13"/>
  <c r="B217" i="13"/>
  <c r="B176" i="13"/>
  <c r="B149" i="13"/>
  <c r="B64" i="13"/>
  <c r="B194" i="13"/>
  <c r="B35" i="13"/>
  <c r="B227" i="13"/>
  <c r="B62" i="13"/>
  <c r="B140" i="13"/>
  <c r="B34" i="13"/>
  <c r="B68" i="13"/>
  <c r="B170" i="13"/>
  <c r="F29" i="172" a="1"/>
  <c r="B130" i="13"/>
  <c r="B10" i="13"/>
  <c r="B235" i="13"/>
  <c r="B260" i="13"/>
  <c r="B165" i="13"/>
  <c r="B29" i="13"/>
  <c r="B173" i="13"/>
  <c r="B242" i="13"/>
  <c r="B23" i="13"/>
  <c r="B157" i="13"/>
  <c r="B150" i="13"/>
  <c r="B116" i="13"/>
  <c r="B82" i="13"/>
  <c r="B247" i="13"/>
  <c r="B181" i="13"/>
  <c r="B31" i="13"/>
  <c r="B27" i="13"/>
  <c r="B40" i="13"/>
  <c r="B5" i="13"/>
  <c r="B123" i="13"/>
  <c r="B26" i="13"/>
  <c r="B21" i="13"/>
  <c r="B24" i="13"/>
  <c r="C32" i="174" a="1"/>
  <c r="B189" i="13"/>
  <c r="B207" i="13"/>
  <c r="B44" i="13"/>
  <c r="B187" i="13"/>
  <c r="B167" i="13"/>
  <c r="B52" i="13"/>
  <c r="B190" i="13"/>
  <c r="B266" i="13"/>
  <c r="B128" i="13"/>
  <c r="B78" i="13"/>
  <c r="B86" i="13"/>
  <c r="B241" i="13"/>
  <c r="B66" i="13"/>
  <c r="B85" i="13"/>
  <c r="B87" i="13"/>
  <c r="B36" i="13"/>
  <c r="B101" i="13"/>
  <c r="B28" i="13"/>
  <c r="B185" i="13"/>
  <c r="B105" i="13"/>
  <c r="B132" i="13"/>
  <c r="B49" i="13"/>
  <c r="B115" i="13"/>
  <c r="B22" i="13"/>
  <c r="B113" i="13"/>
  <c r="B57" i="13"/>
  <c r="B158" i="13"/>
  <c r="B218" i="13"/>
  <c r="B48" i="13"/>
  <c r="B94" i="13"/>
  <c r="B83" i="13"/>
  <c r="F29" i="171" a="1"/>
  <c r="B250" i="13"/>
  <c r="B198" i="13"/>
  <c r="B55" i="13"/>
  <c r="B265" i="13"/>
  <c r="B42" i="13"/>
  <c r="B234" i="13"/>
  <c r="B120" i="13"/>
  <c r="B197" i="13"/>
  <c r="B208" i="13"/>
  <c r="B76" i="13"/>
  <c r="B148" i="13"/>
  <c r="B164" i="13"/>
  <c r="B210" i="13"/>
  <c r="B166" i="13"/>
  <c r="B219" i="13"/>
  <c r="B39" i="13"/>
  <c r="B65" i="13"/>
  <c r="B18" i="13"/>
  <c r="B206" i="13"/>
  <c r="B119" i="13"/>
  <c r="B53" i="13"/>
  <c r="B114" i="13"/>
  <c r="B126" i="13"/>
  <c r="B135" i="13"/>
  <c r="B225" i="13"/>
  <c r="B195" i="13"/>
  <c r="B174" i="13"/>
  <c r="B125" i="13"/>
  <c r="B233" i="13"/>
  <c r="B183" i="13"/>
  <c r="B226" i="13"/>
  <c r="B7" i="13"/>
  <c r="B104" i="13"/>
  <c r="B73" i="13"/>
  <c r="B146" i="13"/>
  <c r="B60" i="13"/>
  <c r="B237" i="13"/>
  <c r="B134" i="13"/>
  <c r="B209" i="13"/>
  <c r="B271" i="13"/>
  <c r="B228" i="13"/>
  <c r="B202" i="13"/>
  <c r="B11" i="13"/>
  <c r="B8" i="13"/>
  <c r="B91" i="13"/>
  <c r="B118" i="13"/>
  <c r="B263" i="13"/>
  <c r="B243" i="13"/>
  <c r="B93" i="13"/>
  <c r="B56" i="13"/>
  <c r="B256" i="13"/>
  <c r="B142" i="13"/>
  <c r="B255" i="13"/>
  <c r="B102" i="13"/>
  <c r="B33" i="13"/>
  <c r="B201" i="13"/>
  <c r="B229" i="13"/>
  <c r="B178" i="13"/>
  <c r="B70" i="13"/>
  <c r="B275" i="13"/>
  <c r="B196" i="13"/>
  <c r="B172" i="13"/>
  <c r="B261" i="13"/>
  <c r="B46" i="13"/>
  <c r="B59" i="13"/>
  <c r="B4" i="13"/>
  <c r="B205" i="13"/>
  <c r="B51" i="13"/>
  <c r="B15" i="13"/>
  <c r="B19" i="13"/>
  <c r="B58" i="13"/>
  <c r="B154" i="13"/>
  <c r="B153" i="13"/>
  <c r="B17" i="13"/>
  <c r="B103" i="13"/>
  <c r="B106" i="13"/>
  <c r="B13" i="13"/>
  <c r="B97" i="13"/>
  <c r="B124" i="13"/>
  <c r="B88" i="13"/>
  <c r="F29" i="170" a="1"/>
  <c r="F31" i="174" a="1"/>
  <c r="B214" i="13"/>
  <c r="B127" i="13"/>
  <c r="B45" i="13"/>
  <c r="B215" i="13"/>
  <c r="B246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3" a="1"/>
  <c r="C32" i="170" a="1"/>
  <c r="C30" i="169" a="1"/>
  <c r="C30" i="165" a="1"/>
  <c r="F29" i="169" a="1"/>
  <c r="C32" i="172" a="1"/>
  <c r="C30" i="166" a="1"/>
  <c r="F29" i="167" a="1"/>
  <c r="F29" i="163" a="1"/>
  <c r="F29" i="168" a="1"/>
  <c r="F31" i="170" a="1"/>
  <c r="C30" i="162" a="1"/>
  <c r="C30" i="167" a="1"/>
  <c r="F29" i="165" a="1"/>
  <c r="C30" i="168" a="1"/>
  <c r="F29" i="162" a="1"/>
  <c r="F29" i="166" a="1"/>
  <c r="C30" i="164" a="1"/>
  <c r="F29" i="164" a="1"/>
  <c r="C32" i="171" a="1"/>
  <c r="F31" i="171" a="1"/>
  <c r="F31" i="172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5" a="1"/>
  <c r="F29" i="157" a="1"/>
  <c r="C32" i="162" a="1"/>
  <c r="F31" i="162" a="1"/>
  <c r="B180" i="13"/>
  <c r="C30" i="160" a="1"/>
  <c r="F31" i="166" a="1"/>
  <c r="F29" i="159" a="1"/>
  <c r="C30" i="161" a="1"/>
  <c r="F29" i="152" a="1"/>
  <c r="C30" i="156" a="1"/>
  <c r="F29" i="153" a="1"/>
  <c r="F31" i="167" a="1"/>
  <c r="C32" i="169" a="1"/>
  <c r="F29" i="154" a="1"/>
  <c r="C30" i="157" a="1"/>
  <c r="F29" i="155" a="1"/>
  <c r="C30" i="159" a="1"/>
  <c r="C32" i="166" a="1"/>
  <c r="C32" i="163" a="1"/>
  <c r="F29" i="156" a="1"/>
  <c r="F29" i="161" a="1"/>
  <c r="F29" i="158" a="1"/>
  <c r="C30" i="152" a="1"/>
  <c r="C30" i="153" a="1"/>
  <c r="C32" i="165" a="1"/>
  <c r="C30" i="158" a="1"/>
  <c r="F29" i="160" a="1"/>
  <c r="C30" i="154" a="1"/>
  <c r="F31" i="169" a="1"/>
  <c r="C32" i="167" a="1"/>
  <c r="C32" i="168" a="1"/>
  <c r="F31" i="163" a="1"/>
  <c r="F31" i="164" a="1"/>
  <c r="C32" i="164" a="1"/>
  <c r="F31" i="168" a="1"/>
  <c r="F31" i="165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2" i="156" a="1"/>
  <c r="F29" i="138" a="1"/>
  <c r="C32" i="153" a="1"/>
  <c r="F29" i="142" a="1"/>
  <c r="F31" i="158" a="1"/>
  <c r="C30" i="141" a="1"/>
  <c r="C32" i="159" a="1"/>
  <c r="F31" i="161" a="1"/>
  <c r="C30" i="148" a="1"/>
  <c r="F29" i="148" a="1"/>
  <c r="C30" i="144" a="1"/>
  <c r="C30" i="150" a="1"/>
  <c r="F31" i="160" a="1"/>
  <c r="F31" i="153" a="1"/>
  <c r="C30" i="140" a="1"/>
  <c r="C30" i="151" a="1"/>
  <c r="C30" i="139" a="1"/>
  <c r="C30" i="149" a="1"/>
  <c r="F29" i="149" a="1"/>
  <c r="F29" i="145" a="1"/>
  <c r="C30" i="142" a="1"/>
  <c r="C32" i="152" a="1"/>
  <c r="F29" i="137" a="1"/>
  <c r="F29" i="140" a="1"/>
  <c r="F29" i="144" a="1"/>
  <c r="F29" i="139" a="1"/>
  <c r="C30" i="137" a="1"/>
  <c r="F29" i="143" a="1"/>
  <c r="F31" i="154" a="1"/>
  <c r="C30" i="143" a="1"/>
  <c r="C30" i="146" a="1"/>
  <c r="C30" i="147" a="1"/>
  <c r="C32" i="158" a="1"/>
  <c r="F31" i="156" a="1"/>
  <c r="C30" i="145" a="1"/>
  <c r="F29" i="147" a="1"/>
  <c r="F29" i="150" a="1"/>
  <c r="C32" i="155" a="1"/>
  <c r="F29" i="151" a="1"/>
  <c r="C30" i="138" a="1"/>
  <c r="F29" i="146" a="1"/>
  <c r="F29" i="141" a="1"/>
  <c r="F31" i="155" a="1"/>
  <c r="C32" i="154" a="1"/>
  <c r="F31" i="157" a="1"/>
  <c r="C32" i="157" a="1"/>
  <c r="F31" i="152" a="1"/>
  <c r="C32" i="160" a="1"/>
  <c r="C32" i="161" a="1"/>
  <c r="F31" i="159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35" a="1"/>
  <c r="C32" i="146" a="1"/>
  <c r="F31" i="149" a="1"/>
  <c r="F31" i="141" a="1"/>
  <c r="C30" i="130" a="1"/>
  <c r="C30" i="131" a="1"/>
  <c r="C30" i="136" a="1"/>
  <c r="F31" i="147" a="1"/>
  <c r="C32" i="147" a="1"/>
  <c r="C30" i="124" a="1"/>
  <c r="C32" i="141" a="1"/>
  <c r="C30" i="126" a="1"/>
  <c r="C30" i="121" a="1"/>
  <c r="F29" i="127" a="1"/>
  <c r="F31" i="137" a="1"/>
  <c r="F31" i="150" a="1"/>
  <c r="C30" i="122" a="1"/>
  <c r="F29" i="121" a="1"/>
  <c r="C30" i="134" a="1"/>
  <c r="F29" i="132" a="1"/>
  <c r="F31" i="144" a="1"/>
  <c r="F29" i="136" a="1"/>
  <c r="C30" i="129" a="1"/>
  <c r="F29" i="120" a="1"/>
  <c r="C32" i="151" a="1"/>
  <c r="C32" i="138" a="1"/>
  <c r="C32" i="149" a="1"/>
  <c r="F31" i="139" a="1"/>
  <c r="F29" i="123" a="1"/>
  <c r="F29" i="133" a="1"/>
  <c r="C30" i="127" a="1"/>
  <c r="F29" i="129" a="1"/>
  <c r="F29" i="135" a="1"/>
  <c r="C30" i="133" a="1"/>
  <c r="F29" i="128" a="1"/>
  <c r="F29" i="134" a="1"/>
  <c r="C32" i="143" a="1"/>
  <c r="C30" i="123" a="1"/>
  <c r="C30" i="128" a="1"/>
  <c r="F29" i="126" a="1"/>
  <c r="F31" i="146" a="1"/>
  <c r="C30" i="120" a="1"/>
  <c r="F29" i="124" a="1"/>
  <c r="F31" i="148" a="1"/>
  <c r="F29" i="131" a="1"/>
  <c r="F31" i="138" a="1"/>
  <c r="F29" i="125" a="1"/>
  <c r="F31" i="145" a="1"/>
  <c r="C30" i="125" a="1"/>
  <c r="C32" i="150" a="1"/>
  <c r="F29" i="122" a="1"/>
  <c r="F31" i="140" a="1"/>
  <c r="C32" i="140" a="1"/>
  <c r="F31" i="143" a="1"/>
  <c r="F29" i="130" a="1"/>
  <c r="C32" i="148" a="1"/>
  <c r="C32" i="145" a="1"/>
  <c r="F31" i="142" a="1"/>
  <c r="C32" i="139" a="1"/>
  <c r="C32" i="142" a="1"/>
  <c r="C32" i="137" a="1"/>
  <c r="C32" i="144" a="1"/>
  <c r="F31" i="15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5" a="1"/>
  <c r="F31" i="121" a="1"/>
  <c r="F31" i="133" a="1"/>
  <c r="C32" i="127" a="1"/>
  <c r="C32" i="121" a="1"/>
  <c r="F31" i="128" a="1"/>
  <c r="C32" i="136" a="1"/>
  <c r="C32" i="133" a="1"/>
  <c r="C32" i="130" a="1"/>
  <c r="F31" i="124" a="1"/>
  <c r="C32" i="122" a="1"/>
  <c r="C32" i="129" a="1"/>
  <c r="F31" i="125" a="1"/>
  <c r="C32" i="124" a="1"/>
  <c r="C32" i="131" a="1"/>
  <c r="F31" i="122" a="1"/>
  <c r="C32" i="134" a="1"/>
  <c r="F31" i="136" a="1"/>
  <c r="F31" i="126" a="1"/>
  <c r="F31" i="120" a="1"/>
  <c r="F31" i="132" a="1"/>
  <c r="F31" i="123" a="1"/>
  <c r="C32" i="120" a="1"/>
  <c r="C32" i="132" a="1"/>
  <c r="F31" i="129" a="1"/>
  <c r="C32" i="126" a="1"/>
  <c r="C32" i="123" a="1"/>
  <c r="C32" i="135" a="1"/>
  <c r="F31" i="127" a="1"/>
  <c r="F31" i="131" a="1"/>
  <c r="F31" i="135" a="1"/>
  <c r="F31" i="130" a="1"/>
  <c r="F31" i="134" a="1"/>
  <c r="C32" i="128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F29" i="118" a="1"/>
  <c r="F29" i="116" a="1"/>
  <c r="C30" i="115" a="1"/>
  <c r="C30" i="116" a="1"/>
  <c r="F29" i="115" a="1"/>
  <c r="F29" i="117" a="1"/>
  <c r="C30" i="117" a="1"/>
  <c r="C30" i="119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F31" i="116" a="1"/>
  <c r="C30" i="102" a="1"/>
  <c r="C32" i="116" a="1"/>
  <c r="F29" i="113" a="1"/>
  <c r="C32" i="117" a="1"/>
  <c r="C30" i="98" a="1"/>
  <c r="C32" i="115" a="1"/>
  <c r="F29" i="99" a="1"/>
  <c r="C30" i="100" a="1"/>
  <c r="F29" i="98" a="1"/>
  <c r="C30" i="103" a="1"/>
  <c r="F29" i="101" a="1"/>
  <c r="F29" i="104" a="1"/>
  <c r="F29" i="103" a="1"/>
  <c r="F29" i="114" a="1"/>
  <c r="C30" i="107" a="1"/>
  <c r="C30" i="97" a="1"/>
  <c r="C30" i="108" a="1"/>
  <c r="C30" i="113" a="1"/>
  <c r="C30" i="112" a="1"/>
  <c r="F29" i="109" a="1"/>
  <c r="F29" i="97" a="1"/>
  <c r="C32" i="119" a="1"/>
  <c r="F29" i="107" a="1"/>
  <c r="C30" i="105" a="1"/>
  <c r="C30" i="106" a="1"/>
  <c r="F31" i="119" a="1"/>
  <c r="F29" i="100" a="1"/>
  <c r="F29" i="108" a="1"/>
  <c r="F29" i="110" a="1"/>
  <c r="F29" i="106" a="1"/>
  <c r="F31" i="115" a="1"/>
  <c r="F29" i="112" a="1"/>
  <c r="C30" i="110" a="1"/>
  <c r="C30" i="114" a="1"/>
  <c r="F29" i="105" a="1"/>
  <c r="F31" i="117" a="1"/>
  <c r="C30" i="99" a="1"/>
  <c r="C30" i="104" a="1"/>
  <c r="F29" i="102" a="1"/>
  <c r="C30" i="101" a="1"/>
  <c r="C32" i="118" a="1"/>
  <c r="F31" i="118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5" a="1"/>
  <c r="F31" i="107" a="1"/>
  <c r="F29" i="91" a="1"/>
  <c r="C30" i="92" a="1"/>
  <c r="F31" i="103" a="1"/>
  <c r="C32" i="98" a="1"/>
  <c r="F29" i="94" a="1"/>
  <c r="C30" i="90" a="1"/>
  <c r="F29" i="92" a="1"/>
  <c r="C32" i="102" a="1"/>
  <c r="C30" i="96" a="1"/>
  <c r="F31" i="114" a="1"/>
  <c r="C30" i="91" a="1"/>
  <c r="C30" i="93" a="1"/>
  <c r="C32" i="114" a="1"/>
  <c r="F31" i="113" a="1"/>
  <c r="F29" i="90" a="1"/>
  <c r="C32" i="108" a="1"/>
  <c r="F31" i="108" a="1"/>
  <c r="C32" i="106" a="1"/>
  <c r="F29" i="96" a="1"/>
  <c r="C30" i="94" a="1"/>
  <c r="C32" i="104" a="1"/>
  <c r="F31" i="109" a="1"/>
  <c r="C32" i="113" a="1"/>
  <c r="C32" i="99" a="1"/>
  <c r="C32" i="100" a="1"/>
  <c r="F31" i="99" a="1"/>
  <c r="C32" i="97" a="1"/>
  <c r="C32" i="107" a="1"/>
  <c r="C32" i="101" a="1"/>
  <c r="C30" i="95" a="1"/>
  <c r="F31" i="106" a="1"/>
  <c r="C32" i="105" a="1"/>
  <c r="C32" i="109" a="1"/>
  <c r="C32" i="112" a="1"/>
  <c r="F29" i="93" a="1"/>
  <c r="F31" i="105" a="1"/>
  <c r="F31" i="110" a="1"/>
  <c r="F31" i="112" a="1"/>
  <c r="F31" i="102" a="1"/>
  <c r="F31" i="98" a="1"/>
  <c r="F31" i="104" a="1"/>
  <c r="C32" i="103" a="1"/>
  <c r="F31" i="100" a="1"/>
  <c r="F31" i="97" a="1"/>
  <c r="C32" i="110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2" a="1"/>
  <c r="C32" i="93" a="1"/>
  <c r="C32" i="90" a="1"/>
  <c r="C32" i="92" a="1"/>
  <c r="F31" i="91" a="1"/>
  <c r="C32" i="91" a="1"/>
  <c r="F29" i="89" a="1"/>
  <c r="F31" i="90" a="1"/>
  <c r="C30" i="89" a="1"/>
  <c r="C32" i="96" a="1"/>
  <c r="C32" i="94" a="1"/>
  <c r="C32" i="95" a="1"/>
  <c r="F31" i="93" a="1"/>
  <c r="F31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F29" i="87" a="1"/>
  <c r="C30" i="87" a="1"/>
  <c r="F29" i="88" a="1"/>
  <c r="C30" i="86" a="1"/>
  <c r="F31" i="89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F31" i="86" a="1"/>
  <c r="C32" i="87" a="1"/>
  <c r="C32" i="86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3" a="1"/>
  <c r="C30" i="84" a="1"/>
  <c r="F29" i="81" a="1"/>
  <c r="F29" i="82" a="1"/>
  <c r="C30" i="82" a="1"/>
  <c r="C30" i="83" a="1"/>
  <c r="F29" i="84" a="1"/>
  <c r="F31" i="85" a="1"/>
  <c r="C30" i="81" a="1"/>
  <c r="C30" i="80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7" a="1"/>
  <c r="C30" i="63" a="1"/>
  <c r="F29" i="70" a="1"/>
  <c r="C30" i="66" a="1"/>
  <c r="F29" i="67" a="1"/>
  <c r="C30" i="68" a="1"/>
  <c r="C30" i="73" a="1"/>
  <c r="C32" i="83" a="1"/>
  <c r="C30" i="78" a="1"/>
  <c r="F29" i="73" a="1"/>
  <c r="F29" i="60" a="1"/>
  <c r="C30" i="61" a="1"/>
  <c r="F29" i="63" a="1"/>
  <c r="C30" i="65" a="1"/>
  <c r="C32" i="84" a="1"/>
  <c r="C30" i="71" a="1"/>
  <c r="F31" i="82" a="1"/>
  <c r="F29" i="69" a="1"/>
  <c r="F29" i="65" a="1"/>
  <c r="C30" i="69" a="1"/>
  <c r="F31" i="84" a="1"/>
  <c r="F29" i="71" a="1"/>
  <c r="F29" i="74" a="1"/>
  <c r="F29" i="64" a="1"/>
  <c r="F29" i="68" a="1"/>
  <c r="F29" i="75" a="1"/>
  <c r="C30" i="57" a="1"/>
  <c r="F29" i="78" a="1"/>
  <c r="C30" i="58" a="1"/>
  <c r="C30" i="64" a="1"/>
  <c r="C30" i="76" a="1"/>
  <c r="C32" i="80" a="1"/>
  <c r="F29" i="62" a="1"/>
  <c r="C30" i="72" a="1"/>
  <c r="C32" i="81" a="1"/>
  <c r="F29" i="57" a="1"/>
  <c r="F29" i="77" a="1"/>
  <c r="F29" i="76" a="1"/>
  <c r="C30" i="74" a="1"/>
  <c r="C30" i="62" a="1"/>
  <c r="F29" i="61" a="1"/>
  <c r="F29" i="66" a="1"/>
  <c r="C30" i="75" a="1"/>
  <c r="C30" i="60" a="1"/>
  <c r="F29" i="58" a="1"/>
  <c r="C30" i="59" a="1"/>
  <c r="F29" i="59" a="1"/>
  <c r="F31" i="81" a="1"/>
  <c r="C30" i="77" a="1"/>
  <c r="C30" i="70" a="1"/>
  <c r="F29" i="72" a="1"/>
  <c r="C32" i="82" a="1"/>
  <c r="F31" i="83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6" a="1"/>
  <c r="F29" i="54" a="1"/>
  <c r="F31" i="62" a="1"/>
  <c r="F29" i="55" a="1"/>
  <c r="C32" i="62" a="1"/>
  <c r="C32" i="60" a="1"/>
  <c r="C30" i="55" a="1"/>
  <c r="F31" i="78" a="1"/>
  <c r="F31" i="72" a="1"/>
  <c r="F31" i="66" a="1"/>
  <c r="C32" i="68" a="1"/>
  <c r="F31" i="61" a="1"/>
  <c r="C32" i="65" a="1"/>
  <c r="C32" i="72" a="1"/>
  <c r="C32" i="67" a="1"/>
  <c r="F29" i="56" a="1"/>
  <c r="C32" i="75" a="1"/>
  <c r="F31" i="68" a="1"/>
  <c r="C32" i="73" a="1"/>
  <c r="C30" i="54" a="1"/>
  <c r="F31" i="63" a="1"/>
  <c r="F31" i="74" a="1"/>
  <c r="F31" i="75" a="1"/>
  <c r="F31" i="70" a="1"/>
  <c r="C32" i="71" a="1"/>
  <c r="F31" i="65" a="1"/>
  <c r="C32" i="69" a="1"/>
  <c r="C32" i="58" a="1"/>
  <c r="F31" i="67" a="1"/>
  <c r="F31" i="76" a="1"/>
  <c r="C32" i="76" a="1"/>
  <c r="C32" i="70" a="1"/>
  <c r="C32" i="74" a="1"/>
  <c r="F31" i="58" a="1"/>
  <c r="C32" i="63" a="1"/>
  <c r="F31" i="60" a="1"/>
  <c r="F31" i="77" a="1"/>
  <c r="C32" i="77" a="1"/>
  <c r="F31" i="73" a="1"/>
  <c r="C32" i="61" a="1"/>
  <c r="F31" i="59" a="1"/>
  <c r="C32" i="78" a="1"/>
  <c r="C32" i="66" a="1"/>
  <c r="C32" i="59" a="1"/>
  <c r="F31" i="64" a="1"/>
  <c r="F31" i="57" a="1"/>
  <c r="F31" i="71" a="1"/>
  <c r="C32" i="64" a="1"/>
  <c r="C32" i="57" a="1"/>
  <c r="F31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70" i="13"/>
  <c r="D222" i="13"/>
  <c r="D134" i="13"/>
  <c r="D131" i="13"/>
  <c r="D183" i="13"/>
  <c r="C162" i="13"/>
  <c r="C209" i="13"/>
  <c r="D219" i="13"/>
  <c r="C30" i="30" a="1"/>
  <c r="C180" i="13"/>
  <c r="C193" i="13"/>
  <c r="D262" i="13"/>
  <c r="C168" i="13"/>
  <c r="C248" i="13"/>
  <c r="C161" i="13"/>
  <c r="D223" i="13"/>
  <c r="F29" i="45" a="1"/>
  <c r="D166" i="13"/>
  <c r="C217" i="13"/>
  <c r="D153" i="13"/>
  <c r="C206" i="13"/>
  <c r="D243" i="13"/>
  <c r="D138" i="13"/>
  <c r="D271" i="13"/>
  <c r="D192" i="13"/>
  <c r="D136" i="13"/>
  <c r="D190" i="13"/>
  <c r="D194" i="13"/>
  <c r="D257" i="13"/>
  <c r="F29" i="50" a="1"/>
  <c r="F29" i="34" a="1"/>
  <c r="C255" i="13"/>
  <c r="D203" i="13"/>
  <c r="D177" i="13"/>
  <c r="C212" i="13"/>
  <c r="D150" i="13"/>
  <c r="D232" i="13"/>
  <c r="C187" i="13"/>
  <c r="D250" i="13"/>
  <c r="C263" i="13"/>
  <c r="C181" i="13"/>
  <c r="D142" i="13"/>
  <c r="F29" i="40" a="1"/>
  <c r="D244" i="13"/>
  <c r="C165" i="13"/>
  <c r="C188" i="13"/>
  <c r="D167" i="13"/>
  <c r="D172" i="13"/>
  <c r="D174" i="13"/>
  <c r="D133" i="13"/>
  <c r="C183" i="13"/>
  <c r="D170" i="13"/>
  <c r="D205" i="13"/>
  <c r="D164" i="13"/>
  <c r="D171" i="13"/>
  <c r="D247" i="13"/>
  <c r="C238" i="13"/>
  <c r="C252" i="13"/>
  <c r="C261" i="13"/>
  <c r="D269" i="13"/>
  <c r="C160" i="13"/>
  <c r="F29" i="44" a="1"/>
  <c r="D218" i="13"/>
  <c r="D127" i="13"/>
  <c r="C272" i="13"/>
  <c r="D261" i="13"/>
  <c r="C198" i="13"/>
  <c r="C184" i="13"/>
  <c r="D154" i="13"/>
  <c r="C159" i="13"/>
  <c r="D249" i="13"/>
  <c r="D202" i="13"/>
  <c r="C251" i="13"/>
  <c r="D197" i="13"/>
  <c r="C266" i="13"/>
  <c r="C192" i="13"/>
  <c r="F29" i="38" a="1"/>
  <c r="C151" i="13"/>
  <c r="C186" i="13"/>
  <c r="D259" i="13"/>
  <c r="C207" i="13"/>
  <c r="D207" i="13"/>
  <c r="C177" i="13"/>
  <c r="C210" i="13"/>
  <c r="C179" i="13"/>
  <c r="C241" i="13"/>
  <c r="C226" i="13"/>
  <c r="D224" i="13"/>
  <c r="C231" i="13"/>
  <c r="C178" i="13"/>
  <c r="D238" i="13"/>
  <c r="C30" i="50" a="1"/>
  <c r="C133" i="13"/>
  <c r="D215" i="13"/>
  <c r="D237" i="13"/>
  <c r="C265" i="13"/>
  <c r="D158" i="13"/>
  <c r="C250" i="13"/>
  <c r="C147" i="13"/>
  <c r="F29" i="30" a="1"/>
  <c r="C172" i="13"/>
  <c r="D216" i="13"/>
  <c r="C245" i="13"/>
  <c r="D198" i="13"/>
  <c r="D144" i="13"/>
  <c r="D228" i="13"/>
  <c r="C30" i="32" a="1"/>
  <c r="C30" i="49" a="1"/>
  <c r="C32" i="54" a="1"/>
  <c r="C32" i="55" a="1"/>
  <c r="D258" i="13"/>
  <c r="D186" i="13"/>
  <c r="C190" i="13"/>
  <c r="C164" i="13"/>
  <c r="C137" i="13"/>
  <c r="C173" i="13"/>
  <c r="C157" i="13"/>
  <c r="D151" i="13"/>
  <c r="C155" i="13"/>
  <c r="C275" i="13"/>
  <c r="F29" i="49" a="1"/>
  <c r="D209" i="13"/>
  <c r="C30" i="40" a="1"/>
  <c r="D139" i="13"/>
  <c r="D135" i="13"/>
  <c r="D276" i="13"/>
  <c r="D217" i="13"/>
  <c r="D191" i="13"/>
  <c r="C138" i="13"/>
  <c r="D161" i="13"/>
  <c r="C235" i="13"/>
  <c r="C227" i="13"/>
  <c r="D260" i="13"/>
  <c r="D239" i="13"/>
  <c r="D195" i="13"/>
  <c r="C171" i="13"/>
  <c r="D233" i="13"/>
  <c r="D140" i="13"/>
  <c r="C30" i="43" a="1"/>
  <c r="D199" i="13"/>
  <c r="C127" i="13"/>
  <c r="D208" i="13"/>
  <c r="D254" i="13"/>
  <c r="D178" i="13"/>
  <c r="D206" i="13"/>
  <c r="D189" i="13"/>
  <c r="C30" i="33" a="1"/>
  <c r="D204" i="13"/>
  <c r="C144" i="13"/>
  <c r="C262" i="13"/>
  <c r="F29" i="33" a="1"/>
  <c r="C141" i="13"/>
  <c r="D227" i="13"/>
  <c r="F29" i="32" a="1"/>
  <c r="C270" i="13"/>
  <c r="D220" i="13"/>
  <c r="C30" i="53" a="1"/>
  <c r="D251" i="13"/>
  <c r="C259" i="13"/>
  <c r="C149" i="13"/>
  <c r="C156" i="13"/>
  <c r="C228" i="13"/>
  <c r="D246" i="13"/>
  <c r="D185" i="13"/>
  <c r="F29" i="52" a="1"/>
  <c r="D168" i="13"/>
  <c r="C221" i="13"/>
  <c r="C271" i="13"/>
  <c r="D148" i="13"/>
  <c r="C205" i="13"/>
  <c r="F29" i="31" a="1"/>
  <c r="D275" i="13"/>
  <c r="C230" i="13"/>
  <c r="C237" i="13"/>
  <c r="C254" i="13"/>
  <c r="C136" i="13"/>
  <c r="D242" i="13"/>
  <c r="D179" i="13"/>
  <c r="C182" i="13"/>
  <c r="C222" i="13"/>
  <c r="F29" i="41" a="1"/>
  <c r="D252" i="13"/>
  <c r="C223" i="13"/>
  <c r="D157" i="13"/>
  <c r="C197" i="13"/>
  <c r="C135" i="13"/>
  <c r="C30" i="37" a="1"/>
  <c r="F29" i="36" a="1"/>
  <c r="D272" i="13"/>
  <c r="C195" i="13"/>
  <c r="C239" i="13"/>
  <c r="D226" i="13"/>
  <c r="C215" i="13"/>
  <c r="C140" i="13"/>
  <c r="C214" i="13"/>
  <c r="C269" i="13"/>
  <c r="D230" i="13"/>
  <c r="C220" i="13"/>
  <c r="D193" i="13"/>
  <c r="C129" i="13"/>
  <c r="D200" i="13"/>
  <c r="C202" i="13"/>
  <c r="C203" i="13"/>
  <c r="D229" i="13"/>
  <c r="D213" i="13"/>
  <c r="F29" i="51" a="1"/>
  <c r="D163" i="13"/>
  <c r="D149" i="13"/>
  <c r="C224" i="13"/>
  <c r="C276" i="13"/>
  <c r="D221" i="13"/>
  <c r="D130" i="13"/>
  <c r="C277" i="13"/>
  <c r="C30" i="51" a="1"/>
  <c r="C225" i="13"/>
  <c r="C240" i="13"/>
  <c r="D210" i="13"/>
  <c r="D241" i="13"/>
  <c r="F31" i="56" a="1"/>
  <c r="D175" i="13"/>
  <c r="C243" i="13"/>
  <c r="C134" i="13"/>
  <c r="D160" i="13"/>
  <c r="C142" i="13"/>
  <c r="C175" i="13"/>
  <c r="D255" i="13"/>
  <c r="D277" i="13"/>
  <c r="C30" i="48" a="1"/>
  <c r="D245" i="13"/>
  <c r="C273" i="13"/>
  <c r="C236" i="13"/>
  <c r="D129" i="13"/>
  <c r="D264" i="13"/>
  <c r="C185" i="13"/>
  <c r="D147" i="13"/>
  <c r="C211" i="13"/>
  <c r="F29" i="48" a="1"/>
  <c r="D196" i="13"/>
  <c r="C229" i="13"/>
  <c r="D156" i="13"/>
  <c r="C131" i="13"/>
  <c r="D274" i="13"/>
  <c r="C30" i="31" a="1"/>
  <c r="C30" i="38" a="1"/>
  <c r="C216" i="13"/>
  <c r="F29" i="37" a="1"/>
  <c r="D169" i="13"/>
  <c r="D152" i="13"/>
  <c r="C246" i="13"/>
  <c r="D143" i="13"/>
  <c r="C139" i="13"/>
  <c r="D265" i="13"/>
  <c r="D182" i="13"/>
  <c r="C194" i="13"/>
  <c r="D211" i="13"/>
  <c r="C148" i="13"/>
  <c r="C244" i="13"/>
  <c r="D214" i="13"/>
  <c r="C30" i="52" a="1"/>
  <c r="D184" i="13"/>
  <c r="C268" i="13"/>
  <c r="D176" i="13"/>
  <c r="C30" i="45" a="1"/>
  <c r="C169" i="13"/>
  <c r="C264" i="13"/>
  <c r="D128" i="13"/>
  <c r="D132" i="13"/>
  <c r="D187" i="13"/>
  <c r="C30" i="34" a="1"/>
  <c r="F29" i="29" a="1"/>
  <c r="D201" i="13"/>
  <c r="D173" i="13"/>
  <c r="C30" i="39" a="1"/>
  <c r="C153" i="13"/>
  <c r="D146" i="13"/>
  <c r="C233" i="13"/>
  <c r="D159" i="13"/>
  <c r="F29" i="53" a="1"/>
  <c r="C132" i="13"/>
  <c r="F29" i="42" a="1"/>
  <c r="D253" i="13"/>
  <c r="C258" i="13"/>
  <c r="C128" i="13"/>
  <c r="D188" i="13"/>
  <c r="C32" i="56" a="1"/>
  <c r="C256" i="13"/>
  <c r="C234" i="13"/>
  <c r="F29" i="47" a="1"/>
  <c r="D165" i="13"/>
  <c r="F31" i="54" a="1"/>
  <c r="C176" i="13"/>
  <c r="D181" i="13"/>
  <c r="C247" i="13"/>
  <c r="C146" i="13"/>
  <c r="C143" i="13"/>
  <c r="C191" i="13"/>
  <c r="C204" i="13"/>
  <c r="C199" i="13"/>
  <c r="C267" i="13"/>
  <c r="C174" i="13"/>
  <c r="D145" i="13"/>
  <c r="D240" i="13"/>
  <c r="C218" i="13"/>
  <c r="C260" i="13"/>
  <c r="C150" i="13"/>
  <c r="C152" i="13"/>
  <c r="C242" i="13"/>
  <c r="D234" i="13"/>
  <c r="C30" i="42" a="1"/>
  <c r="C30" i="41" a="1"/>
  <c r="D267" i="13"/>
  <c r="D141" i="13"/>
  <c r="D268" i="13"/>
  <c r="D248" i="13"/>
  <c r="C145" i="13"/>
  <c r="C257" i="13"/>
  <c r="C253" i="13"/>
  <c r="C158" i="13"/>
  <c r="D235" i="13"/>
  <c r="D270" i="13"/>
  <c r="C163" i="13"/>
  <c r="D231" i="13"/>
  <c r="C200" i="13"/>
  <c r="C189" i="13"/>
  <c r="C30" i="47" a="1"/>
  <c r="D180" i="13"/>
  <c r="D137" i="13"/>
  <c r="D212" i="13"/>
  <c r="C30" i="29" a="1"/>
  <c r="C130" i="13"/>
  <c r="D155" i="13"/>
  <c r="D162" i="13"/>
  <c r="C213" i="13"/>
  <c r="F29" i="43" a="1"/>
  <c r="C232" i="13"/>
  <c r="D256" i="13"/>
  <c r="C219" i="13"/>
  <c r="D236" i="13"/>
  <c r="C274" i="13"/>
  <c r="C167" i="13"/>
  <c r="C30" i="44" a="1"/>
  <c r="C201" i="13"/>
  <c r="D225" i="13"/>
  <c r="C166" i="13"/>
  <c r="C30" i="36" a="1"/>
  <c r="D273" i="13"/>
  <c r="F29" i="46" a="1"/>
  <c r="C30" i="46" a="1"/>
  <c r="D263" i="13"/>
  <c r="C208" i="13"/>
  <c r="D266" i="13"/>
  <c r="C154" i="13"/>
  <c r="F29" i="39" a="1"/>
  <c r="C196" i="13"/>
  <c r="C249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54" i="13"/>
  <c r="D52" i="13"/>
  <c r="C32" i="30" a="1"/>
  <c r="C62" i="13"/>
  <c r="C70" i="13"/>
  <c r="D91" i="13"/>
  <c r="D72" i="13"/>
  <c r="C74" i="13"/>
  <c r="F29" i="25" a="1"/>
  <c r="D6" i="13"/>
  <c r="D9" i="13"/>
  <c r="F29" i="16" a="1"/>
  <c r="C10" i="13"/>
  <c r="D97" i="13"/>
  <c r="C11" i="13"/>
  <c r="C89" i="13"/>
  <c r="C82" i="13"/>
  <c r="D53" i="13"/>
  <c r="D28" i="13"/>
  <c r="D30" i="13"/>
  <c r="D63" i="13"/>
  <c r="C52" i="13"/>
  <c r="C22" i="13"/>
  <c r="C5" i="13"/>
  <c r="D66" i="13"/>
  <c r="D126" i="13"/>
  <c r="C21" i="13"/>
  <c r="C32" i="48" a="1"/>
  <c r="D106" i="13"/>
  <c r="C84" i="13"/>
  <c r="C73" i="13"/>
  <c r="D8" i="13"/>
  <c r="F31" i="41" a="1"/>
  <c r="C32" i="41" a="1"/>
  <c r="C32" i="53" a="1"/>
  <c r="D114" i="13"/>
  <c r="C32" i="52" a="1"/>
  <c r="D62" i="13"/>
  <c r="C32" i="42" a="1"/>
  <c r="D51" i="13"/>
  <c r="D120" i="13"/>
  <c r="F29" i="18" a="1"/>
  <c r="C30" i="24" a="1"/>
  <c r="C30" i="16" a="1"/>
  <c r="C90" i="13"/>
  <c r="F29" i="12" a="1"/>
  <c r="C86" i="13"/>
  <c r="C27" i="6" a="1"/>
  <c r="C60" i="13"/>
  <c r="D21" i="13"/>
  <c r="D20" i="13"/>
  <c r="F31" i="30" a="1"/>
  <c r="C94" i="13"/>
  <c r="C34" i="13"/>
  <c r="F29" i="23" a="1"/>
  <c r="C23" i="13"/>
  <c r="C32" i="33" a="1"/>
  <c r="F31" i="46" a="1"/>
  <c r="D12" i="13"/>
  <c r="C117" i="13"/>
  <c r="C122" i="13"/>
  <c r="D121" i="13"/>
  <c r="D35" i="13"/>
  <c r="C116" i="13"/>
  <c r="D87" i="13"/>
  <c r="F31" i="29" a="1"/>
  <c r="F22" i="5" a="1"/>
  <c r="C58" i="13"/>
  <c r="C112" i="13"/>
  <c r="C32" i="13"/>
  <c r="D93" i="13"/>
  <c r="D94" i="13"/>
  <c r="D18" i="13"/>
  <c r="C83" i="13"/>
  <c r="D29" i="13"/>
  <c r="C67" i="13"/>
  <c r="C30" i="17" a="1"/>
  <c r="F29" i="7" a="1"/>
  <c r="D71" i="13"/>
  <c r="C23" i="4" a="1"/>
  <c r="D81" i="13"/>
  <c r="C97" i="13"/>
  <c r="F31" i="52" a="1"/>
  <c r="C19" i="13"/>
  <c r="F22" i="4" a="1"/>
  <c r="C99" i="13"/>
  <c r="D16" i="13"/>
  <c r="C33" i="13"/>
  <c r="C55" i="13"/>
  <c r="D122" i="13"/>
  <c r="F29" i="21" a="1"/>
  <c r="D49" i="13"/>
  <c r="C32" i="39" a="1"/>
  <c r="F31" i="43" a="1"/>
  <c r="D65" i="13"/>
  <c r="C57" i="13"/>
  <c r="C98" i="13"/>
  <c r="C85" i="13"/>
  <c r="C95" i="13"/>
  <c r="D33" i="13"/>
  <c r="D77" i="13"/>
  <c r="C118" i="13"/>
  <c r="C38" i="13"/>
  <c r="C31" i="13"/>
  <c r="C15" i="13"/>
  <c r="D13" i="13"/>
  <c r="D61" i="13"/>
  <c r="C71" i="13"/>
  <c r="C45" i="13"/>
  <c r="D109" i="13"/>
  <c r="C93" i="13"/>
  <c r="C6" i="13"/>
  <c r="D124" i="13"/>
  <c r="D32" i="13"/>
  <c r="D83" i="13"/>
  <c r="C30" i="15" a="1"/>
  <c r="D102" i="13"/>
  <c r="C30" i="10" a="1"/>
  <c r="D27" i="13"/>
  <c r="D84" i="13"/>
  <c r="C88" i="13"/>
  <c r="C30" i="8" a="1"/>
  <c r="C30" i="18" a="1"/>
  <c r="D39" i="13"/>
  <c r="C64" i="13"/>
  <c r="C7" i="13"/>
  <c r="F31" i="47" a="1"/>
  <c r="C108" i="13"/>
  <c r="D96" i="13"/>
  <c r="C18" i="13"/>
  <c r="C30" i="14" a="1"/>
  <c r="D118" i="13"/>
  <c r="D74" i="13"/>
  <c r="C39" i="13"/>
  <c r="C46" i="13"/>
  <c r="C110" i="13"/>
  <c r="D58" i="13"/>
  <c r="C80" i="13"/>
  <c r="F29" i="24" a="1"/>
  <c r="D115" i="13"/>
  <c r="F31" i="49" a="1"/>
  <c r="C92" i="13"/>
  <c r="D10" i="13"/>
  <c r="D34" i="13"/>
  <c r="F31" i="31" a="1"/>
  <c r="D40" i="13"/>
  <c r="C32" i="51" a="1"/>
  <c r="C96" i="13"/>
  <c r="C30" i="7" a="1"/>
  <c r="D26" i="13"/>
  <c r="D104" i="13"/>
  <c r="F31" i="44" a="1"/>
  <c r="C32" i="29" a="1"/>
  <c r="D31" i="13"/>
  <c r="C104" i="13"/>
  <c r="C30" i="25" a="1"/>
  <c r="F29" i="26" a="1"/>
  <c r="D4" i="13"/>
  <c r="F29" i="28" a="1"/>
  <c r="F29" i="22" a="1"/>
  <c r="D48" i="13"/>
  <c r="C42" i="13"/>
  <c r="F31" i="45" a="1"/>
  <c r="D90" i="13"/>
  <c r="D36" i="13"/>
  <c r="C72" i="13"/>
  <c r="F31" i="39" a="1"/>
  <c r="D24" i="13"/>
  <c r="F31" i="48" a="1"/>
  <c r="D123" i="13"/>
  <c r="C109" i="13"/>
  <c r="C91" i="13"/>
  <c r="C101" i="13"/>
  <c r="D78" i="13"/>
  <c r="C32" i="37" a="1"/>
  <c r="C75" i="13"/>
  <c r="D103" i="13"/>
  <c r="C102" i="13"/>
  <c r="C30" i="19" a="1"/>
  <c r="F31" i="34" a="1"/>
  <c r="C119" i="13"/>
  <c r="C20" i="13"/>
  <c r="D70" i="13"/>
  <c r="C87" i="13"/>
  <c r="C16" i="13"/>
  <c r="C47" i="13"/>
  <c r="D54" i="13"/>
  <c r="C29" i="13"/>
  <c r="C126" i="13"/>
  <c r="D76" i="13"/>
  <c r="F31" i="51" a="1"/>
  <c r="C26" i="13"/>
  <c r="C32" i="32" a="1"/>
  <c r="C68" i="13"/>
  <c r="D86" i="13"/>
  <c r="D99" i="13"/>
  <c r="C32" i="40" a="1"/>
  <c r="F29" i="17" a="1"/>
  <c r="D73" i="13"/>
  <c r="C59" i="13"/>
  <c r="C25" i="13"/>
  <c r="C30" i="20" a="1"/>
  <c r="C3" i="13"/>
  <c r="C50" i="13"/>
  <c r="F31" i="36" a="1"/>
  <c r="C32" i="44" a="1"/>
  <c r="C121" i="13"/>
  <c r="C124" i="13"/>
  <c r="D92" i="13"/>
  <c r="D37" i="13"/>
  <c r="F29" i="11" a="1"/>
  <c r="C114" i="13"/>
  <c r="C37" i="13"/>
  <c r="D50" i="13"/>
  <c r="D107" i="13"/>
  <c r="D56" i="13"/>
  <c r="D68" i="13"/>
  <c r="C30" i="26" a="1"/>
  <c r="C12" i="13"/>
  <c r="D23" i="13"/>
  <c r="D5" i="13"/>
  <c r="C32" i="43" a="1"/>
  <c r="C49" i="13"/>
  <c r="C40" i="13"/>
  <c r="C44" i="13"/>
  <c r="D89" i="13"/>
  <c r="C30" i="23" a="1"/>
  <c r="F29" i="15" a="1"/>
  <c r="C100" i="13"/>
  <c r="D80" i="13"/>
  <c r="C125" i="13"/>
  <c r="D116" i="13"/>
  <c r="F29" i="14" a="1"/>
  <c r="D88" i="13"/>
  <c r="D44" i="13"/>
  <c r="C56" i="13"/>
  <c r="C35" i="13"/>
  <c r="D7" i="13"/>
  <c r="C32" i="49" a="1"/>
  <c r="C30" i="13"/>
  <c r="C77" i="13"/>
  <c r="C14" i="13"/>
  <c r="C30" i="9" a="1"/>
  <c r="D38" i="13"/>
  <c r="D111" i="13"/>
  <c r="D55" i="13"/>
  <c r="C61" i="13"/>
  <c r="F31" i="37" a="1"/>
  <c r="D64" i="13"/>
  <c r="C81" i="13"/>
  <c r="D42" i="13"/>
  <c r="C120" i="13"/>
  <c r="C78" i="13"/>
  <c r="D17" i="13"/>
  <c r="F29" i="10" a="1"/>
  <c r="F29" i="8" a="1"/>
  <c r="C4" i="13"/>
  <c r="D47" i="13"/>
  <c r="D46" i="13"/>
  <c r="D75" i="13"/>
  <c r="C41" i="13"/>
  <c r="D25" i="13"/>
  <c r="D43" i="13"/>
  <c r="D82" i="13"/>
  <c r="D125" i="13"/>
  <c r="F31" i="50" a="1"/>
  <c r="C23" i="5" a="1"/>
  <c r="C32" i="38" a="1"/>
  <c r="D108" i="13"/>
  <c r="C66" i="13"/>
  <c r="D119" i="13"/>
  <c r="C27" i="13"/>
  <c r="C24" i="13"/>
  <c r="C30" i="21" a="1"/>
  <c r="F31" i="53" a="1"/>
  <c r="C63" i="13"/>
  <c r="C43" i="13"/>
  <c r="D85" i="13"/>
  <c r="C123" i="13"/>
  <c r="D69" i="13"/>
  <c r="D95" i="13"/>
  <c r="D117" i="13"/>
  <c r="F31" i="38" a="1"/>
  <c r="C111" i="13"/>
  <c r="D110" i="13"/>
  <c r="F29" i="9" a="1"/>
  <c r="C30" i="22" a="1"/>
  <c r="F26" i="6" a="1"/>
  <c r="C28" i="13"/>
  <c r="C106" i="13"/>
  <c r="D60" i="13"/>
  <c r="C69" i="13"/>
  <c r="D3" i="13"/>
  <c r="C107" i="13"/>
  <c r="C76" i="13"/>
  <c r="D79" i="13"/>
  <c r="D11" i="13"/>
  <c r="C36" i="13"/>
  <c r="D100" i="13"/>
  <c r="C30" i="28" a="1"/>
  <c r="D14" i="13"/>
  <c r="C30" i="12" a="1"/>
  <c r="C103" i="13"/>
  <c r="C30" i="11" a="1"/>
  <c r="D45" i="13"/>
  <c r="D112" i="13"/>
  <c r="C65" i="13"/>
  <c r="D15" i="13"/>
  <c r="C51" i="13"/>
  <c r="F29" i="20" a="1"/>
  <c r="D101" i="13"/>
  <c r="C17" i="13"/>
  <c r="D98" i="13"/>
  <c r="C13" i="13"/>
  <c r="D22" i="13"/>
  <c r="D57" i="13"/>
  <c r="C79" i="13"/>
  <c r="D113" i="13"/>
  <c r="F31" i="40" a="1"/>
  <c r="D19" i="13"/>
  <c r="D105" i="13"/>
  <c r="C9" i="13"/>
  <c r="F31" i="42" a="1"/>
  <c r="C48" i="13"/>
  <c r="D41" i="13"/>
  <c r="C32" i="47" a="1"/>
  <c r="D67" i="13"/>
  <c r="C53" i="13"/>
  <c r="C105" i="13"/>
  <c r="C8" i="13"/>
  <c r="C115" i="13"/>
  <c r="C113" i="13"/>
  <c r="F29" i="19" a="1"/>
  <c r="C32" i="36" a="1"/>
  <c r="D59" i="13"/>
  <c r="C32" i="45" a="1"/>
  <c r="C32" i="46" a="1"/>
  <c r="C32" i="50" a="1"/>
  <c r="C32" i="31" a="1"/>
  <c r="F31" i="33" a="1"/>
  <c r="C32" i="34" a="1"/>
  <c r="F31" i="32" a="1"/>
  <c r="H210" i="13" l="1"/>
  <c r="H203" i="13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2" a="1"/>
  <c r="F31" i="12" a="1"/>
  <c r="C32" i="11" a="1"/>
  <c r="F31" i="24" a="1"/>
  <c r="C32" i="15" a="1"/>
  <c r="C32" i="19" a="1"/>
  <c r="C32" i="26" a="1"/>
  <c r="F31" i="16" a="1"/>
  <c r="C29" i="6" a="1"/>
  <c r="F28" i="6" a="1"/>
  <c r="F31" i="14" a="1"/>
  <c r="F31" i="19" a="1"/>
  <c r="F31" i="20" a="1"/>
  <c r="C32" i="21" a="1"/>
  <c r="F31" i="8" a="1"/>
  <c r="C32" i="17" a="1"/>
  <c r="C32" i="28" a="1"/>
  <c r="F31" i="7" a="1"/>
  <c r="C32" i="24" a="1"/>
  <c r="C32" i="16" a="1"/>
  <c r="F31" i="28" a="1"/>
  <c r="C25" i="4" a="1"/>
  <c r="F31" i="11" a="1"/>
  <c r="F31" i="23" a="1"/>
  <c r="C32" i="18" a="1"/>
  <c r="C32" i="25" a="1"/>
  <c r="C32" i="10" a="1"/>
  <c r="F31" i="25" a="1"/>
  <c r="C32" i="7" a="1"/>
  <c r="F31" i="22" a="1"/>
  <c r="F24" i="4" a="1"/>
  <c r="C32" i="9" a="1"/>
  <c r="C32" i="14" a="1"/>
  <c r="C25" i="5" a="1"/>
  <c r="F31" i="21" a="1"/>
  <c r="F24" i="5" a="1"/>
  <c r="F31" i="9" a="1"/>
  <c r="F31" i="17" a="1"/>
  <c r="C32" i="20" a="1"/>
  <c r="C32" i="22" a="1"/>
  <c r="F31" i="10" a="1"/>
  <c r="F31" i="15" a="1"/>
  <c r="C32" i="8" a="1"/>
  <c r="F31" i="26" a="1"/>
  <c r="C32" i="23" a="1"/>
  <c r="F31" i="18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<sst xmlns="http://schemas.openxmlformats.org/spreadsheetml/2006/main" count="42654" uniqueCount="3257">
  <si>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</si>
  <si>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</si>
  <si>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</si>
  <si>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</si>
  <si>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</si>
  <si>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</si>
  <si>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</si>
  <si>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</si>
  <si>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</si>
  <si>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</si>
  <si>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</si>
  <si>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</si>
  <si>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</si>
  <si>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</si>
  <si>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</si>
  <si>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</si>
  <si>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</si>
  <si>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</si>
  <si>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</si>
  <si>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</si>
  <si>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</si>
  <si>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</si>
  <si>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</si>
  <si>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</si>
  <si>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</si>
  <si>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</si>
  <si>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</si>
  <si>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</si>
  <si>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</si>
  <si>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</si>
  <si>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</si>
  <si>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</si>
  <si>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</si>
  <si>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</si>
  <si>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</si>
  <si>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</si>
  <si>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</si>
  <si>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</si>
  <si>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</si>
  <si>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</si>
  <si>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</si>
  <si>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</si>
  <si>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</si>
  <si>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</si>
  <si>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</si>
  <si>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</si>
  <si>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</si>
  <si>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</si>
  <si>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</si>
  <si>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</si>
  <si>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</si>
  <si>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</si>
  <si>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</si>
  <si>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</si>
  <si>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</si>
  <si>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</si>
  <si>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</si>
  <si>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</si>
  <si>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</si>
  <si>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</si>
  <si>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</si>
  <si>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</si>
  <si>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</si>
  <si>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</si>
  <si>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</si>
  <si>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</si>
  <si>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</si>
  <si>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</si>
  <si>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</si>
  <si>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</si>
  <si>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</si>
  <si>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</si>
  <si>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</si>
  <si>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</si>
  <si>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</si>
  <si>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</si>
  <si>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</si>
  <si>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</si>
  <si>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</si>
  <si>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</si>
  <si>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</si>
  <si>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</si>
  <si>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</si>
  <si>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</si>
  <si>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</si>
  <si>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</si>
  <si>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</si>
  <si>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</si>
  <si>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</si>
  <si>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</si>
  <si>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</si>
  <si>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</si>
  <si>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</si>
  <si>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</si>
  <si>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</si>
  <si>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</si>
  <si>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</si>
  <si>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</si>
  <si>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</si>
  <si>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</si>
  <si>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</si>
  <si>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</si>
  <si>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</si>
  <si>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</si>
  <si>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</si>
  <si>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</si>
  <si>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</si>
  <si>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</si>
  <si>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</si>
  <si>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</si>
  <si>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</si>
  <si>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</si>
  <si>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</si>
  <si>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</si>
  <si>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</si>
  <si>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</si>
  <si>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</si>
  <si>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</si>
  <si>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</si>
  <si>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</si>
  <si>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</si>
  <si>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</si>
  <si>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</si>
  <si>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</si>
  <si>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</si>
  <si>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</si>
  <si>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</si>
  <si>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</si>
  <si>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</si>
  <si>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</si>
  <si>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</si>
  <si>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</si>
  <si>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</si>
  <si>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</si>
  <si>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</si>
  <si>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</si>
  <si>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</si>
  <si>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</si>
  <si>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</si>
  <si>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</si>
  <si>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</si>
  <si>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</si>
  <si>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</si>
  <si>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</si>
  <si>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</si>
  <si>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</si>
  <si>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</si>
  <si>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</si>
  <si>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</si>
  <si>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</si>
  <si>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</si>
  <si>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</si>
  <si>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</si>
  <si>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</si>
  <si>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</si>
  <si>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</si>
  <si>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</si>
  <si>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</si>
  <si>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</si>
  <si>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</si>
  <si>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</si>
  <si>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</si>
  <si>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</si>
  <si>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</si>
  <si>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</si>
  <si>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</si>
  <si>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</si>
  <si>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</si>
  <si>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</si>
  <si>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</si>
  <si>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</si>
  <si>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</si>
  <si>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</si>
  <si>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</si>
  <si>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</si>
  <si>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</si>
  <si>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</si>
  <si>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</si>
  <si>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</si>
  <si>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</si>
  <si>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</si>
  <si>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</si>
  <si>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</si>
  <si>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</si>
  <si>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</si>
  <si>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</si>
  <si>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</si>
  <si>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</si>
  <si>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</si>
  <si>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</si>
  <si>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</si>
  <si>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</si>
  <si>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</si>
  <si>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</si>
  <si>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</si>
  <si>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</si>
  <si>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</si>
  <si>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</si>
  <si>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</si>
  <si>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</si>
  <si>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</si>
  <si>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</si>
  <si>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</si>
  <si>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</si>
  <si>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</si>
  <si>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</si>
  <si>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</si>
  <si>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</si>
  <si>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</si>
  <si>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</si>
  <si>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</si>
  <si>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</si>
  <si>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</si>
  <si>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</si>
  <si>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</si>
  <si>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</si>
  <si>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</si>
  <si>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</si>
  <si>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</si>
  <si>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</si>
  <si>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</si>
  <si>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</si>
  <si>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</si>
  <si>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</si>
  <si>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</si>
  <si>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</si>
  <si>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</si>
  <si>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</si>
  <si>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</si>
  <si>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</si>
  <si>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</si>
  <si>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</si>
  <si>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</si>
  <si>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</si>
  <si>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</si>
  <si>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</si>
  <si>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</si>
  <si>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</si>
  <si>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</si>
  <si>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</si>
  <si>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</si>
  <si>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</si>
  <si>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</si>
  <si>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</si>
  <si>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</si>
  <si>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</si>
  <si>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</si>
  <si>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</si>
  <si>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</si>
  <si>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</si>
  <si>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</si>
  <si>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</si>
  <si>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</si>
  <si>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</si>
  <si>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</si>
  <si>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</si>
  <si>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</si>
  <si>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</si>
  <si>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</si>
  <si>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</si>
  <si>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</si>
  <si>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</si>
  <si>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</si>
  <si>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</si>
  <si>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</si>
  <si>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</si>
  <si>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</si>
  <si>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</si>
  <si>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</si>
  <si>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</si>
  <si>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</si>
  <si>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</si>
  <si>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</si>
  <si>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</si>
  <si>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</si>
  <si>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</si>
  <si>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</si>
  <si>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</si>
  <si>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</si>
  <si>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</si>
  <si>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</si>
  <si>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</si>
  <si>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</si>
  <si>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</si>
  <si>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</si>
  <si>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</si>
  <si>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</si>
  <si>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</si>
  <si>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</si>
  <si>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</si>
  <si>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</si>
  <si>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</si>
  <si>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</si>
  <si>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</si>
  <si>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</si>
  <si>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</si>
  <si>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</si>
  <si>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</si>
  <si>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</si>
  <si>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</si>
  <si>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</si>
  <si>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</si>
  <si>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</si>
  <si>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</si>
  <si>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</si>
  <si>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</si>
  <si>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</si>
  <si>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</si>
  <si>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</si>
  <si>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</si>
  <si>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</si>
  <si>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</si>
  <si>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</si>
  <si>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</si>
  <si>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</si>
  <si>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</si>
  <si>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</si>
  <si>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</si>
  <si>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</si>
  <si>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</si>
  <si>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</si>
  <si>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</si>
  <si>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</si>
  <si>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</si>
  <si>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</si>
  <si>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</si>
  <si>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</si>
  <si>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</si>
  <si>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</si>
  <si>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</si>
  <si>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</si>
  <si>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</si>
  <si>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</si>
  <si>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</si>
  <si>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</si>
  <si>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</si>
  <si>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</si>
  <si>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</si>
  <si>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</si>
  <si>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</si>
  <si>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</si>
  <si>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</si>
  <si>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</si>
  <si>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</si>
  <si>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</si>
  <si>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</si>
  <si>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</si>
  <si>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</si>
  <si>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</si>
  <si>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</si>
  <si>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</si>
  <si>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</si>
  <si>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</si>
  <si>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</si>
  <si>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</si>
  <si>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</si>
  <si>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</si>
  <si>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</si>
  <si>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</si>
  <si>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</si>
  <si>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</si>
  <si>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</si>
  <si>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</si>
  <si>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</si>
  <si>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</si>
  <si>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</si>
  <si>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</si>
  <si>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</si>
  <si>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</si>
  <si>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</si>
  <si>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</si>
  <si>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</si>
  <si>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</si>
  <si>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</si>
  <si>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</si>
  <si>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</si>
  <si>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</si>
  <si>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</si>
  <si>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</si>
  <si>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</si>
  <si>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</si>
  <si>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</si>
  <si>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</si>
  <si>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</si>
  <si>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</si>
  <si>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</si>
  <si>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</si>
  <si>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</si>
  <si>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</si>
  <si>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</si>
  <si>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</si>
  <si>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</si>
  <si>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</si>
  <si>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</si>
  <si>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</si>
  <si>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</si>
  <si>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</si>
  <si>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</si>
  <si>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</si>
  <si>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</si>
  <si>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</si>
  <si>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</si>
  <si>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</si>
  <si>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</si>
  <si>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</si>
  <si>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</si>
  <si>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</si>
  <si>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</si>
  <si>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</si>
  <si>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</si>
  <si>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</si>
  <si>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</si>
  <si>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</si>
  <si>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</si>
  <si>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</si>
  <si>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</si>
  <si>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</si>
  <si>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</si>
  <si>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</si>
  <si>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</si>
  <si>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</si>
  <si>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</si>
  <si>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</si>
  <si>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</si>
  <si>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</si>
  <si>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</si>
  <si>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</si>
  <si>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</si>
  <si>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</si>
  <si>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</si>
  <si>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</si>
  <si>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</si>
  <si>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</si>
  <si>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</si>
  <si>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</si>
  <si>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</si>
  <si>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</si>
  <si>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</si>
  <si>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</si>
  <si>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</si>
  <si>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</si>
  <si>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</si>
  <si>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</si>
  <si>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</si>
  <si>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</si>
  <si>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</si>
  <si>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</si>
  <si>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</si>
  <si>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</si>
  <si>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</si>
  <si>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</si>
  <si>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</si>
  <si>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</si>
  <si>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</si>
  <si>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</si>
  <si>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</si>
  <si>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</si>
  <si>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</si>
  <si>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</si>
  <si>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</si>
  <si>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</si>
  <si>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</si>
  <si>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</si>
  <si>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</si>
  <si>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</si>
  <si>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</si>
  <si>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</si>
  <si>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</si>
  <si>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</si>
  <si>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</si>
  <si>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</si>
  <si>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</si>
  <si>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</si>
  <si>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</si>
  <si>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</si>
  <si>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</si>
  <si>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</si>
  <si>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</si>
  <si>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</si>
  <si>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</si>
  <si>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</si>
  <si>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</si>
  <si>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</si>
  <si>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</si>
  <si>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</si>
  <si>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</si>
  <si>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</si>
  <si>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</si>
  <si>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</si>
  <si>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</si>
  <si>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</si>
  <si>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</si>
  <si>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</si>
  <si>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</si>
  <si>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</si>
  <si>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</si>
  <si>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</si>
  <si>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</si>
  <si>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</si>
  <si>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</si>
  <si>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</si>
  <si>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</si>
  <si>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</si>
  <si>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</si>
  <si>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</si>
  <si>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</si>
  <si>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</si>
  <si>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</si>
  <si>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</si>
  <si>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</si>
  <si>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</si>
  <si>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</si>
  <si>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</si>
  <si>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</si>
  <si>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</si>
  <si>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</si>
  <si>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</si>
  <si>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</si>
  <si>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</si>
  <si>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</si>
  <si>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</si>
  <si>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</si>
  <si>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</si>
  <si>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</si>
  <si>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</si>
  <si>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</si>
  <si>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</si>
  <si>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</si>
  <si>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</si>
  <si>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</si>
  <si>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</si>
  <si>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</si>
  <si>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</si>
  <si>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</si>
  <si>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</si>
  <si>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</si>
  <si>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</si>
  <si>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</si>
  <si>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</si>
  <si>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</si>
  <si>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</si>
  <si>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</si>
  <si>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</si>
  <si>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</si>
  <si>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</si>
  <si>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</si>
  <si>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</si>
  <si>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</si>
  <si>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</si>
  <si>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</si>
  <si>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</si>
  <si>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</si>
  <si>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</si>
  <si>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</si>
  <si>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</si>
  <si>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</si>
  <si>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</si>
  <si>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</si>
  <si>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</si>
  <si>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</si>
  <si>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</si>
  <si>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</si>
  <si>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</si>
  <si>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</si>
  <si>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</si>
  <si>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</si>
  <si>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</si>
  <si>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</si>
  <si>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</si>
  <si>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</si>
  <si>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</si>
  <si>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</si>
  <si>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</si>
  <si>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</si>
  <si>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</si>
  <si>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</si>
  <si>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</si>
  <si>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</si>
  <si>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</si>
  <si>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</si>
  <si>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</si>
  <si>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</si>
  <si>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</si>
  <si>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</si>
  <si>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</si>
  <si>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</si>
  <si>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</si>
  <si>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</si>
  <si>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</si>
  <si>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</si>
  <si>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</si>
  <si>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</si>
  <si>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</si>
  <si>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</si>
  <si>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</si>
  <si>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</si>
  <si>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</si>
  <si>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</si>
  <si>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</si>
  <si>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</si>
  <si>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</si>
  <si>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</si>
  <si>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</si>
  <si>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</si>
  <si>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</si>
  <si>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</si>
  <si>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</si>
  <si>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</si>
  <si>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</si>
  <si>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</si>
  <si>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</si>
  <si>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</si>
  <si>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</si>
  <si>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</si>
  <si>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</si>
  <si>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</si>
  <si>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</si>
  <si>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</si>
  <si>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</si>
  <si>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</si>
  <si>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</si>
  <si>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</si>
  <si>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</si>
  <si>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</si>
  <si>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</si>
  <si>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</si>
  <si>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</si>
  <si>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</si>
  <si>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</si>
  <si>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</si>
  <si>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</si>
  <si>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</si>
  <si>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</si>
  <si>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</si>
  <si>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</si>
  <si>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</si>
  <si>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</si>
  <si>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</si>
  <si>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</si>
  <si>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</si>
  <si>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</si>
  <si>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</si>
  <si>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</si>
  <si>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</si>
  <si>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</si>
  <si>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</si>
  <si>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</si>
  <si>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</si>
  <si>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</si>
  <si>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</si>
  <si>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</si>
  <si>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</si>
  <si>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</si>
  <si>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</si>
  <si>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</si>
  <si>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</si>
  <si>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</si>
  <si>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</si>
  <si>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</si>
  <si>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</si>
  <si>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</si>
  <si>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</si>
  <si>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</si>
  <si>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</si>
  <si>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</si>
  <si>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</si>
  <si>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</si>
  <si>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</si>
  <si>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</si>
  <si>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</si>
  <si>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</si>
  <si>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</si>
  <si>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</si>
  <si>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</si>
  <si>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</si>
  <si>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</si>
  <si>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</si>
  <si>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</si>
  <si>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</si>
  <si>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</si>
  <si>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</si>
  <si>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</si>
  <si>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</si>
  <si>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</si>
  <si>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</si>
  <si>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</si>
  <si>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</si>
  <si>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</si>
  <si>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</si>
  <si>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</si>
  <si>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</si>
  <si>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</si>
  <si>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</si>
  <si>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</si>
  <si>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</si>
  <si>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</si>
  <si>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</si>
  <si>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</si>
  <si>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</si>
  <si>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</si>
  <si>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</si>
  <si>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</si>
  <si>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</si>
  <si>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</si>
  <si>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</si>
  <si>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</si>
  <si>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</si>
  <si>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</si>
  <si>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</si>
  <si>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</si>
  <si>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</si>
  <si>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</si>
  <si>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</si>
  <si>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</si>
  <si>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</si>
  <si>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</si>
  <si>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</si>
  <si>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</si>
  <si>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</si>
  <si>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</si>
  <si>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</si>
  <si>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</si>
  <si>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</si>
  <si>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</si>
  <si>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</si>
  <si>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</si>
  <si>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</si>
  <si>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</si>
  <si>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</si>
  <si>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</si>
  <si>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</si>
  <si>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</si>
  <si>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</si>
  <si>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</si>
  <si>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</si>
  <si>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</si>
  <si>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</si>
  <si>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</si>
  <si>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</si>
  <si>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</si>
  <si>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</si>
  <si>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</si>
  <si>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</si>
  <si>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</si>
  <si>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</si>
  <si>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</si>
  <si>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</si>
  <si>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</si>
  <si>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</si>
  <si>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</si>
  <si>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</si>
  <si>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</si>
  <si>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</si>
  <si>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</si>
  <si>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</si>
  <si>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</si>
  <si>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</si>
  <si>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</si>
  <si>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</si>
  <si>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</si>
  <si>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</si>
  <si>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</si>
  <si>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</si>
  <si>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</si>
  <si>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</si>
  <si>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</si>
  <si>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</si>
  <si>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</si>
  <si>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</si>
  <si>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</si>
  <si>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</si>
  <si>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</si>
  <si>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</si>
  <si>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</si>
  <si>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</si>
  <si>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</si>
  <si>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</si>
  <si>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</si>
  <si>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</si>
  <si>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</si>
  <si>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</si>
  <si>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</si>
  <si>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</si>
  <si>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</si>
  <si>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</si>
  <si>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</si>
  <si>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</si>
  <si>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</si>
  <si>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</si>
  <si>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</si>
  <si>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</si>
  <si>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</si>
  <si>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</si>
  <si>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</si>
  <si>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</si>
  <si>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</si>
  <si>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</si>
  <si>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</si>
  <si>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</si>
  <si>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</si>
  <si>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</si>
  <si>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</si>
  <si>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</si>
  <si>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</si>
  <si>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</si>
  <si>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</si>
  <si>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</si>
  <si>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</si>
  <si>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</si>
  <si>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</si>
  <si>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</si>
  <si>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</si>
  <si>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</si>
  <si>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</si>
  <si>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</si>
  <si>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</si>
  <si>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</si>
  <si>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</si>
  <si>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</si>
  <si>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</si>
  <si>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</si>
  <si>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</si>
  <si>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</si>
  <si>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</si>
  <si>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</si>
  <si>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</si>
  <si>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</si>
  <si>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</si>
  <si>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</si>
  <si>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</si>
  <si>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</si>
  <si>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</si>
  <si>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</si>
  <si>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</si>
  <si>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</si>
  <si>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</si>
  <si>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</si>
  <si>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</si>
  <si>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</si>
  <si>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</si>
  <si>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</si>
  <si>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</si>
  <si>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</si>
  <si>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</si>
  <si>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</si>
  <si>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</si>
  <si>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</si>
  <si>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</si>
  <si>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</si>
  <si>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</si>
  <si>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</si>
  <si>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</si>
  <si>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</si>
  <si>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</si>
  <si>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</si>
  <si>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</si>
  <si>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</si>
  <si>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</si>
  <si>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</si>
  <si>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</si>
  <si>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</si>
  <si>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</si>
  <si>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</si>
  <si>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</si>
  <si>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</si>
  <si>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</si>
  <si>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</si>
  <si>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</si>
  <si>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</si>
  <si>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</si>
  <si>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</si>
  <si>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</si>
  <si>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</si>
  <si>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</si>
  <si>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</si>
  <si>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</si>
  <si>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</si>
  <si>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</si>
  <si>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</si>
  <si>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</si>
  <si>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</si>
  <si>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</si>
  <si>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</si>
  <si>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</si>
  <si>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</si>
  <si>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</si>
  <si>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</si>
  <si>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</si>
  <si>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</si>
  <si>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</si>
  <si>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</si>
  <si>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</si>
  <si>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</si>
  <si>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</si>
  <si>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</si>
  <si>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</si>
  <si>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</si>
  <si>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</si>
  <si>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</si>
  <si>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</si>
  <si>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</si>
  <si>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</si>
  <si>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</si>
  <si>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</si>
  <si>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</si>
  <si>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</si>
  <si>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</si>
  <si>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</si>
  <si>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</si>
  <si>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</si>
  <si>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</si>
  <si>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</si>
  <si>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</si>
  <si>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</si>
  <si>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</si>
  <si>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</si>
  <si>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</si>
  <si>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</si>
  <si>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</si>
  <si>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</si>
  <si>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</si>
  <si>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</si>
  <si>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</si>
  <si>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</si>
  <si>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</si>
  <si>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</si>
  <si>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</si>
  <si>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</si>
  <si>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</si>
  <si>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</si>
  <si>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</si>
  <si>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</si>
  <si>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</si>
  <si>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</si>
  <si>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</si>
  <si>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</si>
  <si>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</si>
  <si>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</si>
  <si>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</si>
  <si>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</si>
  <si>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</si>
  <si>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</si>
  <si>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</si>
  <si>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</si>
  <si>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</si>
  <si>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</si>
  <si>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</si>
  <si>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</si>
  <si>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</si>
  <si>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</si>
  <si>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</si>
  <si>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</si>
  <si>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</si>
  <si>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</si>
  <si>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</si>
  <si>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</si>
  <si>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</si>
  <si>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</si>
  <si>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</si>
  <si>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</si>
  <si>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</si>
  <si>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</si>
  <si>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</si>
  <si>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</si>
  <si>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</si>
  <si>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</si>
  <si>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</si>
  <si>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</si>
  <si>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</si>
  <si>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</si>
  <si>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</si>
  <si>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</si>
  <si>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</si>
  <si>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</si>
  <si>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</si>
  <si>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</si>
  <si>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</si>
  <si>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</si>
  <si>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</si>
  <si>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</si>
  <si>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</si>
  <si>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</si>
  <si>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</si>
  <si>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</si>
  <si>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</si>
  <si>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</si>
  <si>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</si>
  <si>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</si>
  <si>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</si>
  <si>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</si>
  <si>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</si>
  <si>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</si>
  <si>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</si>
  <si>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</si>
  <si>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</si>
  <si>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</si>
  <si>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</si>
  <si>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</si>
  <si>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</si>
  <si>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</si>
  <si>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</si>
  <si>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</si>
  <si>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</si>
  <si>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</si>
  <si>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</si>
  <si>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</si>
  <si>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</si>
  <si>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</si>
  <si>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</si>
  <si>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</si>
  <si>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</si>
  <si>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</si>
  <si>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</si>
  <si>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</si>
  <si>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</si>
  <si>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</si>
  <si>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</si>
  <si>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</si>
  <si>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</si>
  <si>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</si>
  <si>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</si>
  <si>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</si>
  <si>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</si>
  <si>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</si>
  <si>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</si>
  <si>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</si>
  <si>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</si>
  <si>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</si>
  <si>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</si>
  <si>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</si>
  <si>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</si>
  <si>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</si>
  <si>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</si>
  <si>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</si>
  <si>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</si>
  <si>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</si>
  <si>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</si>
  <si>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</si>
  <si>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</si>
  <si>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</si>
  <si>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</si>
  <si>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</si>
  <si>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</si>
  <si>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</si>
  <si>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</si>
  <si>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</si>
  <si>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</si>
  <si>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</si>
  <si>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</si>
  <si>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</si>
  <si>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</si>
  <si>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</si>
  <si>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</si>
  <si>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</si>
  <si>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</si>
  <si>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</si>
  <si>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</si>
  <si>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</si>
  <si>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</si>
  <si>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</si>
  <si>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</si>
  <si>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</si>
  <si>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</si>
  <si>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</si>
  <si>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</si>
  <si>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</si>
  <si>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</si>
  <si>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</si>
  <si>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</si>
  <si>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</si>
  <si>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</si>
  <si>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</si>
  <si>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</si>
  <si>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</si>
  <si>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</si>
  <si>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</si>
  <si>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</si>
  <si>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</si>
  <si>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</si>
  <si>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</si>
  <si>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</si>
  <si>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</si>
  <si>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</si>
  <si>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</si>
  <si>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</si>
  <si>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</si>
  <si>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</si>
  <si>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</si>
  <si>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</si>
  <si>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</si>
  <si>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</si>
  <si>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</si>
  <si>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</si>
  <si>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</si>
  <si>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</si>
  <si>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</si>
  <si>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</si>
  <si>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</si>
  <si>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</si>
  <si>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</si>
  <si>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</si>
  <si>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</si>
  <si>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</si>
  <si>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</si>
  <si>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</si>
  <si>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</si>
  <si>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</si>
  <si>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</si>
  <si>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</si>
  <si>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</si>
  <si>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</si>
  <si>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</si>
  <si>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</si>
  <si>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</si>
  <si>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</si>
  <si>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</si>
  <si>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</si>
  <si>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</si>
  <si>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</si>
  <si>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</si>
  <si>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</si>
  <si>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</si>
  <si>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</si>
  <si>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</si>
  <si>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</si>
  <si>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</si>
  <si>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</si>
  <si>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</si>
  <si>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</si>
  <si>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</si>
  <si>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</si>
  <si>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</si>
  <si>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</si>
  <si>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</si>
  <si>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</si>
  <si>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</si>
  <si>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</si>
  <si>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</si>
  <si>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</si>
  <si>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</si>
  <si>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</si>
  <si>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</si>
  <si>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</si>
  <si>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</si>
  <si>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</si>
  <si>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</si>
  <si>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</si>
  <si>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</si>
  <si>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</si>
  <si>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</si>
  <si>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</si>
  <si>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</si>
  <si>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</si>
  <si>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</si>
  <si>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</si>
  <si>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</si>
  <si>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</si>
  <si>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</si>
  <si>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</si>
  <si>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</si>
  <si>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</si>
  <si>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</si>
  <si>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</si>
  <si>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</si>
  <si>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</si>
  <si>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</si>
  <si>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</si>
  <si>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</si>
  <si>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</si>
  <si>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</si>
  <si>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</si>
  <si>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</si>
  <si>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</si>
  <si>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</si>
  <si>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</si>
  <si>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</si>
  <si>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</si>
  <si>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</si>
  <si>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</si>
  <si>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</si>
  <si>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</si>
  <si>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</si>
  <si>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</si>
  <si>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</si>
  <si>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</si>
  <si>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</si>
  <si>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</si>
  <si>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</si>
  <si>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</si>
  <si>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</si>
  <si>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</si>
  <si>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</si>
  <si>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</si>
  <si>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</si>
  <si>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</si>
  <si>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</si>
  <si>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</si>
  <si>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</si>
  <si>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</si>
  <si>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</si>
  <si>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</si>
  <si>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</si>
  <si>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</si>
  <si>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</si>
  <si>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</si>
  <si>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</si>
  <si>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</si>
  <si>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</si>
  <si>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</si>
  <si>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</si>
  <si>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</si>
  <si>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</si>
  <si>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</si>
  <si>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</si>
  <si>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</si>
  <si>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</si>
  <si>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</si>
  <si>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</si>
  <si>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</si>
  <si>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</si>
  <si>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</si>
  <si>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</si>
  <si>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</si>
  <si>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</si>
  <si>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</si>
  <si>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</si>
  <si>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</si>
  <si>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</si>
  <si>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</si>
  <si>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</si>
  <si>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</si>
  <si>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</si>
  <si>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</si>
  <si>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</si>
  <si>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</si>
  <si>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</si>
  <si>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</si>
  <si>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</si>
  <si>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</si>
  <si>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</si>
  <si>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</si>
  <si>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</si>
  <si>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</si>
  <si>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</si>
  <si>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</si>
  <si>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</si>
  <si>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</si>
  <si>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</si>
  <si>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</si>
  <si>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</si>
  <si>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</si>
  <si>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</si>
  <si>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</si>
  <si>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</si>
  <si>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</si>
  <si>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</si>
  <si>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</si>
  <si>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</si>
  <si>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</si>
  <si>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</si>
  <si>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</si>
  <si>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</si>
  <si>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</si>
  <si>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</si>
  <si>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</si>
  <si>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</si>
  <si>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</si>
  <si>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</si>
  <si>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</si>
  <si>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</si>
  <si>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</si>
  <si>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</si>
  <si>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</si>
  <si>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</si>
  <si>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</si>
  <si>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</si>
  <si>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</si>
  <si>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</si>
  <si>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</si>
  <si>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</si>
  <si>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</si>
  <si>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</si>
  <si>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</si>
  <si>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</si>
  <si>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</si>
  <si>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</si>
  <si>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</si>
  <si>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</si>
  <si>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</si>
  <si>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</si>
  <si>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</si>
  <si>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</si>
  <si>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</si>
  <si>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</si>
  <si>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</si>
  <si>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</si>
  <si>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</si>
  <si>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</si>
  <si>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</si>
  <si>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</si>
  <si>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</si>
  <si>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</si>
  <si>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</si>
  <si>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</si>
  <si>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</si>
  <si>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</si>
  <si>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</si>
  <si>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</si>
  <si>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</si>
  <si>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</si>
  <si>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</si>
  <si>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</si>
  <si>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</si>
  <si>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</si>
  <si>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</si>
  <si>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</si>
  <si>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</si>
  <si>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</si>
  <si>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</si>
  <si>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</si>
  <si>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</si>
  <si>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</si>
  <si>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</si>
  <si>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</si>
  <si>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</si>
  <si>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</si>
  <si>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</si>
  <si>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</si>
  <si>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</si>
  <si>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</si>
  <si>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</si>
  <si>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</si>
  <si>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</si>
  <si>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</si>
  <si>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</si>
  <si>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</si>
  <si>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</si>
  <si>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</si>
  <si>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</si>
  <si>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</si>
  <si>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</si>
  <si>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</si>
  <si>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</si>
  <si>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</si>
  <si>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</si>
  <si>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</si>
  <si>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</si>
  <si>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</si>
  <si>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</si>
  <si>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</si>
  <si>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</si>
  <si>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</si>
  <si>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</si>
  <si>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</si>
  <si>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</si>
  <si>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</si>
  <si>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</si>
  <si>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</si>
  <si>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</si>
  <si>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</si>
  <si>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</si>
  <si>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</si>
  <si>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</si>
  <si>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</si>
  <si>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</si>
  <si>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</si>
  <si>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</si>
  <si>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</si>
  <si>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</si>
  <si>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</si>
  <si>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</si>
  <si>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</si>
  <si>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</si>
  <si>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</si>
  <si>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</si>
  <si>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</si>
  <si>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</si>
  <si>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</si>
  <si>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</si>
  <si>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</si>
  <si>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</si>
  <si>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</si>
  <si>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</si>
  <si>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</si>
  <si>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</si>
  <si>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</si>
  <si>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</si>
  <si>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</si>
  <si>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</si>
  <si>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</si>
  <si>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</si>
  <si>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</si>
  <si>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</si>
  <si>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</si>
  <si>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</si>
  <si>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</si>
  <si>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</si>
  <si>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</si>
  <si>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</si>
  <si>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</si>
  <si>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</si>
  <si>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</si>
  <si>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</si>
  <si>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</si>
  <si>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</si>
  <si>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</si>
  <si>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</si>
  <si>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</si>
  <si>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</si>
  <si>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</si>
  <si>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</si>
  <si>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</si>
  <si>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</si>
  <si>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</si>
  <si>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</si>
  <si>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</si>
  <si>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</si>
  <si>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</si>
  <si>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</si>
  <si>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</si>
  <si>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</si>
  <si>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</si>
  <si>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</si>
  <si>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</si>
  <si>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</si>
  <si>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</si>
  <si>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</si>
  <si>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</si>
  <si>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</si>
  <si>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</si>
  <si>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</si>
  <si>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</si>
  <si>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</si>
  <si>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</si>
  <si>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</si>
  <si>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</si>
  <si>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</si>
  <si>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</si>
  <si>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</si>
  <si>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</si>
  <si>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</si>
  <si>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</si>
  <si>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</si>
  <si>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</si>
  <si>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</si>
  <si>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</si>
  <si>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</si>
  <si>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</si>
  <si>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</si>
  <si>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</si>
  <si>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</si>
  <si>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</si>
  <si>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</si>
  <si>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</si>
  <si>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</si>
  <si>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</si>
  <si>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</si>
  <si>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</si>
  <si>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</si>
  <si>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</si>
  <si>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</si>
  <si>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</si>
  <si>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</si>
  <si>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</si>
  <si>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</si>
  <si>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</si>
  <si>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</si>
  <si>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</si>
  <si>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</si>
  <si>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</si>
  <si>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</si>
  <si>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</si>
  <si>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</si>
  <si>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</si>
  <si>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</si>
  <si>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</si>
  <si>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</si>
  <si>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</si>
  <si>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</si>
  <si>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</si>
  <si>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</si>
  <si>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</si>
  <si>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</si>
  <si>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</si>
  <si>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</si>
  <si>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</si>
  <si>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</si>
  <si>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</si>
  <si>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</si>
  <si>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</si>
  <si>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</si>
  <si>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</si>
  <si>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</si>
  <si>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</si>
  <si>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</si>
  <si>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</si>
  <si>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</si>
  <si>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</si>
  <si>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</si>
  <si>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</si>
  <si>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</si>
  <si>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</si>
  <si>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</si>
  <si>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</si>
  <si>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</si>
  <si>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</si>
  <si>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</si>
  <si>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</si>
  <si>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</si>
  <si>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</si>
  <si>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</si>
  <si>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</si>
  <si>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</si>
  <si>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</si>
  <si>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</si>
  <si>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</si>
  <si>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</si>
  <si>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</si>
  <si>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</si>
  <si>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</si>
  <si>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</si>
  <si>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</si>
  <si>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</si>
  <si>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</si>
  <si>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</si>
  <si>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</si>
  <si>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</si>
  <si>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</si>
  <si>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</si>
  <si>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</si>
  <si>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</si>
  <si>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</si>
  <si>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</si>
  <si>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</si>
  <si>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</si>
  <si>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</si>
  <si>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</si>
  <si>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</si>
  <si>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</si>
  <si>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</si>
  <si>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</si>
  <si>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</si>
  <si>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</si>
  <si>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</si>
  <si>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</si>
  <si>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</si>
  <si>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</si>
  <si>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</si>
  <si>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</si>
  <si>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</si>
  <si>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</si>
  <si>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</si>
  <si>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</si>
  <si>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</si>
  <si>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</si>
  <si>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</si>
  <si>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</si>
  <si>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</si>
  <si>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</si>
  <si>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</si>
  <si>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</si>
  <si>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</si>
  <si>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</si>
  <si>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</si>
  <si>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</si>
  <si>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</si>
  <si>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</si>
  <si>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</si>
  <si>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</si>
  <si>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</si>
  <si>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</si>
  <si>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</si>
  <si>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</si>
  <si>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</si>
  <si>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</si>
  <si>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</si>
  <si>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</si>
  <si>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</si>
  <si>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</si>
  <si>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</si>
  <si>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</si>
  <si>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</si>
  <si>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</si>
  <si>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</si>
  <si>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</si>
  <si>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</si>
  <si>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</si>
  <si>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</si>
  <si>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</si>
  <si>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</si>
  <si>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</si>
  <si>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</si>
  <si>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</si>
  <si>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</si>
  <si>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</si>
  <si>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</si>
  <si>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</si>
  <si>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</si>
  <si>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</si>
  <si>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</si>
  <si>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</si>
  <si>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</si>
  <si>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</si>
  <si>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</si>
  <si>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</si>
  <si>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</si>
  <si>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</si>
  <si>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</si>
  <si>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</si>
  <si>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</si>
  <si>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</si>
  <si>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</si>
  <si>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</si>
  <si>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</si>
  <si>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</si>
  <si>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</si>
  <si>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</si>
  <si>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</si>
  <si>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</si>
  <si>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</si>
  <si>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</si>
  <si>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</si>
  <si>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</si>
  <si>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</si>
  <si>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</si>
  <si>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</si>
  <si>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</si>
  <si>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</si>
  <si>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</si>
  <si>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</si>
  <si>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</si>
  <si>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</si>
  <si>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</si>
  <si>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</si>
  <si>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</si>
  <si>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</si>
  <si>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</si>
  <si>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</si>
  <si>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</si>
  <si>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</si>
  <si>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</si>
  <si>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</si>
  <si>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</si>
  <si>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</si>
  <si>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</si>
  <si>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</si>
  <si>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</si>
  <si>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</si>
  <si>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</si>
  <si>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</si>
  <si>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</si>
  <si>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</si>
  <si>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</si>
  <si>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</si>
  <si>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</si>
  <si>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</si>
  <si>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</si>
  <si>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</si>
  <si>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</si>
  <si>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</si>
  <si>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</si>
  <si>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</si>
  <si>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</si>
  <si>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</si>
  <si>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</si>
  <si>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</si>
  <si>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</si>
  <si>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</si>
  <si>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</si>
  <si>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</si>
  <si>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</si>
  <si>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</si>
  <si>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</si>
  <si>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</si>
  <si>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</si>
  <si>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</si>
  <si>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</si>
  <si>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</si>
  <si>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</si>
  <si>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</si>
  <si>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</si>
  <si>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</si>
  <si>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</si>
  <si>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</si>
  <si>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</si>
  <si>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</si>
  <si>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</si>
  <si>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</si>
  <si>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</si>
  <si>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</si>
  <si>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</si>
  <si>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</si>
  <si>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</si>
  <si>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</si>
  <si>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</si>
  <si>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</si>
  <si>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</si>
  <si>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</si>
  <si>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</si>
  <si>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</si>
  <si>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</si>
  <si>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</si>
  <si>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</si>
  <si>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</si>
  <si>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</si>
  <si>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</si>
  <si>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</si>
  <si>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</si>
  <si>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</si>
  <si>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</si>
  <si>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</si>
  <si>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</si>
  <si>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</si>
  <si>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</si>
  <si>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</si>
  <si>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</si>
  <si>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</si>
  <si>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</si>
  <si>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</si>
  <si>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</si>
  <si>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</si>
  <si>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</si>
  <si>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</si>
  <si>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</si>
  <si>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</si>
  <si>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</si>
  <si>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</si>
  <si>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</si>
  <si>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</si>
  <si>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</si>
  <si>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</si>
  <si>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</si>
  <si>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</si>
  <si>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</si>
  <si>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</si>
  <si>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</si>
  <si>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</si>
  <si>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</si>
  <si>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</si>
  <si>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</si>
  <si>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</si>
  <si>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</si>
  <si>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</si>
  <si>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</si>
  <si>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</si>
  <si>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</si>
  <si>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</si>
  <si>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</si>
  <si>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</si>
  <si>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</si>
  <si>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</si>
  <si>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</si>
  <si>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</si>
  <si>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</si>
  <si>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</si>
  <si>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</si>
  <si>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</si>
  <si>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</si>
  <si>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</si>
  <si>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</si>
  <si>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</si>
  <si>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</si>
  <si>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</si>
  <si>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</si>
  <si>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</si>
  <si>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</si>
  <si>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</si>
  <si>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</si>
  <si>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</si>
  <si>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</si>
  <si>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</si>
  <si>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</si>
  <si>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</si>
  <si>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</si>
  <si>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</si>
  <si>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</si>
  <si>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</si>
  <si>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</si>
  <si>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</si>
  <si>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</si>
  <si>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</si>
  <si>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</si>
  <si>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</si>
  <si>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</si>
  <si>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</si>
  <si>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</si>
  <si>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</si>
  <si>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</si>
  <si>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</si>
  <si>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</si>
  <si>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</si>
  <si>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</si>
  <si>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</si>
  <si>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</si>
  <si>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</si>
  <si>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</si>
  <si>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</si>
  <si>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</si>
  <si>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</si>
  <si>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</si>
  <si>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</si>
  <si>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</si>
  <si>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</si>
  <si>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</si>
  <si>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</si>
  <si>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</si>
  <si>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</si>
  <si>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</si>
  <si>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</si>
  <si>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</si>
  <si>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</si>
  <si>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</si>
  <si>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</si>
  <si>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</si>
  <si>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</si>
  <si>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</si>
  <si>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</si>
  <si>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</si>
  <si>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</si>
  <si>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</si>
  <si>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</si>
  <si>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</si>
  <si>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</si>
  <si>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</si>
  <si>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</si>
  <si>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</si>
  <si>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</si>
  <si>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</si>
  <si>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</si>
  <si>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</si>
  <si>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</si>
  <si>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</si>
  <si>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</si>
  <si>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</si>
  <si>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</si>
  <si>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</si>
  <si>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</si>
  <si>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</si>
  <si>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</si>
  <si>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</si>
  <si>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</si>
  <si>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</si>
  <si>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</si>
  <si>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</si>
  <si>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</si>
  <si>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</si>
  <si>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</si>
  <si>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</si>
  <si>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</si>
  <si>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</si>
  <si>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</si>
  <si>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</si>
  <si>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</si>
  <si>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</si>
  <si>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</si>
  <si>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</si>
  <si>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</si>
  <si>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</si>
  <si>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</si>
  <si>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</si>
  <si>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</si>
  <si>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</si>
  <si>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</si>
  <si>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</si>
  <si>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</si>
  <si>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</si>
  <si>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</si>
  <si>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</si>
  <si>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</si>
  <si>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</si>
  <si>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</si>
  <si>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</si>
  <si>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</si>
  <si>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</si>
  <si>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</si>
  <si>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</si>
  <si>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</si>
  <si>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</si>
  <si>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</si>
  <si>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</si>
  <si>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</si>
  <si>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</si>
  <si>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</si>
  <si>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</si>
  <si>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</si>
  <si>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</si>
  <si>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</si>
  <si>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</si>
  <si>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</si>
  <si>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</si>
  <si>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</si>
  <si>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</si>
  <si>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</si>
  <si>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</si>
  <si>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</si>
  <si>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</si>
  <si>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</si>
  <si>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</si>
  <si>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</si>
  <si>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</si>
  <si>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</si>
  <si>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</si>
  <si>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</si>
  <si>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</si>
  <si>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</si>
  <si>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</si>
  <si>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</si>
  <si>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</si>
  <si>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</si>
  <si>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</si>
  <si>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</si>
  <si>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</si>
  <si>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</si>
  <si>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</si>
  <si>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</si>
  <si>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</si>
  <si>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</si>
  <si>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</si>
  <si>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</si>
  <si>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</si>
  <si>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</si>
  <si>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</si>
  <si>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</si>
  <si>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</si>
  <si>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</si>
  <si>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</si>
  <si>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</si>
  <si>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</si>
  <si>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</si>
  <si>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</si>
  <si>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</si>
  <si>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</si>
  <si>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</si>
  <si>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</si>
  <si>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</si>
  <si>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</si>
  <si>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</si>
  <si>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</si>
  <si>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</si>
  <si>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</si>
  <si>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</si>
  <si>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</si>
  <si>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</si>
  <si>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</si>
  <si>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</si>
  <si>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</si>
  <si>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</si>
  <si>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</si>
  <si>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</si>
  <si>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</si>
  <si>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</si>
  <si>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</si>
  <si>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</si>
  <si>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</si>
  <si>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</si>
  <si>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</si>
  <si>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</si>
  <si>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</si>
  <si>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</si>
  <si>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</si>
  <si>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</si>
  <si>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</si>
  <si>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</si>
  <si>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</si>
  <si>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</si>
  <si>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</si>
  <si>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</si>
  <si>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</si>
  <si>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</si>
  <si>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</si>
  <si>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</si>
  <si>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</si>
  <si>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</si>
  <si>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</si>
  <si>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</si>
  <si>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</si>
  <si>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</si>
  <si>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</si>
  <si>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</si>
  <si>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</si>
  <si>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</si>
  <si>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</si>
  <si>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</si>
  <si>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</si>
  <si>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</si>
  <si>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</si>
  <si>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</si>
  <si>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</si>
  <si>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</si>
  <si>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</si>
  <si>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</si>
  <si>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</si>
  <si>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</si>
  <si>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</si>
  <si>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</si>
  <si>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</si>
  <si>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</si>
  <si>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</si>
  <si>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</si>
  <si>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</si>
  <si>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</si>
  <si>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</si>
  <si>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</si>
  <si>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</si>
  <si>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</si>
  <si>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</si>
  <si>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</si>
  <si>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</si>
  <si>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</si>
  <si>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</si>
  <si>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</si>
  <si>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</si>
  <si>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</si>
  <si>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</si>
  <si>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</si>
  <si>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</si>
  <si>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</si>
  <si>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</si>
  <si>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</si>
  <si>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</si>
  <si>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</si>
  <si>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</si>
  <si>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</si>
  <si>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</si>
  <si>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</si>
  <si>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</si>
  <si>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</si>
  <si>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</si>
  <si>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</si>
  <si>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</si>
  <si>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</si>
  <si>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</si>
  <si>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</si>
  <si>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</si>
  <si>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</si>
  <si>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</si>
  <si>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</si>
  <si>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</si>
  <si>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</si>
  <si>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</si>
  <si>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</si>
  <si>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</si>
  <si>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</si>
  <si>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</si>
  <si>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</si>
  <si>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</si>
  <si>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</si>
  <si>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</si>
  <si>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</si>
  <si>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</si>
  <si>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</si>
  <si>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</si>
  <si>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</si>
  <si>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</si>
  <si>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</si>
  <si>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</si>
  <si>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</si>
  <si>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</si>
  <si>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</si>
  <si>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</si>
  <si>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</si>
  <si>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</si>
  <si>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</si>
  <si>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</si>
  <si>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</si>
  <si>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</si>
  <si>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</si>
  <si>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</si>
  <si>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</si>
  <si>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</si>
  <si>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</si>
  <si>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</si>
  <si>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</si>
  <si>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</si>
  <si>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</si>
  <si>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</si>
  <si>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</si>
  <si>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</si>
  <si>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</si>
  <si>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</si>
  <si>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</si>
  <si>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</si>
  <si>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</si>
  <si>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</si>
  <si>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</si>
  <si>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</si>
  <si>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</si>
  <si>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</si>
  <si>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</si>
  <si>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</si>
  <si>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</si>
  <si>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</si>
  <si>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</si>
  <si>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</si>
  <si>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</si>
  <si>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</si>
  <si>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</si>
  <si>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</si>
  <si>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</si>
  <si>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</si>
  <si>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</si>
  <si>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</si>
  <si>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</si>
  <si>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</si>
  <si>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</si>
  <si>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</si>
  <si>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</si>
  <si>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</si>
  <si>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</si>
  <si>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</si>
  <si>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</si>
  <si>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</si>
  <si>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</si>
  <si>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</si>
  <si>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</si>
  <si>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</si>
  <si>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</si>
  <si>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</si>
  <si>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</si>
  <si>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</si>
  <si>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</si>
  <si>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</si>
  <si>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</si>
  <si>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</si>
  <si>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</si>
  <si>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</si>
  <si>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</si>
  <si>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</si>
  <si>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</si>
  <si>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</si>
  <si>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</si>
  <si>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</si>
  <si>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</si>
  <si>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</si>
  <si>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</si>
  <si>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</si>
  <si>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</si>
  <si>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</si>
  <si>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</si>
  <si>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</si>
  <si>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</si>
  <si>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</si>
  <si>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</si>
  <si>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</si>
  <si>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</si>
  <si>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</si>
  <si>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</si>
  <si>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</si>
  <si>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</si>
  <si>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</si>
  <si>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</si>
  <si>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</si>
  <si>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</si>
  <si>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</si>
  <si>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</si>
  <si>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</si>
  <si>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</si>
  <si>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</si>
  <si>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</si>
  <si>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</si>
  <si>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</si>
  <si>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</si>
  <si>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</si>
  <si>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</si>
  <si>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</si>
  <si>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</si>
  <si>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</si>
  <si>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</si>
  <si>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</si>
  <si>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</si>
  <si>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</si>
  <si>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</si>
  <si>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</si>
  <si>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</si>
  <si>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</si>
  <si>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</si>
  <si>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</si>
  <si>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</si>
  <si>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</si>
  <si>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</si>
  <si>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</si>
  <si>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</si>
  <si>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</si>
  <si>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</si>
  <si>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</si>
  <si>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</si>
  <si>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</si>
  <si>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</si>
  <si>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</si>
  <si>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</si>
  <si>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</si>
  <si>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</si>
  <si>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</si>
  <si>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</si>
  <si>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</si>
  <si>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</si>
  <si>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</si>
  <si>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</si>
  <si>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</si>
  <si>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</si>
  <si>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</si>
  <si>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</si>
  <si>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</si>
  <si>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</si>
  <si>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</si>
  <si>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</si>
  <si>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</si>
  <si>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</si>
  <si>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</si>
  <si>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</si>
  <si>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</si>
  <si>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</si>
  <si>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</si>
  <si>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</si>
  <si>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</si>
  <si>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</si>
  <si>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</si>
  <si>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</si>
  <si>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</si>
  <si>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</si>
  <si>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</si>
  <si>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</si>
  <si>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</si>
  <si>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</si>
  <si>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</si>
  <si>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</si>
  <si>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</si>
  <si>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</si>
  <si>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</si>
  <si>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</si>
  <si>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</si>
  <si>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</si>
  <si>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</si>
  <si>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</si>
  <si>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</si>
  <si>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</si>
  <si>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</si>
  <si>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</si>
  <si>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</si>
  <si>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</si>
  <si>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</si>
  <si>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</si>
  <si>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</si>
  <si>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</si>
  <si>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</si>
  <si>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</si>
  <si>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</si>
  <si>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</si>
  <si>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</si>
  <si>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</si>
  <si>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</si>
  <si>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</si>
  <si>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</si>
  <si>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</si>
  <si>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</si>
  <si>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</si>
  <si>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</si>
  <si>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</si>
  <si>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</si>
  <si>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</si>
  <si>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</si>
  <si>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</si>
  <si>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</si>
  <si>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</si>
  <si>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</si>
  <si>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</si>
  <si>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</si>
  <si>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</si>
  <si>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</si>
  <si>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</si>
  <si>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</si>
  <si>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</si>
  <si>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</si>
  <si>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</si>
  <si>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</si>
  <si>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</si>
  <si>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</si>
  <si>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</si>
  <si>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</si>
  <si>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</si>
  <si>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</si>
  <si>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</si>
  <si>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</si>
  <si>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</si>
  <si>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</si>
  <si>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</si>
  <si>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</si>
  <si>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</si>
  <si>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</si>
  <si>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</si>
  <si>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</si>
  <si>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</si>
  <si>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</si>
  <si>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</si>
  <si>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</si>
  <si>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</si>
  <si>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</si>
  <si>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</si>
  <si>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</si>
  <si>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</si>
  <si>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</si>
  <si>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</si>
  <si>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</si>
  <si>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</si>
  <si>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</si>
  <si>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</si>
  <si>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</si>
  <si>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</si>
  <si>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</si>
  <si>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</si>
  <si>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</si>
  <si>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</si>
  <si>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</si>
  <si>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</si>
  <si>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</si>
  <si>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</si>
  <si>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</si>
  <si>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</si>
  <si>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</si>
  <si>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</si>
  <si>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</si>
  <si>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</si>
  <si>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</si>
  <si>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</si>
  <si>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</si>
  <si>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</si>
  <si>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</si>
  <si>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</si>
  <si>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</si>
  <si>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</si>
  <si>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</si>
  <si>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</si>
  <si>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</si>
  <si>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</si>
  <si>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</si>
  <si>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</si>
  <si>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</si>
  <si>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</si>
  <si>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</si>
  <si>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</si>
  <si>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</si>
  <si>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</si>
  <si>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</si>
  <si>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</si>
  <si>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</si>
  <si>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</si>
  <si>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</si>
  <si>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</si>
  <si>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</si>
  <si>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</si>
  <si>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</si>
  <si>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</si>
  <si>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</si>
  <si>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</si>
  <si>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</si>
  <si>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</si>
  <si>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</si>
  <si>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</si>
  <si>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</si>
  <si>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</si>
  <si>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</si>
  <si>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</si>
  <si>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</si>
  <si>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</si>
  <si>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</si>
  <si>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</si>
  <si>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</si>
  <si>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</si>
  <si>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</si>
  <si>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</si>
  <si>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</si>
  <si>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</si>
  <si>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</si>
  <si>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</si>
  <si>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</si>
  <si>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</si>
  <si>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</si>
  <si>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</si>
  <si>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</si>
  <si>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</si>
  <si>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</si>
  <si>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</si>
  <si>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</si>
  <si>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</si>
  <si>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</si>
  <si>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</si>
  <si>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</si>
  <si>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</si>
  <si>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</si>
  <si>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</si>
  <si>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</si>
  <si>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</si>
  <si>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</si>
  <si>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</si>
  <si>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</si>
  <si>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</si>
  <si>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</si>
  <si>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</si>
  <si>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</si>
  <si>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</si>
  <si>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</si>
  <si>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</si>
  <si>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</si>
  <si>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</si>
  <si>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</si>
  <si>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</si>
  <si>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</si>
  <si>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</si>
  <si>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</si>
  <si>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</si>
  <si>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</si>
  <si>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</si>
  <si>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</si>
  <si>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</si>
  <si>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</si>
  <si>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</si>
  <si>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</si>
  <si>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</si>
  <si>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</si>
  <si>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</si>
  <si>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</si>
  <si>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</si>
  <si>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</si>
  <si>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</si>
  <si>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</si>
  <si>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</si>
  <si>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</si>
  <si>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</si>
  <si>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</si>
  <si>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</si>
  <si>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</si>
  <si>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</si>
  <si>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</si>
  <si>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</si>
  <si>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</si>
  <si>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</si>
  <si>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</si>
  <si>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</si>
  <si>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</si>
  <si>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</si>
  <si>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</si>
  <si>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</si>
  <si>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</si>
  <si>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</si>
  <si>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</si>
  <si>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</si>
  <si>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</si>
  <si>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</si>
  <si>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</si>
  <si>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</si>
  <si>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</si>
  <si>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</si>
  <si>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</si>
  <si>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</si>
  <si>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</si>
  <si>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</si>
  <si>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</si>
  <si>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</si>
  <si>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</si>
  <si>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</si>
  <si>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</si>
  <si>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</si>
  <si>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</si>
  <si>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</si>
  <si>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</si>
  <si>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</si>
  <si>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</si>
  <si>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</si>
  <si>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</si>
  <si>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</si>
  <si>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</si>
  <si>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</si>
  <si>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</si>
  <si>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</si>
  <si>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</si>
  <si>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</si>
  <si>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</si>
  <si>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</si>
  <si>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</si>
  <si>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</si>
  <si>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</si>
  <si>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</si>
  <si>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</si>
  <si>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</si>
  <si>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</si>
  <si>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</si>
  <si>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</si>
  <si>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</si>
  <si>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</si>
  <si>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</si>
  <si>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</si>
  <si>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</si>
  <si>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</si>
  <si>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</si>
  <si>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</si>
  <si>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</si>
  <si>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</si>
  <si>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</si>
  <si>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</si>
  <si>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</si>
  <si>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</si>
  <si>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</si>
  <si>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</si>
  <si>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</si>
  <si>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</si>
  <si>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</si>
  <si>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</si>
  <si>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</si>
  <si>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</si>
  <si>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</si>
  <si>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</si>
  <si>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</si>
  <si>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</si>
  <si>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</si>
  <si>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</si>
  <si>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</si>
  <si>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</si>
  <si>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</si>
  <si>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</si>
  <si>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</si>
  <si>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</si>
  <si>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</si>
  <si>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</si>
  <si>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</si>
  <si>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</si>
  <si>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</si>
  <si>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</si>
  <si>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</si>
  <si>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</si>
  <si>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</si>
  <si>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</si>
  <si>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</si>
  <si>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</si>
  <si>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</si>
  <si>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</si>
  <si>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</si>
  <si>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</si>
  <si>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</si>
  <si>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</si>
  <si>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</si>
  <si>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</si>
  <si>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</si>
  <si>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</si>
  <si>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</si>
  <si>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</si>
  <si>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</si>
  <si>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</si>
  <si>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</si>
  <si>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</si>
  <si>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</si>
  <si>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</si>
  <si>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</si>
  <si>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</si>
  <si>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</si>
  <si>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</si>
  <si>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</si>
  <si>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</si>
  <si>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</si>
  <si>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</si>
  <si>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</si>
  <si>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</si>
  <si>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</si>
  <si>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</si>
  <si>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</si>
  <si>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</si>
  <si>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</si>
  <si>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</si>
  <si>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</si>
  <si>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</si>
  <si>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</si>
  <si>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</si>
  <si>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</si>
  <si>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</si>
  <si>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</si>
  <si>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</si>
  <si>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</si>
  <si>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</si>
  <si>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</si>
  <si>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</si>
  <si>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</si>
  <si>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</si>
  <si>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</si>
  <si>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</si>
  <si>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</si>
  <si>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</si>
  <si>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</si>
  <si>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</si>
  <si>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</si>
  <si>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</si>
  <si>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</si>
  <si>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</si>
  <si>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</si>
  <si>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</si>
  <si>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</si>
  <si>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</si>
  <si>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</si>
  <si>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</si>
  <si>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</si>
  <si>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</si>
  <si>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</si>
  <si>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</si>
  <si>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</si>
  <si>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</si>
  <si>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</si>
  <si>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</si>
  <si>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</si>
  <si>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</si>
  <si>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</si>
  <si>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</si>
  <si>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</si>
  <si>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</si>
  <si>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</si>
  <si>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</si>
  <si>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</si>
  <si>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</si>
  <si>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</si>
  <si>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</si>
  <si>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</si>
  <si>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</si>
  <si>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</si>
  <si>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</si>
  <si>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</si>
  <si>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</si>
  <si>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</si>
  <si>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</si>
  <si>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</si>
  <si>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</si>
  <si>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</si>
  <si>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</si>
  <si>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</si>
  <si>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</si>
  <si>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</si>
  <si>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</si>
  <si>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</si>
  <si>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</si>
  <si>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</si>
  <si>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</si>
  <si>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</si>
  <si>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</si>
  <si>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</si>
  <si>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</si>
  <si>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</si>
  <si>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</si>
  <si>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</si>
  <si>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</si>
  <si>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</si>
  <si>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</si>
  <si>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</si>
  <si>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</si>
  <si>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</si>
  <si>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</si>
  <si>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</si>
  <si>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</si>
  <si>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</si>
  <si>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</si>
  <si>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</si>
  <si>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</si>
  <si>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</si>
  <si>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</si>
  <si>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</si>
  <si>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</si>
  <si>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</si>
  <si>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</si>
  <si>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</si>
  <si>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</si>
  <si>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</si>
  <si>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</si>
  <si>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</si>
  <si>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</si>
  <si>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</si>
  <si>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</si>
  <si>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</si>
  <si>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</si>
  <si>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</si>
  <si>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</si>
  <si>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</si>
  <si>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</si>
  <si>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</si>
  <si>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</si>
  <si>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</si>
  <si>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</si>
  <si>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</si>
  <si>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</si>
  <si>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</si>
  <si>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</si>
  <si>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</si>
  <si>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</si>
  <si>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</si>
  <si>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</si>
  <si>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</si>
  <si>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</si>
  <si>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</si>
  <si>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</si>
  <si>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</si>
  <si>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</si>
  <si>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</si>
  <si>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</si>
  <si>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</si>
  <si>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</si>
  <si>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</si>
  <si>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</si>
  <si>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</si>
  <si>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</si>
  <si>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</si>
  <si>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</si>
  <si>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</si>
  <si>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</si>
  <si>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</si>
  <si>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</si>
  <si>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</si>
  <si>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</si>
  <si>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</si>
  <si>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</si>
  <si>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</si>
  <si>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</si>
  <si>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</si>
  <si>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</si>
  <si>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</si>
  <si>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</si>
  <si>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</si>
  <si>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</si>
  <si>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</si>
  <si>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</si>
  <si>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</si>
  <si>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</si>
  <si>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</si>
  <si>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</si>
  <si>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</si>
  <si>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</si>
  <si>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</si>
  <si>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</si>
  <si>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</si>
  <si>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</si>
  <si>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</si>
  <si>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</si>
  <si>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</si>
  <si>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</si>
  <si>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</si>
  <si>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</si>
  <si>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</si>
  <si>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</si>
  <si>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</si>
  <si>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</si>
  <si>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</si>
  <si>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</si>
  <si>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</si>
  <si>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</si>
  <si>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</si>
  <si>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</si>
  <si>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</si>
  <si>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</si>
  <si>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</si>
  <si>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</si>
  <si>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</si>
  <si>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</si>
  <si>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</si>
  <si>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</si>
  <si>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</si>
  <si>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</si>
  <si>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</si>
  <si>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</si>
  <si>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</si>
  <si>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</si>
  <si>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</si>
  <si>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</si>
  <si>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</si>
  <si>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</si>
  <si>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</si>
  <si>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</si>
  <si>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</si>
  <si>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</si>
  <si>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</si>
  <si>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</si>
  <si>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</si>
  <si>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</si>
  <si>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</si>
  <si>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</si>
  <si>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</si>
  <si>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</si>
  <si>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</si>
  <si>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</si>
  <si>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</si>
  <si>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</si>
  <si>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</si>
  <si>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</si>
  <si>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</si>
  <si>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</si>
  <si>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</si>
  <si>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</si>
  <si>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</si>
  <si>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</si>
  <si>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</si>
  <si>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</si>
  <si>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</si>
  <si>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</si>
  <si>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</si>
  <si>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</si>
  <si>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</si>
  <si>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</si>
  <si>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</si>
  <si>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</si>
  <si>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</si>
  <si>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</si>
  <si>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</si>
  <si>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</si>
  <si>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</si>
  <si>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</si>
  <si>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</si>
  <si>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</si>
  <si>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</si>
  <si>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</si>
  <si>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</si>
  <si>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</si>
  <si>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</si>
  <si>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</si>
  <si>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</si>
  <si>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</si>
  <si>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</si>
  <si>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</si>
  <si>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</si>
  <si>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</si>
  <si>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</si>
  <si>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</si>
  <si>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</si>
  <si>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</si>
  <si>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</si>
  <si>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</si>
  <si>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</si>
  <si>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</si>
  <si>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</si>
  <si>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</si>
  <si>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</si>
  <si>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</si>
  <si>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</si>
  <si>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</si>
  <si>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</si>
  <si>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</si>
  <si>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</si>
  <si>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</si>
  <si>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</si>
  <si>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</si>
  <si>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</si>
  <si>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</si>
  <si>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</si>
  <si>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</si>
  <si>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</si>
  <si>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</si>
  <si>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</si>
  <si>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</si>
  <si>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</si>
  <si>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</si>
  <si>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</si>
  <si>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</si>
  <si>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</si>
  <si>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</si>
  <si>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</si>
  <si>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</si>
  <si>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</si>
  <si>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</si>
  <si>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</si>
  <si>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</si>
  <si>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</si>
  <si>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</si>
  <si>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</si>
  <si>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</si>
  <si>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</si>
  <si>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</si>
  <si>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</si>
  <si>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</si>
  <si>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</si>
  <si>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</si>
  <si>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</si>
  <si>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</si>
  <si>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</si>
  <si>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</si>
  <si>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</si>
  <si>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</si>
  <si>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</si>
  <si>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</si>
  <si>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</si>
  <si>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</si>
  <si>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</si>
  <si>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</si>
  <si>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</si>
  <si>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</si>
  <si>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</si>
  <si>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</si>
  <si>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</si>
  <si>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</si>
  <si>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</si>
  <si>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</si>
  <si>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</si>
  <si>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</si>
  <si>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</si>
  <si>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</si>
  <si>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</si>
  <si>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</si>
  <si>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</si>
  <si>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</si>
  <si>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</si>
  <si>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</si>
  <si>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</si>
  <si>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</si>
  <si>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</si>
  <si>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</si>
  <si>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</si>
  <si>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</si>
  <si>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</si>
  <si>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</si>
  <si>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</si>
  <si>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</si>
  <si>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</si>
  <si>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</si>
  <si>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</si>
  <si>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</si>
  <si>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</si>
  <si>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</si>
  <si>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</si>
  <si>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</si>
  <si>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</si>
  <si>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</si>
  <si>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</si>
  <si>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</si>
  <si>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</si>
  <si>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</si>
  <si>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</si>
  <si>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</si>
  <si>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</si>
  <si>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</si>
  <si>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</si>
  <si>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</si>
  <si>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</si>
  <si>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</si>
  <si>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</si>
  <si>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</si>
  <si>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</si>
  <si>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</si>
  <si>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</si>
  <si>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</si>
  <si>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</si>
  <si>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</si>
  <si>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</si>
  <si>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</si>
  <si>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</si>
  <si>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</si>
  <si>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</si>
  <si>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</si>
  <si>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</si>
  <si>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</si>
  <si>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</si>
  <si>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</si>
  <si>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</si>
  <si>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</si>
  <si>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</si>
  <si>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</si>
  <si>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</si>
  <si>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</si>
  <si>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</si>
  <si>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</si>
  <si>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</si>
  <si>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</si>
  <si>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</si>
  <si>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</si>
  <si>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</si>
  <si>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</si>
  <si>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</si>
  <si>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</si>
  <si>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</si>
  <si>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</si>
  <si>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</si>
  <si>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</si>
  <si>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</si>
  <si>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</si>
  <si>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</si>
  <si>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</si>
  <si>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</si>
  <si>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</si>
  <si>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</si>
  <si>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</si>
  <si>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</si>
  <si>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</si>
  <si>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</si>
  <si>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</si>
  <si>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</si>
  <si>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</si>
  <si>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</si>
  <si>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</si>
  <si>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</si>
  <si>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</si>
  <si>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</si>
  <si>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</si>
  <si>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</si>
  <si>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</si>
  <si>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</si>
  <si>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</si>
  <si>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</si>
  <si>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</si>
  <si>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</si>
  <si>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</si>
  <si>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</si>
  <si>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</si>
  <si>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</si>
  <si>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</si>
  <si>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</si>
  <si>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</si>
  <si>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</si>
  <si>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</si>
  <si>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</si>
  <si>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</si>
  <si>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</si>
  <si>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</si>
  <si>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</si>
  <si>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</si>
  <si>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</si>
  <si>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</si>
  <si>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</si>
  <si>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</si>
  <si>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</si>
  <si>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</si>
  <si>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</si>
  <si>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</si>
  <si>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</si>
  <si>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</si>
  <si>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</si>
  <si>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</si>
  <si>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</si>
  <si>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</si>
  <si>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</si>
  <si>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</si>
  <si>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</si>
  <si>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</si>
  <si>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</si>
  <si>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</si>
  <si>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</si>
  <si>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</si>
  <si>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</si>
  <si>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</si>
  <si>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</si>
  <si>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</si>
  <si>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</si>
  <si>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</si>
  <si>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</si>
  <si>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</si>
  <si>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</si>
  <si>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</si>
  <si>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</si>
  <si>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</si>
  <si>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</si>
  <si>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</si>
  <si>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</si>
  <si>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</si>
  <si>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</si>
  <si>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</si>
  <si>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</si>
  <si>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</si>
  <si>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</si>
  <si>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</si>
  <si>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</si>
  <si>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</si>
  <si>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</si>
  <si>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</si>
  <si>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</si>
  <si>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</si>
  <si>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</si>
  <si>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</si>
  <si>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</si>
  <si>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</si>
  <si>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</si>
  <si>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</si>
  <si>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</si>
  <si>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</si>
  <si>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</si>
  <si>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</si>
  <si>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</si>
  <si>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</si>
  <si>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</si>
  <si>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</si>
  <si>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</si>
  <si>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</si>
  <si>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</si>
  <si>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</si>
  <si>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</si>
  <si>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</si>
  <si>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</si>
  <si>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</si>
  <si>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</si>
  <si>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</si>
  <si>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</si>
  <si>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</si>
  <si>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</si>
  <si>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</si>
  <si>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</si>
  <si>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</si>
  <si>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</si>
  <si>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</si>
  <si>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</si>
  <si>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</si>
  <si>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</si>
  <si>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</si>
  <si>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</si>
  <si>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</si>
  <si>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</si>
  <si>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</si>
  <si>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</si>
  <si>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</si>
  <si>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</si>
  <si>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</si>
  <si>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</si>
  <si>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</si>
  <si>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</si>
  <si>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</si>
  <si>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</si>
  <si>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</si>
  <si>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</si>
  <si>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</si>
  <si>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</si>
  <si>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</si>
  <si>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</si>
  <si>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</si>
  <si>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</si>
  <si>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</si>
  <si>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</si>
  <si>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</si>
  <si>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</si>
  <si>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</si>
  <si>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</si>
  <si>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</si>
  <si>
    <t>دفتر فارة</t>
  </si>
  <si>
    <t>طابة وتيه</t>
  </si>
  <si>
    <t>كهرباء مستودع ومحل شور</t>
  </si>
  <si>
    <t>خلاط دوش يوروسمارت</t>
  </si>
  <si>
    <t>ساكول وسيليكون</t>
  </si>
  <si>
    <t>محمود البطل</t>
  </si>
  <si>
    <t>عوده وقاروط</t>
  </si>
  <si>
    <t>جزمة</t>
  </si>
  <si>
    <t>حشمة</t>
  </si>
  <si>
    <t>مسكة شطافة ونربيج</t>
  </si>
  <si>
    <t>كبسة عدة</t>
  </si>
  <si>
    <t>17-10</t>
  </si>
  <si>
    <t>أبو القاسم</t>
  </si>
  <si>
    <t>غامود دوش</t>
  </si>
  <si>
    <t>رزستنس 3000</t>
  </si>
  <si>
    <t>البنا</t>
  </si>
  <si>
    <t>حديد للرف</t>
  </si>
  <si>
    <t>من الخزنة ربيع البسط</t>
  </si>
  <si>
    <t>مطابق $</t>
  </si>
  <si>
    <t>ريشة سهم زهايتك</t>
  </si>
  <si>
    <t>عمر بلطجي</t>
  </si>
  <si>
    <t>قلب ومسكات</t>
  </si>
  <si>
    <t>كوع بلاستيك</t>
  </si>
  <si>
    <t>نربيج دوش وشطافة</t>
  </si>
  <si>
    <t>زكريا حرب</t>
  </si>
  <si>
    <t>كبايات وماي</t>
  </si>
  <si>
    <t>حس</t>
  </si>
  <si>
    <t>مه</t>
  </si>
  <si>
    <t>مح</t>
  </si>
  <si>
    <t>حن</t>
  </si>
  <si>
    <t>رح</t>
  </si>
  <si>
    <t>مو</t>
  </si>
  <si>
    <t>حر</t>
  </si>
  <si>
    <t>اح</t>
  </si>
  <si>
    <t>جا</t>
  </si>
  <si>
    <t>خل</t>
  </si>
  <si>
    <t>3/4 طابة</t>
  </si>
  <si>
    <t>19-10</t>
  </si>
  <si>
    <t>فنينة</t>
  </si>
  <si>
    <t>متر 5م</t>
  </si>
  <si>
    <t>أوراق صغيرة</t>
  </si>
  <si>
    <t>خلاط وصباب</t>
  </si>
  <si>
    <t>سكر 3/4</t>
  </si>
  <si>
    <t>اكيا س ردم</t>
  </si>
  <si>
    <t>خزان وغراض</t>
  </si>
  <si>
    <t>أبو الدقن مسكة شطافة</t>
  </si>
  <si>
    <t>سكر وشنمبر</t>
  </si>
  <si>
    <t>موتير كاتم</t>
  </si>
  <si>
    <t>قنينة تنر</t>
  </si>
  <si>
    <t>عدة مونو بلوك</t>
  </si>
  <si>
    <t>وصل حنفية متر</t>
  </si>
  <si>
    <t>حسن خواجة</t>
  </si>
  <si>
    <t>مسكة وترابة</t>
  </si>
  <si>
    <t>مبيد صراصير</t>
  </si>
  <si>
    <t>طابة 3/8</t>
  </si>
  <si>
    <t>مرتجع أبو علي</t>
  </si>
  <si>
    <t>خلاط مجلى نحاس</t>
  </si>
  <si>
    <t>صباب بعزقة غطاء</t>
  </si>
  <si>
    <t>80 فيلوكس</t>
  </si>
  <si>
    <t>قسطل حديد 1 1/4</t>
  </si>
  <si>
    <t>نربيج وسكر</t>
  </si>
  <si>
    <t>سدة ذكر</t>
  </si>
  <si>
    <t>ركور 16</t>
  </si>
  <si>
    <t>إبراهيم بلاستيك</t>
  </si>
  <si>
    <t>بي يو</t>
  </si>
  <si>
    <t>رنش وسدة</t>
  </si>
  <si>
    <t>فادي الخطيب</t>
  </si>
  <si>
    <t>طابة كهربا</t>
  </si>
  <si>
    <t>سكر وترابة</t>
  </si>
  <si>
    <t>بويا وتنر</t>
  </si>
  <si>
    <t>20-10</t>
  </si>
  <si>
    <t>قازان 80 مربط</t>
  </si>
  <si>
    <t>شريط بعزقة</t>
  </si>
  <si>
    <t>شبك فيبر</t>
  </si>
  <si>
    <t>تحويلة وشطافة</t>
  </si>
  <si>
    <t>تلزيق وتنر</t>
  </si>
  <si>
    <t>طلال شعيب</t>
  </si>
  <si>
    <t>طابة 3/4 أبو كريم</t>
  </si>
  <si>
    <t>مبيد بلا ريحة</t>
  </si>
  <si>
    <t>سترتش</t>
  </si>
  <si>
    <t>عدة وسكر</t>
  </si>
  <si>
    <t>ايزي وزوايا</t>
  </si>
  <si>
    <t xml:space="preserve">سكر </t>
  </si>
  <si>
    <t>رمل ونحاتة</t>
  </si>
  <si>
    <t>ايزي وترابة</t>
  </si>
  <si>
    <t>تلزي بلاط</t>
  </si>
  <si>
    <t>ترابة سوداء ورمل</t>
  </si>
  <si>
    <t>برميل عازل</t>
  </si>
  <si>
    <t>خلاط مغسلة بلاستيك</t>
  </si>
  <si>
    <t>عدة واغراض</t>
  </si>
  <si>
    <t>نربيج ضغط 3/4 اسباني</t>
  </si>
  <si>
    <t>جسلين</t>
  </si>
  <si>
    <t>سكر وركور</t>
  </si>
  <si>
    <t>طابة 1 1/4</t>
  </si>
  <si>
    <t>سكر وشريط</t>
  </si>
  <si>
    <t>سم جرادين</t>
  </si>
  <si>
    <t>نربيج وبعزقة</t>
  </si>
  <si>
    <t>كراسي ليسيكو</t>
  </si>
  <si>
    <t>كوع اخطبوط</t>
  </si>
  <si>
    <t>غحوصات اخت الحاج</t>
  </si>
  <si>
    <t>خلاط صناعي</t>
  </si>
  <si>
    <t>لفة 20 ورباط</t>
  </si>
  <si>
    <t>قازان غاز صيني</t>
  </si>
  <si>
    <t>مرتجع غطاء</t>
  </si>
  <si>
    <t>بعزقة نحاس</t>
  </si>
  <si>
    <t xml:space="preserve">فاروق </t>
  </si>
  <si>
    <t>رول بول</t>
  </si>
  <si>
    <t>موسى حبوبة</t>
  </si>
  <si>
    <t>باكس وركورات</t>
  </si>
  <si>
    <t>21-10</t>
  </si>
  <si>
    <t>برميل معجونة بروفايل</t>
  </si>
  <si>
    <t>رول مسكة</t>
  </si>
  <si>
    <t>مرايات</t>
  </si>
  <si>
    <t>كفوف ونربيج غاز</t>
  </si>
  <si>
    <t>مصفاية + مبيد</t>
  </si>
  <si>
    <t>وصل+باكس</t>
  </si>
  <si>
    <t>تيه 25</t>
  </si>
  <si>
    <t>بويا وتلزيق</t>
  </si>
  <si>
    <t>ايزي مجلى</t>
  </si>
  <si>
    <t>رتوش محمد الاسطا</t>
  </si>
  <si>
    <t>غضمات</t>
  </si>
  <si>
    <t>كوع بسن</t>
  </si>
  <si>
    <t>تلزيق بلاط يوناني</t>
  </si>
  <si>
    <t>رمل+اسود+كوع</t>
  </si>
  <si>
    <t>ربيع مياه</t>
  </si>
  <si>
    <t>جوزة باب صيني</t>
  </si>
  <si>
    <t>فرشاية وبويا</t>
  </si>
  <si>
    <t>غطاء فينيسيا وشطافة</t>
  </si>
  <si>
    <t xml:space="preserve">سيليكون </t>
  </si>
  <si>
    <t>كهرباء محل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</si>
</sst>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39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9" xfId="0" applyFont="1" applyBorder="1"/>
    <xf numFmtId="0" fontId="10" fillId="0" borderId="24" xfId="0" applyFont="1" applyBorder="1"/>
    <xf numFmtId="172" fontId="0" fillId="16" borderId="24" xfId="2" applyNumberFormat="1" applyFont="1" applyFill="1" applyBorder="1"/>
    <xf numFmtId="173" fontId="0" fillId="15" borderId="24" xfId="0" applyNumberFormat="1" applyFill="1" applyBorder="1"/>
    <xf numFmtId="171" fontId="0" fillId="0" borderId="25" xfId="0" applyNumberFormat="1" applyBorder="1"/>
    <xf numFmtId="171" fontId="0" fillId="0" borderId="26" xfId="0" applyNumberFormat="1" applyBorder="1"/>
    <xf numFmtId="0" fontId="10" fillId="0" borderId="27" xfId="0" applyFont="1" applyBorder="1"/>
    <xf numFmtId="172" fontId="0" fillId="16" borderId="27" xfId="2" applyNumberFormat="1" applyFont="1" applyFill="1" applyBorder="1"/>
    <xf numFmtId="173" fontId="0" fillId="15" borderId="27" xfId="0" applyNumberFormat="1" applyFill="1" applyBorder="1"/>
    <xf numFmtId="0" fontId="0" fillId="0" borderId="24" xfId="0" applyBorder="1"/>
    <xf numFmtId="0" fontId="0" fillId="0" borderId="27" xfId="0" applyBorder="1"/>
    <xf numFmtId="6" fontId="1" fillId="11" borderId="1" xfId="0" applyNumberFormat="1" applyFont="1" applyFill="1" applyBorder="1"/>
    <xf numFmtId="6" fontId="7" fillId="11" borderId="0" xfId="0" applyNumberFormat="1" applyFont="1" applyFill="1"/>
    <xf numFmtId="166" fontId="1" fillId="11" borderId="1" xfId="0" applyNumberFormat="1" applyFont="1" applyFill="1" applyBorder="1"/>
    <xf numFmtId="0" fontId="0" fillId="0" borderId="11" xfId="0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454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53"/>
      <tableStyleElement type="firstRowStripe" dxfId="452"/>
      <tableStyleElement type="secondRowStripe" dxfId="451"/>
    </tableStyle>
    <tableStyle name="02-04-style" pivot="0" count="3" xr9:uid="{00000000-0011-0000-FFFF-FFFF01000000}">
      <tableStyleElement type="headerRow" dxfId="450"/>
      <tableStyleElement type="firstRowStripe" dxfId="449"/>
      <tableStyleElement type="secondRowStripe" dxfId="448"/>
    </tableStyle>
    <tableStyle name="03-04-style" pivot="0" count="3" xr9:uid="{00000000-0011-0000-FFFF-FFFF02000000}">
      <tableStyleElement type="headerRow" dxfId="447"/>
      <tableStyleElement type="firstRowStripe" dxfId="446"/>
      <tableStyleElement type="secondRowStripe" dxfId="445"/>
    </tableStyle>
    <tableStyle name="04-04-style" pivot="0" count="3" xr9:uid="{00000000-0011-0000-FFFF-FFFF03000000}">
      <tableStyleElement type="headerRow" dxfId="444"/>
      <tableStyleElement type="firstRowStripe" dxfId="443"/>
      <tableStyleElement type="secondRowStripe" dxfId="442"/>
    </tableStyle>
    <tableStyle name="05-04-style" pivot="0" count="3" xr9:uid="{00000000-0011-0000-FFFF-FFFF04000000}">
      <tableStyleElement type="headerRow" dxfId="441"/>
      <tableStyleElement type="firstRowStripe" dxfId="440"/>
      <tableStyleElement type="secondRowStripe" dxfId="439"/>
    </tableStyle>
    <tableStyle name="06-04-style" pivot="0" count="3" xr9:uid="{00000000-0011-0000-FFFF-FFFF05000000}">
      <tableStyleElement type="headerRow" dxfId="438"/>
      <tableStyleElement type="firstRowStripe" dxfId="437"/>
      <tableStyleElement type="secondRowStripe" dxfId="436"/>
    </tableStyle>
    <tableStyle name="07-04-style" pivot="0" count="3" xr9:uid="{00000000-0011-0000-FFFF-FFFF06000000}">
      <tableStyleElement type="headerRow" dxfId="435"/>
      <tableStyleElement type="firstRowStripe" dxfId="434"/>
      <tableStyleElement type="secondRowStripe" dxfId="433"/>
    </tableStyle>
    <tableStyle name="08-04-style" pivot="0" count="3" xr9:uid="{00000000-0011-0000-FFFF-FFFF07000000}">
      <tableStyleElement type="headerRow" dxfId="432"/>
      <tableStyleElement type="firstRowStripe" dxfId="431"/>
      <tableStyleElement type="secondRowStripe" dxfId="430"/>
    </tableStyle>
    <tableStyle name="09-04-style" pivot="0" count="3" xr9:uid="{00000000-0011-0000-FFFF-FFFF08000000}">
      <tableStyleElement type="headerRow" dxfId="429"/>
      <tableStyleElement type="firstRowStripe" dxfId="428"/>
      <tableStyleElement type="secondRowStripe" dxfId="427"/>
    </tableStyle>
    <tableStyle name="10-04-style" pivot="0" count="3" xr9:uid="{00000000-0011-0000-FFFF-FFFF09000000}">
      <tableStyleElement type="headerRow" dxfId="426"/>
      <tableStyleElement type="firstRowStripe" dxfId="425"/>
      <tableStyleElement type="secondRowStripe" dxfId="424"/>
    </tableStyle>
    <tableStyle name="11-04-style" pivot="0" count="3" xr9:uid="{00000000-0011-0000-FFFF-FFFF0A000000}">
      <tableStyleElement type="headerRow" dxfId="423"/>
      <tableStyleElement type="firstRowStripe" dxfId="422"/>
      <tableStyleElement type="secondRowStripe" dxfId="421"/>
    </tableStyle>
    <tableStyle name="13-04-style" pivot="0" count="3" xr9:uid="{00000000-0011-0000-FFFF-FFFF0B000000}">
      <tableStyleElement type="headerRow" dxfId="420"/>
      <tableStyleElement type="firstRowStripe" dxfId="419"/>
      <tableStyleElement type="secondRowStripe" dxfId="4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styles" Target="style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customschemas.google.com/relationships/workbookmetadata" Target="NUL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412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411"/>
    <tableColumn id="3" xr3:uid="{5C70A124-C1CB-4CF7-A2D3-F49B13657AE5}" name="الدولار" dataDxfId="410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409" dataDxfId="408" totalsRowDxfId="407">
  <tableColumns count="4">
    <tableColumn id="1" xr3:uid="{D875D945-009E-4457-856C-CF9B12EFF414}" name="البيان" dataDxfId="406"/>
    <tableColumn id="2" xr3:uid="{9BCCA2F4-B3A6-4C5E-9110-74E893E9918F}" name="اللبناني" dataDxfId="405"/>
    <tableColumn id="3" xr3:uid="{F559415A-E084-4C08-AC54-26C38FCE0A1B}" name="الدولار" dataDxfId="404"/>
    <tableColumn id="4" xr3:uid="{0A17979F-D6E0-4D02-B3E3-35D9DFB8A1DE}" name="مبيع $" dataDxfId="403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402"/>
    <tableColumn id="3" xr3:uid="{4300E0F8-7205-4FE6-AC44-F3F6DAE2C9DB}" name="الدولار" dataDxfId="401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400"/>
    <tableColumn id="3" xr3:uid="{37FA4EB2-C71B-471E-86D1-8FB1C8E41AD0}" name="الدولار" dataDxfId="399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98"/>
    <tableColumn id="3" xr3:uid="{666F2D82-0ED6-490E-BD01-5DE51D084EBA}" name="الدولار" dataDxfId="397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96"/>
    <tableColumn id="3" xr3:uid="{9A054F4B-E189-4E8D-9F13-A5620C47FA22}" name="الدولار" dataDxfId="395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94"/>
    <tableColumn id="3" xr3:uid="{F27ACE43-27E0-4537-BC4D-CFF9A92E73F9}" name="الدولار" dataDxfId="393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92"/>
    <tableColumn id="3" xr3:uid="{CBCA00DF-009D-496B-84C6-12F39AC8FB4A}" name="الدولار" dataDxfId="391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90"/>
    <tableColumn id="3" xr3:uid="{BFF337F7-3E33-4B53-9713-BA80ACEDD16E}" name="الدولار" dataDxfId="389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88"/>
    <tableColumn id="3" xr3:uid="{9132C394-4ED9-4DEB-B198-0D716818D844}" name="الدولار" dataDxfId="387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86"/>
    <tableColumn id="3" xr3:uid="{CFC16E72-2557-45A4-8E7E-9FF63601495B}" name="الدولار" dataDxfId="385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84"/>
    <tableColumn id="3" xr3:uid="{0CA272B3-EBC9-4A15-8512-5C483DC5FB84}" name="الدولار" dataDxfId="383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82"/>
    <tableColumn id="3" xr3:uid="{6849974E-7926-401B-8960-83A7C6221E69}" name="الدولار" dataDxfId="381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80"/>
    <tableColumn id="3" xr3:uid="{A9B73AAC-7B96-4F92-BF93-EF862B52DAB9}" name="الدولار" dataDxfId="379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78"/>
    <tableColumn id="3" xr3:uid="{E270EF46-A5E5-44E7-9047-2B4CFFE85204}" name="الدولار" dataDxfId="377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76"/>
    <tableColumn id="3" xr3:uid="{E530D73A-9C86-4DFD-A572-0A7A3E7F257B}" name="الدولار" dataDxfId="375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74"/>
    <tableColumn id="3" xr3:uid="{8C7D300C-DA5B-45A5-A7B0-618075ADABE7}" name="الدولار" dataDxfId="373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72"/>
    <tableColumn id="3" xr3:uid="{63881746-5B54-4398-AFCF-2A58DE2881E5}" name="الدولار" dataDxfId="371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70"/>
    <tableColumn id="3" xr3:uid="{1A22A56B-093E-4C6C-92A7-13F1032906F1}" name="الدولار" dataDxfId="369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68"/>
    <tableColumn id="3" xr3:uid="{A683A429-E176-4FC9-A77C-C3B554027C06}" name="الدولار" dataDxfId="367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366"/>
    <tableColumn id="3" xr3:uid="{611FAFCD-5D92-4385-93F8-B1D3AAD1F9C6}" name="الدولار" dataDxfId="365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364"/>
    <tableColumn id="3" xr3:uid="{8BBA004B-BA2D-433E-ACB7-E08A3965B481}" name="الدولار" dataDxfId="363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362"/>
    <tableColumn id="3" xr3:uid="{4805F30F-C7EB-44E0-9A7B-E6474531C36E}" name="الدولار" dataDxfId="361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360"/>
    <tableColumn id="3" xr3:uid="{D37C36DE-94F3-4F4B-8A4F-0451EBF618A5}" name="الدولار" dataDxfId="359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358"/>
    <tableColumn id="3" xr3:uid="{22883220-8150-4FEA-9514-C5A22D0C6B27}" name="الدولار" dataDxfId="357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356"/>
    <tableColumn id="3" xr3:uid="{06C151EA-2607-40F5-9E5B-C186BFC77875}" name="الدولار" dataDxfId="355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354"/>
    <tableColumn id="3" xr3:uid="{83846555-B31A-494E-A9BF-6FBF92818523}" name="الدولار" dataDxfId="353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352"/>
    <tableColumn id="3" xr3:uid="{304AF0A7-82EB-459B-8547-4DEA5837B9D2}" name="الدولار" dataDxfId="351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350"/>
    <tableColumn id="3" xr3:uid="{019AA6E9-5BE7-42E1-9E42-E298B0D5CF4C}" name="الدولار" dataDxfId="349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348"/>
    <tableColumn id="3" xr3:uid="{65999B3D-F7F3-4138-B3A1-A1CD56CD7F4C}" name="الدولار" dataDxfId="347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346"/>
    <tableColumn id="3" xr3:uid="{B988D2B2-F1DE-4ABE-B2E7-437633D8FF14}" name="الدولار" dataDxfId="345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344"/>
    <tableColumn id="3" xr3:uid="{16DE8318-CF4D-455E-88D9-0FC6207CDB34}" name="الدولار" dataDxfId="343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342"/>
    <tableColumn id="2" xr3:uid="{B9293574-34AE-473F-ABAD-CD71995428C2}" name="اللبناني" dataDxfId="341"/>
    <tableColumn id="3" xr3:uid="{2235165E-0A13-4956-AC5C-15D68661B33C}" name="الدولار" dataDxfId="340"/>
    <tableColumn id="4" xr3:uid="{E2AC1956-6FB8-43AE-8D9C-335E3277D41E}" name="مبيع $" dataDxfId="339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338">
  <tableColumns count="4">
    <tableColumn id="1" xr3:uid="{0676A393-7F44-4748-891D-5B959F155849}" name="البيان" dataDxfId="337"/>
    <tableColumn id="2" xr3:uid="{5D677BBE-18CD-4343-AD34-A958F7B717C0}" name="اللبناني" dataDxfId="336"/>
    <tableColumn id="3" xr3:uid="{413B0819-708F-4B48-ABD6-245EAF9C914A}" name="الدولار" dataDxfId="335"/>
    <tableColumn id="4" xr3:uid="{D9127794-8DAD-4383-B613-495E0912836D}" name="مبيع $" dataDxfId="334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333">
  <tableColumns count="4">
    <tableColumn id="1" xr3:uid="{7A55EB70-667A-43CE-A571-DE16221D979A}" name="البيان" dataDxfId="332"/>
    <tableColumn id="2" xr3:uid="{77668002-23A5-45FC-BAF2-4554FDD5A99F}" name="اللبناني" dataDxfId="331"/>
    <tableColumn id="3" xr3:uid="{F96A2249-D94A-4279-9D2D-60689605646E}" name="الدولار" dataDxfId="330"/>
    <tableColumn id="4" xr3:uid="{FA28972A-A89B-4B64-B854-47E45364B1D5}" name="مبيع $" dataDxfId="329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328">
  <tableColumns count="4">
    <tableColumn id="1" xr3:uid="{9392A9F1-B312-4E74-B77C-A69E2C3CB03E}" name="البيان" dataDxfId="327"/>
    <tableColumn id="2" xr3:uid="{2FB22C74-0307-4908-83D1-35AEC98F3EA9}" name="اللبناني" dataDxfId="326"/>
    <tableColumn id="3" xr3:uid="{65F40AFC-1F1E-46FB-90D9-70701EE5FAE3}" name="الدولار" dataDxfId="325"/>
    <tableColumn id="4" xr3:uid="{11A3ADAB-4B90-40DE-BE77-9897FDABDE64}" name="مبيع $" dataDxfId="324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323">
  <tableColumns count="4">
    <tableColumn id="1" xr3:uid="{B97C748E-8C16-48CC-B770-A8BF13CCA01B}" name="البيان" dataDxfId="322"/>
    <tableColumn id="2" xr3:uid="{412AB9B9-7487-4F31-AED7-D855C9616865}" name="اللبناني" dataDxfId="321"/>
    <tableColumn id="3" xr3:uid="{040A5916-702E-408B-81EF-0039DF2FD302}" name="الدولار" dataDxfId="320"/>
    <tableColumn id="4" xr3:uid="{3F07A797-278B-411A-A9D5-FB01E3EED9BE}" name="مبيع $" dataDxfId="319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318">
  <tableColumns count="4">
    <tableColumn id="1" xr3:uid="{C83CEE36-DFDE-407A-9DFD-EB9E53EA6290}" name="البيان" dataDxfId="317"/>
    <tableColumn id="2" xr3:uid="{61AC685E-E3A4-4478-B423-81DE156E96FC}" name="اللبناني" dataDxfId="316"/>
    <tableColumn id="3" xr3:uid="{AFB098E1-8DF5-4033-8726-C556CC554787}" name="الدولار" dataDxfId="315"/>
    <tableColumn id="4" xr3:uid="{64B0CA77-47F1-486A-9D56-DDC69DC92416}" name="مبيع $" dataDxfId="314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313">
  <tableColumns count="4">
    <tableColumn id="1" xr3:uid="{E4A85AC1-CF00-4A05-A5B2-4CBDA4FC521E}" name="البيان" dataDxfId="312"/>
    <tableColumn id="2" xr3:uid="{B1F5F3B0-56E2-4431-BEA6-EDD217742F35}" name="اللبناني" dataDxfId="311"/>
    <tableColumn id="3" xr3:uid="{F7D0E382-8812-4CBE-9192-42D756FDE016}" name="الدولار" dataDxfId="310"/>
    <tableColumn id="4" xr3:uid="{6D82D80A-2E91-4D71-B33C-6A35C0672D3F}" name="مبيع $" dataDxfId="309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308">
  <tableColumns count="4">
    <tableColumn id="1" xr3:uid="{6F64E5D9-D9B7-4E07-BFC2-3B34ECB538AE}" name="البيان" dataDxfId="307"/>
    <tableColumn id="2" xr3:uid="{549AFC64-82D2-4131-865E-75902F3E917F}" name="اللبناني" dataDxfId="306"/>
    <tableColumn id="3" xr3:uid="{E5B361AA-4047-4D44-93CE-B658EC78C708}" name="الدولار" dataDxfId="305"/>
    <tableColumn id="4" xr3:uid="{27B6A426-620C-470B-9EB9-AA4509FFE015}" name="مبيع $" dataDxfId="304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303">
  <tableColumns count="4">
    <tableColumn id="1" xr3:uid="{291C6A55-36F7-4F95-A31A-3BC8CFD34C38}" name="البيان" dataDxfId="302"/>
    <tableColumn id="2" xr3:uid="{42DE4B01-AF6B-4FA6-A7AF-8795B1425DB9}" name="اللبناني" dataDxfId="301"/>
    <tableColumn id="3" xr3:uid="{C3664E42-0CBE-41E1-A8C7-9C088C3F68FF}" name="الدولار" dataDxfId="300"/>
    <tableColumn id="4" xr3:uid="{E94386BA-84BA-403A-B7B4-7A901F3D582F}" name="مبيع $" dataDxfId="299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298">
  <tableColumns count="4">
    <tableColumn id="1" xr3:uid="{9BEE64CB-1283-4CC5-B409-8E84BCD95149}" name="البيان" dataDxfId="297"/>
    <tableColumn id="2" xr3:uid="{2B64E02E-04CA-4B99-AB86-6443FC0C8AC3}" name="اللبناني" dataDxfId="296"/>
    <tableColumn id="3" xr3:uid="{F685513E-1C67-4579-A09A-210FB163EF3D}" name="الدولار" dataDxfId="295"/>
    <tableColumn id="4" xr3:uid="{B692594B-8B5F-46CD-BC72-B27F3C1EA225}" name="مبيع $" dataDxfId="294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93">
  <tableColumns count="4">
    <tableColumn id="1" xr3:uid="{7258B0AB-0F6A-49DE-96C1-600BC91CACB1}" name="البيان" dataDxfId="292"/>
    <tableColumn id="2" xr3:uid="{36E37306-52C2-428F-831E-E3F93C41A807}" name="اللبناني" dataDxfId="291"/>
    <tableColumn id="3" xr3:uid="{82899D0B-65AC-482A-8365-D921F948B4F2}" name="الدولار" dataDxfId="290"/>
    <tableColumn id="4" xr3:uid="{5570A200-0010-48CD-956E-D8067B84EDC8}" name="مبيع $" dataDxfId="289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361" headerRowDxfId="288">
  <tableColumns count="4">
    <tableColumn id="1" xr3:uid="{4D38CF7E-5B34-45BF-A47E-7B9BA60E533C}" name="البيان" dataDxfId="287"/>
    <tableColumn id="2" xr3:uid="{75D048A9-098D-41D6-B271-B24128C82AD3}" name="اللبناني" dataDxfId="286"/>
    <tableColumn id="3" xr3:uid="{EE9BFB3A-0751-4749-9EE0-4A7F9B4948F0}" name="الدولار" dataDxfId="285"/>
    <tableColumn id="4" xr3:uid="{BCADDD8B-8450-42AF-AE2F-E52DEBB8A1EB}" name="مبيع $" dataDxfId="284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74942E9D-C8F2-4179-BF6D-540E9F0B8373}" name="Table_12141516171819202122232425262728293031323334353637383940414243444546474849515253555657585960616263646566676869707172737475767778798081828384858687888990919293949596979899100101102103104105106107108109110111112113114115116117118119120121122123124174" displayName="Table_12141516171819202122232425262728293031323334353637383940414243444546474849515253555657585960616263646566676869707172737475767778798081828384858687888990919293949596979899100101102103104105106107108109110111112113114115116117118119120121122123124174" ref="I21:L361" headerRowDxfId="283">
  <tableColumns count="4">
    <tableColumn id="1" xr3:uid="{A1C923F7-9F15-4474-B85C-A70344C21D15}" name="البيان" dataDxfId="282"/>
    <tableColumn id="2" xr3:uid="{FB98140C-C377-46C1-8BF8-E27DF6F5D305}" name="اللبناني" dataDxfId="281"/>
    <tableColumn id="3" xr3:uid="{ABD3B16B-822B-44DC-8330-4A3EE1FFC922}" name="الدولار" dataDxfId="280"/>
    <tableColumn id="4" xr3:uid="{B3CD0711-14D7-4ECD-AA85-01939B66FD2D}" name="مبيع $" dataDxfId="279">
      <calculatedColumnFormula>'19-10'!$K22+('19-10'!$J22/90)</calculatedColumnFormula>
    </tableColumn>
  </tableColumns>
  <tableStyleInfo name="13-04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AE930099-09BE-4E7C-B6DA-58C48DBB5DE5}" name="Table_12141516171819202122232425262728293031323334353637383940414243444546474849515253555657585960616263646566676869707172737475767778798081828384858687888990919293949596979899100101102103104105106107108109110111112113114115116117118119120121122123124175" displayName="Table_12141516171819202122232425262728293031323334353637383940414243444546474849515253555657585960616263646566676869707172737475767778798081828384858687888990919293949596979899100101102103104105106107108109110111112113114115116117118119120121122123124175" ref="I21:L361" headerRowDxfId="417">
  <tableColumns count="4">
    <tableColumn id="1" xr3:uid="{6623EF0F-5DDB-49B8-8F48-7BDD1135F859}" name="البيان" dataDxfId="416"/>
    <tableColumn id="2" xr3:uid="{A34BEDC6-B179-4565-B1A9-3AB79923891B}" name="اللبناني" dataDxfId="415"/>
    <tableColumn id="3" xr3:uid="{4D0B3EC9-C483-4728-AFCB-042C67624CE7}" name="الدولار" dataDxfId="414"/>
    <tableColumn id="4" xr3:uid="{90A85B6E-517B-403E-BE17-BBCED120ABEE}" name="مبيع $" dataDxfId="413">
      <calculatedColumnFormula>'20-10'!$K22+('20-10'!$J22/90)</calculatedColumnFormula>
    </tableColumn>
  </tableColumns>
  <tableStyleInfo name="13-04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94A0D28-EED7-41B8-9851-BD32164FA03C}" name="Table_12141516171819202122232425262728293031323334353637383940414243444546474849515253555657585960616263646566676869707172737475767778798081828384858687888990919293949596979899100101102103104105106107108109110111112113114115116117118119120121122123124176" displayName="Table_12141516171819202122232425262728293031323334353637383940414243444546474849515253555657585960616263646566676869707172737475767778798081828384858687888990919293949596979899100101102103104105106107108109110111112113114115116117118119120121122123124176" ref="I21:L361" headerRowDxfId="278">
  <tableColumns count="4">
    <tableColumn id="1" xr3:uid="{23A83BF9-A3FB-4F02-93FA-1B4A8D3FE005}" name="البيان" dataDxfId="277"/>
    <tableColumn id="2" xr3:uid="{C87B97DA-A484-4EB1-B9D1-41FB1D1FC1FD}" name="اللبناني" dataDxfId="276"/>
    <tableColumn id="3" xr3:uid="{AD7288AA-B48E-4E52-9A31-0AF9DF30694E}" name="الدولار" dataDxfId="275"/>
    <tableColumn id="4" xr3:uid="{9C46D59A-2502-4716-BC2C-BAADD48F23E6}" name="مبيع $" dataDxfId="274">
      <calculatedColumnFormula>'21-10'!$K22+('21-10'!$J22/90)</calculatedColumnFormula>
    </tableColumn>
  </tableColumns>
  <tableStyleInfo name="13-04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D6D09BD7-5B76-49EA-89CC-D0935B8DC8F3}" name="Table_12141516171819202122232425262728293031323334353637383940414243444546474849515253555657585960616263646566676869707172737475767778798081828384858687888990919293949596979899100101102103104105106107108109110111112113114115116117118119120121122123124177" displayName="Table_12141516171819202122232425262728293031323334353637383940414243444546474849515253555657585960616263646566676869707172737475767778798081828384858687888990919293949596979899100101102103104105106107108109110111112113114115116117118119120121122123124177" ref="I21:L361" headerRowDxfId="4">
  <tableColumns count="4">
    <tableColumn id="1" xr3:uid="{BADE1E20-81A7-40FF-BDE6-2878CCEAA11F}" name="البيان" dataDxfId="3"/>
    <tableColumn id="2" xr3:uid="{3DF8DCF6-89A7-40B0-A280-3EACEFE24007}" name="اللبناني" dataDxfId="2"/>
    <tableColumn id="3" xr3:uid="{9946AAEF-E079-4E63-9EAF-24B76314F97D}" name="الدولار" dataDxfId="1"/>
    <tableColumn id="4" xr3:uid="{0AC3E415-C103-446A-9F51-F144359D1D54}" name="مبيع $" dataDxfId="0">
      <calculatedColumnFormula>'22-10'!$K22+('22-10'!$J22/90)</calculatedColumnFormula>
    </tableColumn>
  </tableColumns>
  <tableStyleInfo name="13-04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73" tableBorderDxfId="272">
  <autoFilter ref="A2:H277" xr:uid="{BDD2714A-65D7-4F66-8003-265517571B12}"/>
  <tableColumns count="8">
    <tableColumn id="1" xr3:uid="{B784B09D-6AEC-4F7C-B5A9-023F1541070B}" name="التاريخ" dataDxfId="271"/>
    <tableColumn id="2" xr3:uid="{3931F703-C1A9-4A63-96F0-0FB2773E022B}" name="بيع" dataDxfId="270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69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68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67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Relationship Id="rId1" Type="http://schemas.openxmlformats.org/officeDocument/2006/relationships/printerSettings" Target="../printerSettings/printerSettings175.bin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6.xml"/><Relationship Id="rId1" Type="http://schemas.openxmlformats.org/officeDocument/2006/relationships/printerSettings" Target="../printerSettings/printerSettings1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35" t="s">
        <v>7</v>
      </c>
      <c r="B11" s="236"/>
      <c r="C11" s="236"/>
      <c r="D11" s="236"/>
      <c r="E11" s="236"/>
      <c r="F11" s="236"/>
      <c r="G11" s="1"/>
      <c r="H11" s="1"/>
      <c r="I11" s="2"/>
      <c r="J11" s="8"/>
      <c r="K11" s="9"/>
      <c r="L11" s="10">
        <f t="shared" si="1"/>
        <v>0</v>
      </c>
      <c r="M11" s="3"/>
      <c r="N11" s="235" t="s">
        <v>8</v>
      </c>
      <c r="O11" s="236"/>
      <c r="P11" s="236"/>
      <c r="Q11" s="236"/>
      <c r="R11" s="236"/>
      <c r="S11" s="236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37" t="s">
        <v>21</v>
      </c>
      <c r="R20" s="238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37" t="s">
        <v>23</v>
      </c>
      <c r="O21" s="238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37" t="s">
        <v>21</v>
      </c>
      <c r="R22" s="238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37" t="s">
        <v>23</v>
      </c>
      <c r="O23" s="238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37" t="s">
        <v>21</v>
      </c>
      <c r="R22" s="238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37" t="s">
        <v>23</v>
      </c>
      <c r="O23" s="238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7" t="s">
        <v>21</v>
      </c>
      <c r="E22" s="238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37" t="s">
        <v>21</v>
      </c>
      <c r="R22" s="238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37" t="s">
        <v>23</v>
      </c>
      <c r="B23" s="238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37" t="s">
        <v>23</v>
      </c>
      <c r="O23" s="238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7" t="s">
        <v>21</v>
      </c>
      <c r="E22" s="238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37" t="s">
        <v>21</v>
      </c>
      <c r="R22" s="238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37" t="s">
        <v>23</v>
      </c>
      <c r="B23" s="238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37" t="s">
        <v>23</v>
      </c>
      <c r="O23" s="238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35" t="s">
        <v>7</v>
      </c>
      <c r="B17" s="236"/>
      <c r="C17" s="236"/>
      <c r="D17" s="236"/>
      <c r="E17" s="236"/>
      <c r="F17" s="236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35" t="s">
        <v>8</v>
      </c>
      <c r="O17" s="236"/>
      <c r="P17" s="236"/>
      <c r="Q17" s="236"/>
      <c r="R17" s="236"/>
      <c r="S17" s="236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37" t="s">
        <v>21</v>
      </c>
      <c r="E26" s="238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37" t="s">
        <v>21</v>
      </c>
      <c r="R26" s="238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37" t="s">
        <v>23</v>
      </c>
      <c r="B27" s="238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37" t="s">
        <v>23</v>
      </c>
      <c r="O27" s="238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37" t="s">
        <v>21</v>
      </c>
      <c r="R29" s="238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37" t="s">
        <v>23</v>
      </c>
      <c r="O30" s="238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37" t="s">
        <v>21</v>
      </c>
      <c r="R29" s="238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37" t="s">
        <v>23</v>
      </c>
      <c r="O30" s="238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37" t="s">
        <v>21</v>
      </c>
      <c r="R29" s="238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37" t="s">
        <v>23</v>
      </c>
      <c r="O30" s="238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37" t="s">
        <v>21</v>
      </c>
      <c r="R29" s="238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37" t="s">
        <v>23</v>
      </c>
      <c r="O30" s="238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37" t="s">
        <v>21</v>
      </c>
      <c r="R29" s="238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37" t="s">
        <v>23</v>
      </c>
      <c r="O30" s="238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37" t="s">
        <v>21</v>
      </c>
      <c r="R29" s="238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37" t="s">
        <v>23</v>
      </c>
      <c r="O30" s="238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37" t="s">
        <v>21</v>
      </c>
      <c r="R29" s="238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37" t="s">
        <v>23</v>
      </c>
      <c r="O30" s="238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37" t="s">
        <v>21</v>
      </c>
      <c r="R29" s="238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37" t="s">
        <v>23</v>
      </c>
      <c r="O30" s="238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37" t="s">
        <v>21</v>
      </c>
      <c r="R29" s="238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37" t="s">
        <v>23</v>
      </c>
      <c r="O30" s="238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37" t="s">
        <v>21</v>
      </c>
      <c r="R29" s="238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37" t="s">
        <v>23</v>
      </c>
      <c r="O30" s="238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37" t="s">
        <v>21</v>
      </c>
      <c r="R29" s="238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37" t="s">
        <v>23</v>
      </c>
      <c r="O30" s="238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37" t="s">
        <v>21</v>
      </c>
      <c r="R29" s="238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37" t="s">
        <v>23</v>
      </c>
      <c r="O30" s="238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37" t="s">
        <v>21</v>
      </c>
      <c r="R29" s="238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37" t="s">
        <v>23</v>
      </c>
      <c r="O30" s="238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37" t="s">
        <v>21</v>
      </c>
      <c r="R29" s="238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37" t="s">
        <v>23</v>
      </c>
      <c r="O30" s="238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37" t="s">
        <v>21</v>
      </c>
      <c r="R29" s="238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37" t="s">
        <v>23</v>
      </c>
      <c r="O30" s="238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37" t="s">
        <v>21</v>
      </c>
      <c r="R29" s="238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37" t="s">
        <v>23</v>
      </c>
      <c r="O30" s="238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37" t="s">
        <v>21</v>
      </c>
      <c r="R29" s="238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37" t="s">
        <v>23</v>
      </c>
      <c r="O30" s="238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37" t="s">
        <v>21</v>
      </c>
      <c r="R29" s="238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37" t="s">
        <v>23</v>
      </c>
      <c r="O30" s="238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37" t="s">
        <v>21</v>
      </c>
      <c r="R29" s="238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37" t="s">
        <v>23</v>
      </c>
      <c r="O30" s="238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37" t="s">
        <v>21</v>
      </c>
      <c r="R29" s="238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37" t="s">
        <v>23</v>
      </c>
      <c r="O30" s="238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37" t="s">
        <v>21</v>
      </c>
      <c r="R29" s="238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37" t="s">
        <v>23</v>
      </c>
      <c r="O30" s="238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37" t="s">
        <v>23</v>
      </c>
      <c r="O30" s="238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37" t="s">
        <v>21</v>
      </c>
      <c r="R29" s="238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37" t="s">
        <v>23</v>
      </c>
      <c r="O30" s="238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37" t="s">
        <v>21</v>
      </c>
      <c r="R29" s="238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37" t="s">
        <v>23</v>
      </c>
      <c r="O30" s="238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37" t="s">
        <v>23</v>
      </c>
      <c r="O30" s="238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37" t="s">
        <v>21</v>
      </c>
      <c r="R29" s="238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37" t="s">
        <v>23</v>
      </c>
      <c r="O30" s="238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37" t="s">
        <v>21</v>
      </c>
      <c r="R29" s="238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37" t="s">
        <v>23</v>
      </c>
      <c r="O30" s="238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37" t="s">
        <v>21</v>
      </c>
      <c r="R29" s="238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37" t="s">
        <v>23</v>
      </c>
      <c r="O30" s="238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37" t="s">
        <v>21</v>
      </c>
      <c r="R29" s="238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37" t="s">
        <v>23</v>
      </c>
      <c r="O30" s="238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37" t="s">
        <v>21</v>
      </c>
      <c r="R29" s="238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37" t="s">
        <v>23</v>
      </c>
      <c r="O30" s="238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37" t="s">
        <v>21</v>
      </c>
      <c r="R29" s="238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37" t="s">
        <v>23</v>
      </c>
      <c r="O30" s="238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37" t="s">
        <v>21</v>
      </c>
      <c r="R29" s="238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37" t="s">
        <v>23</v>
      </c>
      <c r="O30" s="238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37" t="s">
        <v>21</v>
      </c>
      <c r="R29" s="238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37" t="s">
        <v>23</v>
      </c>
      <c r="O30" s="238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37" t="s">
        <v>21</v>
      </c>
      <c r="R29" s="238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37" t="s">
        <v>23</v>
      </c>
      <c r="O30" s="238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37" t="s">
        <v>21</v>
      </c>
      <c r="R29" s="238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37" t="s">
        <v>23</v>
      </c>
      <c r="O30" s="238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37" t="s">
        <v>21</v>
      </c>
      <c r="R29" s="238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37" t="s">
        <v>23</v>
      </c>
      <c r="O30" s="238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37" t="s">
        <v>21</v>
      </c>
      <c r="R29" s="238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37" t="s">
        <v>23</v>
      </c>
      <c r="O30" s="238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37" t="s">
        <v>21</v>
      </c>
      <c r="R29" s="238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37" t="s">
        <v>23</v>
      </c>
      <c r="O30" s="238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37" t="s">
        <v>21</v>
      </c>
      <c r="R29" s="238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37" t="s">
        <v>23</v>
      </c>
      <c r="O30" s="238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37" t="s">
        <v>21</v>
      </c>
      <c r="R29" s="238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37" t="s">
        <v>23</v>
      </c>
      <c r="O30" s="238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37" t="s">
        <v>21</v>
      </c>
      <c r="R29" s="238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37" t="s">
        <v>23</v>
      </c>
      <c r="O30" s="238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37" t="s">
        <v>23</v>
      </c>
      <c r="O30" s="238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37" t="s">
        <v>21</v>
      </c>
      <c r="R29" s="238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37" t="s">
        <v>23</v>
      </c>
      <c r="O30" s="238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37" t="s">
        <v>21</v>
      </c>
      <c r="R29" s="238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37" t="s">
        <v>23</v>
      </c>
      <c r="O30" s="238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37" t="s">
        <v>21</v>
      </c>
      <c r="R29" s="238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37" t="s">
        <v>23</v>
      </c>
      <c r="O30" s="238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37" t="s">
        <v>21</v>
      </c>
      <c r="R29" s="238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37" t="s">
        <v>23</v>
      </c>
      <c r="O30" s="238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37" t="s">
        <v>21</v>
      </c>
      <c r="R29" s="238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37" t="s">
        <v>23</v>
      </c>
      <c r="O30" s="238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37" t="s">
        <v>21</v>
      </c>
      <c r="R29" s="238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37" t="s">
        <v>23</v>
      </c>
      <c r="O30" s="238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37" t="s">
        <v>21</v>
      </c>
      <c r="R29" s="238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37" t="s">
        <v>23</v>
      </c>
      <c r="O30" s="238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37" t="s">
        <v>21</v>
      </c>
      <c r="R29" s="238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37" t="s">
        <v>23</v>
      </c>
      <c r="O30" s="238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37" t="s">
        <v>21</v>
      </c>
      <c r="R29" s="238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37" t="s">
        <v>23</v>
      </c>
      <c r="O30" s="238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37" t="s">
        <v>23</v>
      </c>
      <c r="O30" s="238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37" t="s">
        <v>21</v>
      </c>
      <c r="R29" s="238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37" t="s">
        <v>23</v>
      </c>
      <c r="O30" s="238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37" t="s">
        <v>21</v>
      </c>
      <c r="R29" s="238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37" t="s">
        <v>23</v>
      </c>
      <c r="O30" s="238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37" t="s">
        <v>21</v>
      </c>
      <c r="R29" s="238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37" t="s">
        <v>23</v>
      </c>
      <c r="O30" s="238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37" t="s">
        <v>21</v>
      </c>
      <c r="R29" s="238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37" t="s">
        <v>23</v>
      </c>
      <c r="O30" s="238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37" t="s">
        <v>21</v>
      </c>
      <c r="R29" s="238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37" t="s">
        <v>23</v>
      </c>
      <c r="O30" s="238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37" t="s">
        <v>21</v>
      </c>
      <c r="R29" s="238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37" t="s">
        <v>23</v>
      </c>
      <c r="O30" s="238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37" t="s">
        <v>21</v>
      </c>
      <c r="R29" s="238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37" t="s">
        <v>23</v>
      </c>
      <c r="O30" s="238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37" t="s">
        <v>21</v>
      </c>
      <c r="R29" s="238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37" t="s">
        <v>23</v>
      </c>
      <c r="O30" s="238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37" t="s">
        <v>21</v>
      </c>
      <c r="R29" s="238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37" t="s">
        <v>23</v>
      </c>
      <c r="O30" s="238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37" t="s">
        <v>23</v>
      </c>
      <c r="O30" s="238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37" t="s">
        <v>21</v>
      </c>
      <c r="R29" s="238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37" t="s">
        <v>23</v>
      </c>
      <c r="O30" s="238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37" t="s">
        <v>21</v>
      </c>
      <c r="R29" s="238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37" t="s">
        <v>23</v>
      </c>
      <c r="O30" s="238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37" t="s">
        <v>21</v>
      </c>
      <c r="R29" s="238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37" t="s">
        <v>23</v>
      </c>
      <c r="O30" s="238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37" t="s">
        <v>21</v>
      </c>
      <c r="R29" s="238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37" t="s">
        <v>23</v>
      </c>
      <c r="O30" s="238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37" t="s">
        <v>21</v>
      </c>
      <c r="R29" s="238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37" t="s">
        <v>23</v>
      </c>
      <c r="O30" s="238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37" t="s">
        <v>21</v>
      </c>
      <c r="R29" s="238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37" t="s">
        <v>23</v>
      </c>
      <c r="O30" s="238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37" t="s">
        <v>21</v>
      </c>
      <c r="R29" s="238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37" t="s">
        <v>23</v>
      </c>
      <c r="O30" s="238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37" t="s">
        <v>21</v>
      </c>
      <c r="R29" s="238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37" t="s">
        <v>23</v>
      </c>
      <c r="O30" s="238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37" t="s">
        <v>21</v>
      </c>
      <c r="R29" s="238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37" t="s">
        <v>23</v>
      </c>
      <c r="O30" s="238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37" t="s">
        <v>21</v>
      </c>
      <c r="R29" s="238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37" t="s">
        <v>23</v>
      </c>
      <c r="O30" s="238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37" t="s">
        <v>21</v>
      </c>
      <c r="R29" s="238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37" t="s">
        <v>23</v>
      </c>
      <c r="O30" s="238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37" t="s">
        <v>21</v>
      </c>
      <c r="R29" s="238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37" t="s">
        <v>23</v>
      </c>
      <c r="O30" s="238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37" t="s">
        <v>21</v>
      </c>
      <c r="R29" s="238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37" t="s">
        <v>23</v>
      </c>
      <c r="O30" s="238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37" t="s">
        <v>21</v>
      </c>
      <c r="R29" s="238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37" t="s">
        <v>23</v>
      </c>
      <c r="O30" s="238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37" t="s">
        <v>21</v>
      </c>
      <c r="R29" s="238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37" t="s">
        <v>23</v>
      </c>
      <c r="O30" s="238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37" t="s">
        <v>21</v>
      </c>
      <c r="R29" s="238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37" t="s">
        <v>23</v>
      </c>
      <c r="O30" s="238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37" t="s">
        <v>21</v>
      </c>
      <c r="R29" s="238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37" t="s">
        <v>23</v>
      </c>
      <c r="O30" s="238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37" t="s">
        <v>21</v>
      </c>
      <c r="R29" s="238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37" t="s">
        <v>23</v>
      </c>
      <c r="O30" s="238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37" t="s">
        <v>21</v>
      </c>
      <c r="R29" s="238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37" t="s">
        <v>23</v>
      </c>
      <c r="O30" s="238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37" t="s">
        <v>21</v>
      </c>
      <c r="R29" s="238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37" t="s">
        <v>23</v>
      </c>
      <c r="O30" s="238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37" t="s">
        <v>21</v>
      </c>
      <c r="R29" s="238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37" t="s">
        <v>23</v>
      </c>
      <c r="O30" s="238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37" t="s">
        <v>21</v>
      </c>
      <c r="R29" s="238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37" t="s">
        <v>23</v>
      </c>
      <c r="O30" s="238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37" t="s">
        <v>21</v>
      </c>
      <c r="R29" s="238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37" t="s">
        <v>23</v>
      </c>
      <c r="O30" s="238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37" t="s">
        <v>21</v>
      </c>
      <c r="R29" s="238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37" t="s">
        <v>23</v>
      </c>
      <c r="O30" s="238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37" t="s">
        <v>21</v>
      </c>
      <c r="R29" s="238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37" t="s">
        <v>23</v>
      </c>
      <c r="O30" s="238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37" t="s">
        <v>21</v>
      </c>
      <c r="R29" s="238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37" t="s">
        <v>23</v>
      </c>
      <c r="O30" s="238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37" t="s">
        <v>21</v>
      </c>
      <c r="R29" s="238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37" t="s">
        <v>23</v>
      </c>
      <c r="O30" s="238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37" t="s">
        <v>21</v>
      </c>
      <c r="R29" s="238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37" t="s">
        <v>23</v>
      </c>
      <c r="O30" s="238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37" t="s">
        <v>21</v>
      </c>
      <c r="R29" s="238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37" t="s">
        <v>23</v>
      </c>
      <c r="O30" s="238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37" t="s">
        <v>21</v>
      </c>
      <c r="R29" s="238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37" t="s">
        <v>23</v>
      </c>
      <c r="O30" s="238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37" t="s">
        <v>21</v>
      </c>
      <c r="R29" s="238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37" t="s">
        <v>23</v>
      </c>
      <c r="O30" s="238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37" t="s">
        <v>21</v>
      </c>
      <c r="R29" s="238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37" t="s">
        <v>23</v>
      </c>
      <c r="O30" s="238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37" t="s">
        <v>21</v>
      </c>
      <c r="R29" s="238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37" t="s">
        <v>23</v>
      </c>
      <c r="O30" s="238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37" t="s">
        <v>21</v>
      </c>
      <c r="R29" s="238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37" t="s">
        <v>23</v>
      </c>
      <c r="O30" s="238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37" t="s">
        <v>21</v>
      </c>
      <c r="R29" s="238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37" t="s">
        <v>23</v>
      </c>
      <c r="O30" s="238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37" t="s">
        <v>21</v>
      </c>
      <c r="R29" s="238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37" t="s">
        <v>23</v>
      </c>
      <c r="O30" s="238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37" t="s">
        <v>23</v>
      </c>
      <c r="O30" s="238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37" t="s">
        <v>21</v>
      </c>
      <c r="R29" s="238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37" t="s">
        <v>23</v>
      </c>
      <c r="O30" s="238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37" t="s">
        <v>21</v>
      </c>
      <c r="R29" s="238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37" t="s">
        <v>23</v>
      </c>
      <c r="O30" s="238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37" t="s">
        <v>21</v>
      </c>
      <c r="R29" s="238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37" t="s">
        <v>23</v>
      </c>
      <c r="O30" s="238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37" t="s">
        <v>21</v>
      </c>
      <c r="R29" s="238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37" t="s">
        <v>23</v>
      </c>
      <c r="O30" s="238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37" t="s">
        <v>21</v>
      </c>
      <c r="R29" s="238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37" t="s">
        <v>23</v>
      </c>
      <c r="O30" s="238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37" t="s">
        <v>23</v>
      </c>
      <c r="O30" s="238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37" t="s">
        <v>21</v>
      </c>
      <c r="R29" s="238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37" t="s">
        <v>23</v>
      </c>
      <c r="O30" s="238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37" t="s">
        <v>21</v>
      </c>
      <c r="R29" s="238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37" t="s">
        <v>23</v>
      </c>
      <c r="O30" s="238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37" t="s">
        <v>21</v>
      </c>
      <c r="R29" s="238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37" t="s">
        <v>23</v>
      </c>
      <c r="O30" s="238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37" t="s">
        <v>21</v>
      </c>
      <c r="R29" s="238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37" t="s">
        <v>23</v>
      </c>
      <c r="O30" s="238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37" t="s">
        <v>21</v>
      </c>
      <c r="R29" s="238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37" t="s">
        <v>23</v>
      </c>
      <c r="O30" s="238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37" t="s">
        <v>21</v>
      </c>
      <c r="R29" s="238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37" t="s">
        <v>23</v>
      </c>
      <c r="O30" s="238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37" t="s">
        <v>21</v>
      </c>
      <c r="R29" s="238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37" t="s">
        <v>23</v>
      </c>
      <c r="O30" s="238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37" t="s">
        <v>21</v>
      </c>
      <c r="R29" s="238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37" t="s">
        <v>23</v>
      </c>
      <c r="O30" s="238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37" t="s">
        <v>21</v>
      </c>
      <c r="R29" s="238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37" t="s">
        <v>23</v>
      </c>
      <c r="O30" s="238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37" t="s">
        <v>21</v>
      </c>
      <c r="R29" s="238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37" t="s">
        <v>23</v>
      </c>
      <c r="O30" s="238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37" t="s">
        <v>21</v>
      </c>
      <c r="R29" s="238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37" t="s">
        <v>23</v>
      </c>
      <c r="O30" s="238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37" t="s">
        <v>21</v>
      </c>
      <c r="R29" s="238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37" t="s">
        <v>23</v>
      </c>
      <c r="O30" s="238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37" t="s">
        <v>21</v>
      </c>
      <c r="R29" s="238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37" t="s">
        <v>23</v>
      </c>
      <c r="O30" s="238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37" t="s">
        <v>21</v>
      </c>
      <c r="R29" s="238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37" t="s">
        <v>23</v>
      </c>
      <c r="O30" s="238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37" t="s">
        <v>23</v>
      </c>
      <c r="O30" s="238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37" t="s">
        <v>21</v>
      </c>
      <c r="R29" s="238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37" t="s">
        <v>23</v>
      </c>
      <c r="O30" s="238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37" t="s">
        <v>21</v>
      </c>
      <c r="R29" s="238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37" t="s">
        <v>23</v>
      </c>
      <c r="O30" s="238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37" t="s">
        <v>21</v>
      </c>
      <c r="R29" s="238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37" t="s">
        <v>23</v>
      </c>
      <c r="B30" s="238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37" t="s">
        <v>23</v>
      </c>
      <c r="O30" s="238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37" t="s">
        <v>21</v>
      </c>
      <c r="R29" s="238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37" t="s">
        <v>23</v>
      </c>
      <c r="O30" s="238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37" t="s">
        <v>21</v>
      </c>
      <c r="R29" s="238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37" t="s">
        <v>23</v>
      </c>
      <c r="O30" s="238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37" t="s">
        <v>21</v>
      </c>
      <c r="R29" s="238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37" t="s">
        <v>23</v>
      </c>
      <c r="O30" s="238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37" t="s">
        <v>21</v>
      </c>
      <c r="R29" s="238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37" t="s">
        <v>23</v>
      </c>
      <c r="O30" s="238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37" t="s">
        <v>21</v>
      </c>
      <c r="R29" s="238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37" t="s">
        <v>23</v>
      </c>
      <c r="O30" s="238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37" t="s">
        <v>21</v>
      </c>
      <c r="R29" s="238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37" t="s">
        <v>23</v>
      </c>
      <c r="O30" s="238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37" t="s">
        <v>23</v>
      </c>
      <c r="O30" s="238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37" t="s">
        <v>21</v>
      </c>
      <c r="R29" s="238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37" t="s">
        <v>23</v>
      </c>
      <c r="O30" s="238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37" t="s">
        <v>21</v>
      </c>
      <c r="R29" s="238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37" t="s">
        <v>23</v>
      </c>
      <c r="O30" s="238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37" t="s">
        <v>21</v>
      </c>
      <c r="R29" s="238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37" t="s">
        <v>23</v>
      </c>
      <c r="O30" s="238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37" t="s">
        <v>21</v>
      </c>
      <c r="R29" s="238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37" t="s">
        <v>23</v>
      </c>
      <c r="O30" s="238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37" t="s">
        <v>21</v>
      </c>
      <c r="R29" s="238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37" t="s">
        <v>23</v>
      </c>
      <c r="O30" s="238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37" t="s">
        <v>21</v>
      </c>
      <c r="R29" s="238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37" t="s">
        <v>23</v>
      </c>
      <c r="O30" s="238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37" t="s">
        <v>21</v>
      </c>
      <c r="R29" s="238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37" t="s">
        <v>23</v>
      </c>
      <c r="O30" s="238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37" t="s">
        <v>21</v>
      </c>
      <c r="R29" s="238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37" t="s">
        <v>23</v>
      </c>
      <c r="O30" s="238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37" t="s">
        <v>21</v>
      </c>
      <c r="R29" s="238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37" t="s">
        <v>23</v>
      </c>
      <c r="O30" s="238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37" t="s">
        <v>21</v>
      </c>
      <c r="R29" s="238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37" t="s">
        <v>23</v>
      </c>
      <c r="O30" s="238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37" t="s">
        <v>21</v>
      </c>
      <c r="R29" s="238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37" t="s">
        <v>23</v>
      </c>
      <c r="O30" s="238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37" t="s">
        <v>21</v>
      </c>
      <c r="R29" s="238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37" t="s">
        <v>23</v>
      </c>
      <c r="O30" s="238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37" t="s">
        <v>21</v>
      </c>
      <c r="R29" s="238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37" t="s">
        <v>23</v>
      </c>
      <c r="O30" s="238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37" t="s">
        <v>21</v>
      </c>
      <c r="R29" s="238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37" t="s">
        <v>23</v>
      </c>
      <c r="O30" s="238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37" t="s">
        <v>21</v>
      </c>
      <c r="R29" s="238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37" t="s">
        <v>23</v>
      </c>
      <c r="O30" s="238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37" t="s">
        <v>21</v>
      </c>
      <c r="R29" s="238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37" t="s">
        <v>23</v>
      </c>
      <c r="O30" s="238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37" t="s">
        <v>21</v>
      </c>
      <c r="R29" s="238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37" t="s">
        <v>23</v>
      </c>
      <c r="O30" s="238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37" t="s">
        <v>21</v>
      </c>
      <c r="R29" s="238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37" t="s">
        <v>23</v>
      </c>
      <c r="O30" s="238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37" t="s">
        <v>21</v>
      </c>
      <c r="R29" s="238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37" t="s">
        <v>23</v>
      </c>
      <c r="O30" s="238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7" workbookViewId="0">
      <selection activeCell="I143" sqref="I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37" t="s">
        <v>23</v>
      </c>
      <c r="O30" s="238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3147</v>
      </c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37" t="s">
        <v>21</v>
      </c>
      <c r="R29" s="238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37" t="s">
        <v>23</v>
      </c>
      <c r="O30" s="238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37" t="s">
        <v>21</v>
      </c>
      <c r="R29" s="238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37" t="s">
        <v>23</v>
      </c>
      <c r="O30" s="238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37" t="s">
        <v>21</v>
      </c>
      <c r="R29" s="238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37" t="s">
        <v>23</v>
      </c>
      <c r="O30" s="238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66" priority="8">
      <formula>$H22="جملة"</formula>
    </cfRule>
    <cfRule type="expression" dxfId="265" priority="9">
      <formula>$H22="مصاريف"</formula>
    </cfRule>
    <cfRule type="expression" dxfId="264" priority="10">
      <formula>$H22="سحب"</formula>
    </cfRule>
  </conditionalFormatting>
  <conditionalFormatting sqref="H3:L18">
    <cfRule type="expression" dxfId="263" priority="4">
      <formula>$H3="جملة"</formula>
    </cfRule>
    <cfRule type="expression" dxfId="262" priority="5">
      <formula>$H3="مصاريف"</formula>
    </cfRule>
    <cfRule type="expression" dxfId="261" priority="6">
      <formula>$H3="سحب"</formula>
    </cfRule>
    <cfRule type="expression" dxfId="260" priority="7">
      <formula>$H3="بيع"</formula>
    </cfRule>
  </conditionalFormatting>
  <conditionalFormatting sqref="I139:L139">
    <cfRule type="expression" dxfId="259" priority="1">
      <formula>$H139="جملة"</formula>
    </cfRule>
    <cfRule type="expression" dxfId="258" priority="2">
      <formula>$H139="مصاريف"</formula>
    </cfRule>
    <cfRule type="expression" dxfId="257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37" t="s">
        <v>21</v>
      </c>
      <c r="R29" s="238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37" t="s">
        <v>23</v>
      </c>
      <c r="O30" s="238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56" priority="9">
      <formula>$H3="جملة"</formula>
    </cfRule>
    <cfRule type="expression" dxfId="255" priority="10">
      <formula>$H3="مصاريف"</formula>
    </cfRule>
    <cfRule type="expression" dxfId="254" priority="11">
      <formula>$H3="سحب"</formula>
    </cfRule>
    <cfRule type="expression" dxfId="253" priority="12">
      <formula>$H3="بيع"</formula>
    </cfRule>
  </conditionalFormatting>
  <conditionalFormatting sqref="H22:L151">
    <cfRule type="expression" dxfId="252" priority="1">
      <formula>$H22="جملة"</formula>
    </cfRule>
    <cfRule type="expression" dxfId="251" priority="2">
      <formula>$H22="مصاريف"</formula>
    </cfRule>
    <cfRule type="expression" dxfId="250" priority="3">
      <formula>$H22="سحب"</formula>
    </cfRule>
    <cfRule type="expression" dxfId="249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33" t="s">
        <v>21</v>
      </c>
      <c r="R29" s="234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33" t="s">
        <v>23</v>
      </c>
      <c r="O30" s="234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48" priority="5">
      <formula>$H3="جملة"</formula>
    </cfRule>
    <cfRule type="expression" dxfId="247" priority="6">
      <formula>$H3="مصاريف"</formula>
    </cfRule>
    <cfRule type="expression" dxfId="246" priority="7">
      <formula>$H3="سحب"</formula>
    </cfRule>
    <cfRule type="expression" dxfId="245" priority="8">
      <formula>$H3="بيع"</formula>
    </cfRule>
  </conditionalFormatting>
  <conditionalFormatting sqref="H22:L165">
    <cfRule type="expression" dxfId="244" priority="1">
      <formula>$H22="جملة"</formula>
    </cfRule>
    <cfRule type="expression" dxfId="243" priority="2">
      <formula>$H22="مصاريف"</formula>
    </cfRule>
    <cfRule type="expression" dxfId="242" priority="3">
      <formula>$H22="سحب"</formula>
    </cfRule>
    <cfRule type="expression" dxfId="241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33" t="s">
        <v>21</v>
      </c>
      <c r="R29" s="234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33" t="s">
        <v>23</v>
      </c>
      <c r="O30" s="234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40" priority="5">
      <formula>$H3="جملة"</formula>
    </cfRule>
    <cfRule type="expression" dxfId="239" priority="6">
      <formula>$H3="مصاريف"</formula>
    </cfRule>
    <cfRule type="expression" dxfId="238" priority="7">
      <formula>$H3="سحب"</formula>
    </cfRule>
    <cfRule type="expression" dxfId="237" priority="8">
      <formula>$H3="بيع"</formula>
    </cfRule>
  </conditionalFormatting>
  <conditionalFormatting sqref="H22:L148">
    <cfRule type="expression" dxfId="236" priority="1">
      <formula>$H22="جملة"</formula>
    </cfRule>
    <cfRule type="expression" dxfId="235" priority="2">
      <formula>$H22="مصاريف"</formula>
    </cfRule>
    <cfRule type="expression" dxfId="234" priority="3">
      <formula>$H22="سحب"</formula>
    </cfRule>
    <cfRule type="expression" dxfId="233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33" t="s">
        <v>21</v>
      </c>
      <c r="R29" s="234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33" t="s">
        <v>23</v>
      </c>
      <c r="O30" s="234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32" priority="5">
      <formula>$H3="جملة"</formula>
    </cfRule>
    <cfRule type="expression" dxfId="231" priority="6">
      <formula>$H3="مصاريف"</formula>
    </cfRule>
    <cfRule type="expression" dxfId="230" priority="7">
      <formula>$H3="سحب"</formula>
    </cfRule>
    <cfRule type="expression" dxfId="229" priority="8">
      <formula>$H3="بيع"</formula>
    </cfRule>
  </conditionalFormatting>
  <conditionalFormatting sqref="H22:L156">
    <cfRule type="expression" dxfId="228" priority="1">
      <formula>$H22="جملة"</formula>
    </cfRule>
    <cfRule type="expression" dxfId="227" priority="2">
      <formula>$H22="مصاريف"</formula>
    </cfRule>
    <cfRule type="expression" dxfId="226" priority="3">
      <formula>$H22="سحب"</formula>
    </cfRule>
    <cfRule type="expression" dxfId="225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33" t="s">
        <v>21</v>
      </c>
      <c r="R29" s="234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33" t="s">
        <v>23</v>
      </c>
      <c r="O30" s="234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224" priority="5">
      <formula>$H22="جملة"</formula>
    </cfRule>
    <cfRule type="expression" dxfId="223" priority="6">
      <formula>$H22="مصاريف"</formula>
    </cfRule>
    <cfRule type="expression" dxfId="222" priority="7">
      <formula>$H22="سحب"</formula>
    </cfRule>
    <cfRule type="expression" dxfId="221" priority="8">
      <formula>$H22="بيع"</formula>
    </cfRule>
  </conditionalFormatting>
  <conditionalFormatting sqref="H23:K38">
    <cfRule type="expression" dxfId="220" priority="1">
      <formula>$H23="جملة"</formula>
    </cfRule>
    <cfRule type="expression" dxfId="219" priority="2">
      <formula>$H23="مصاريف"</formula>
    </cfRule>
    <cfRule type="expression" dxfId="218" priority="3">
      <formula>$H23="سحب"</formula>
    </cfRule>
    <cfRule type="expression" dxfId="217" priority="4">
      <formula>$H23="بيع"</formula>
    </cfRule>
  </conditionalFormatting>
  <conditionalFormatting sqref="H3:L18">
    <cfRule type="expression" dxfId="216" priority="9">
      <formula>$H3="جملة"</formula>
    </cfRule>
    <cfRule type="expression" dxfId="215" priority="10">
      <formula>$H3="مصاريف"</formula>
    </cfRule>
    <cfRule type="expression" dxfId="214" priority="11">
      <formula>$H3="سحب"</formula>
    </cfRule>
    <cfRule type="expression" dxfId="213" priority="12">
      <formula>$H3="بيع"</formula>
    </cfRule>
  </conditionalFormatting>
  <conditionalFormatting sqref="I22:L22 L23:L38">
    <cfRule type="expression" dxfId="212" priority="13">
      <formula>$H22="جملة"</formula>
    </cfRule>
    <cfRule type="expression" dxfId="211" priority="14">
      <formula>$H22="مصاريف"</formula>
    </cfRule>
    <cfRule type="expression" dxfId="210" priority="15">
      <formula>$H22="سحب"</formula>
    </cfRule>
    <cfRule type="expression" dxfId="209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33" t="s">
        <v>21</v>
      </c>
      <c r="R29" s="234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33" t="s">
        <v>23</v>
      </c>
      <c r="O30" s="234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8" priority="5">
      <formula>$H3="جملة"</formula>
    </cfRule>
    <cfRule type="expression" dxfId="207" priority="6">
      <formula>$H3="مصاريف"</formula>
    </cfRule>
    <cfRule type="expression" dxfId="206" priority="7">
      <formula>$H3="سحب"</formula>
    </cfRule>
    <cfRule type="expression" dxfId="205" priority="8">
      <formula>$H3="بيع"</formula>
    </cfRule>
  </conditionalFormatting>
  <conditionalFormatting sqref="H22:L165">
    <cfRule type="expression" dxfId="204" priority="1">
      <formula>$H22="جملة"</formula>
    </cfRule>
    <cfRule type="expression" dxfId="203" priority="2">
      <formula>$H22="مصاريف"</formula>
    </cfRule>
    <cfRule type="expression" dxfId="202" priority="3">
      <formula>$H22="سحب"</formula>
    </cfRule>
    <cfRule type="expression" dxfId="201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33" t="s">
        <v>21</v>
      </c>
      <c r="R29" s="234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33" t="s">
        <v>23</v>
      </c>
      <c r="O30" s="234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0" priority="5">
      <formula>$H3="جملة"</formula>
    </cfRule>
    <cfRule type="expression" dxfId="199" priority="6">
      <formula>$H3="مصاريف"</formula>
    </cfRule>
    <cfRule type="expression" dxfId="198" priority="7">
      <formula>$H3="سحب"</formula>
    </cfRule>
    <cfRule type="expression" dxfId="197" priority="8">
      <formula>$H3="بيع"</formula>
    </cfRule>
  </conditionalFormatting>
  <conditionalFormatting sqref="H22:L165">
    <cfRule type="expression" dxfId="196" priority="1">
      <formula>$H22="جملة"</formula>
    </cfRule>
    <cfRule type="expression" dxfId="195" priority="2">
      <formula>$H22="مصاريف"</formula>
    </cfRule>
    <cfRule type="expression" dxfId="194" priority="3">
      <formula>$H22="سحب"</formula>
    </cfRule>
    <cfRule type="expression" dxfId="193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33" t="s">
        <v>21</v>
      </c>
      <c r="R29" s="234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33" t="s">
        <v>23</v>
      </c>
      <c r="O30" s="234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92" priority="9">
      <formula>$H108="جملة"</formula>
    </cfRule>
    <cfRule type="expression" dxfId="191" priority="10">
      <formula>$H108="مصاريف"</formula>
    </cfRule>
    <cfRule type="expression" dxfId="190" priority="11">
      <formula>$H108="سحب"</formula>
    </cfRule>
    <cfRule type="expression" dxfId="189" priority="12">
      <formula>$H108="بيع"</formula>
    </cfRule>
  </conditionalFormatting>
  <conditionalFormatting sqref="H22:H130 C109:C111 C112:E113 I114:L130">
    <cfRule type="expression" dxfId="188" priority="13">
      <formula>$H22="جملة"</formula>
    </cfRule>
    <cfRule type="expression" dxfId="187" priority="14">
      <formula>$H22="مصاريف"</formula>
    </cfRule>
    <cfRule type="expression" dxfId="186" priority="15">
      <formula>$H22="سحب"</formula>
    </cfRule>
    <cfRule type="expression" dxfId="185" priority="16">
      <formula>$H22="بيع"</formula>
    </cfRule>
  </conditionalFormatting>
  <conditionalFormatting sqref="H3:L18">
    <cfRule type="expression" dxfId="184" priority="29">
      <formula>$H3="جملة"</formula>
    </cfRule>
    <cfRule type="expression" dxfId="183" priority="30">
      <formula>$H3="مصاريف"</formula>
    </cfRule>
    <cfRule type="expression" dxfId="182" priority="31">
      <formula>$H3="سحب"</formula>
    </cfRule>
    <cfRule type="expression" dxfId="181" priority="32">
      <formula>$H3="بيع"</formula>
    </cfRule>
  </conditionalFormatting>
  <conditionalFormatting sqref="I109:I111 I112:K113">
    <cfRule type="expression" dxfId="180" priority="5">
      <formula>$H109="جملة"</formula>
    </cfRule>
    <cfRule type="expression" dxfId="179" priority="6">
      <formula>$H109="مصاريف"</formula>
    </cfRule>
    <cfRule type="expression" dxfId="178" priority="7">
      <formula>$H109="سحب"</formula>
    </cfRule>
    <cfRule type="expression" dxfId="177" priority="8">
      <formula>$H109="بيع"</formula>
    </cfRule>
  </conditionalFormatting>
  <conditionalFormatting sqref="I22:L108 L109:L113">
    <cfRule type="expression" dxfId="176" priority="33">
      <formula>$H22="جملة"</formula>
    </cfRule>
    <cfRule type="expression" dxfId="175" priority="34">
      <formula>$H22="مصاريف"</formula>
    </cfRule>
    <cfRule type="expression" dxfId="174" priority="35">
      <formula>$H22="سحب"</formula>
    </cfRule>
    <cfRule type="expression" dxfId="173" priority="36">
      <formula>$H22="بيع"</formula>
    </cfRule>
  </conditionalFormatting>
  <conditionalFormatting sqref="J109:K111">
    <cfRule type="expression" dxfId="172" priority="1">
      <formula>$H109="جملة"</formula>
    </cfRule>
    <cfRule type="expression" dxfId="171" priority="2">
      <formula>$H109="مصاريف"</formula>
    </cfRule>
    <cfRule type="expression" dxfId="170" priority="3">
      <formula>$H109="سحب"</formula>
    </cfRule>
    <cfRule type="expression" dxfId="169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33" t="s">
        <v>21</v>
      </c>
      <c r="R29" s="234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33" t="s">
        <v>23</v>
      </c>
      <c r="O30" s="234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68" priority="5">
      <formula>$H22="جملة"</formula>
    </cfRule>
    <cfRule type="expression" dxfId="167" priority="6">
      <formula>$H22="مصاريف"</formula>
    </cfRule>
    <cfRule type="expression" dxfId="166" priority="7">
      <formula>$H22="سحب"</formula>
    </cfRule>
    <cfRule type="expression" dxfId="165" priority="8">
      <formula>$H22="بيع"</formula>
    </cfRule>
  </conditionalFormatting>
  <conditionalFormatting sqref="H3:L18">
    <cfRule type="expression" dxfId="164" priority="9">
      <formula>$H3="جملة"</formula>
    </cfRule>
    <cfRule type="expression" dxfId="163" priority="10">
      <formula>$H3="مصاريف"</formula>
    </cfRule>
    <cfRule type="expression" dxfId="162" priority="11">
      <formula>$H3="سحب"</formula>
    </cfRule>
    <cfRule type="expression" dxfId="161" priority="12">
      <formula>$H3="بيع"</formula>
    </cfRule>
  </conditionalFormatting>
  <conditionalFormatting sqref="I22:L23 I24:I39 L24:L39">
    <cfRule type="expression" dxfId="160" priority="13">
      <formula>$H22="جملة"</formula>
    </cfRule>
    <cfRule type="expression" dxfId="159" priority="14">
      <formula>$H22="مصاريف"</formula>
    </cfRule>
    <cfRule type="expression" dxfId="158" priority="15">
      <formula>$H22="سحب"</formula>
    </cfRule>
    <cfRule type="expression" dxfId="157" priority="16">
      <formula>$H22="بيع"</formula>
    </cfRule>
  </conditionalFormatting>
  <conditionalFormatting sqref="J24:K39">
    <cfRule type="expression" dxfId="156" priority="1">
      <formula>$H24="جملة"</formula>
    </cfRule>
    <cfRule type="expression" dxfId="155" priority="2">
      <formula>$H24="مصاريف"</formula>
    </cfRule>
    <cfRule type="expression" dxfId="154" priority="3">
      <formula>$H24="سحب"</formula>
    </cfRule>
    <cfRule type="expression" dxfId="153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33" t="s">
        <v>21</v>
      </c>
      <c r="R29" s="234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33" t="s">
        <v>23</v>
      </c>
      <c r="O30" s="234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2" priority="5">
      <formula>$H3="جملة"</formula>
    </cfRule>
    <cfRule type="expression" dxfId="151" priority="6">
      <formula>$H3="مصاريف"</formula>
    </cfRule>
    <cfRule type="expression" dxfId="150" priority="7">
      <formula>$H3="سحب"</formula>
    </cfRule>
    <cfRule type="expression" dxfId="149" priority="8">
      <formula>$H3="بيع"</formula>
    </cfRule>
  </conditionalFormatting>
  <conditionalFormatting sqref="H22:L133">
    <cfRule type="expression" dxfId="148" priority="1">
      <formula>$H22="جملة"</formula>
    </cfRule>
    <cfRule type="expression" dxfId="147" priority="2">
      <formula>$H22="مصاريف"</formula>
    </cfRule>
    <cfRule type="expression" dxfId="146" priority="3">
      <formula>$H22="سحب"</formula>
    </cfRule>
    <cfRule type="expression" dxfId="145" priority="4">
      <formula>$H22="بيع"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topLeftCell="A86" workbookViewId="0">
      <selection activeCell="N128" sqref="N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SUM('16-10'!$J$22:$J$361)</f>
        <v>-1400</v>
      </c>
      <c r="K20" s="166">
        <f>SUM('16-10'!$K$22:$K$361)</f>
        <v>-15</v>
      </c>
      <c r="L20" s="167">
        <f>SUM('16-10'!$L$22:$L$361)</f>
        <v>-30.555555555555657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82</v>
      </c>
      <c r="S22" s="16">
        <f t="shared" ref="S22:S26" si="5">Q22*R22</f>
        <v>410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>
        <v>27</v>
      </c>
      <c r="P27" s="14">
        <f t="shared" si="4"/>
        <v>2700</v>
      </c>
      <c r="Q27" s="157" t="s">
        <v>11</v>
      </c>
      <c r="R27" s="157"/>
      <c r="S27" s="159">
        <f>SUM(S22:S26)</f>
        <v>8710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4006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33" t="s">
        <v>21</v>
      </c>
      <c r="R29" s="234"/>
      <c r="S29" s="159">
        <f>SUM('16-10'!$J$22:$J$361)</f>
        <v>-1400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33" t="s">
        <v>23</v>
      </c>
      <c r="O30" s="234"/>
      <c r="P30" s="158">
        <f>SUM('16-10'!$K$22:$K$361)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3250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3127</v>
      </c>
      <c r="J36" s="151">
        <v>100</v>
      </c>
      <c r="K36" s="152"/>
      <c r="L36" s="155">
        <f>'16-10'!$K36+('16-10'!$J36/90)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103</v>
      </c>
      <c r="J37" s="151">
        <v>-600</v>
      </c>
      <c r="K37" s="152">
        <v>10</v>
      </c>
      <c r="L37" s="155">
        <f>'16-10'!$K37+('16-10'!$J37/90)</f>
        <v>3.333333333333333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603</v>
      </c>
      <c r="J38" s="151">
        <v>100</v>
      </c>
      <c r="K38" s="152">
        <v>10</v>
      </c>
      <c r="L38" s="155">
        <f>'16-10'!$K38+('16-10'!$J38/90)</f>
        <v>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</v>
      </c>
      <c r="J39" s="151"/>
      <c r="K39" s="152">
        <v>20</v>
      </c>
      <c r="L39" s="155">
        <f>'16-10'!$K39+('16-10'!$J39/90)</f>
        <v>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3128</v>
      </c>
      <c r="J40" s="151">
        <v>-225</v>
      </c>
      <c r="K40" s="152">
        <v>10</v>
      </c>
      <c r="L40" s="155">
        <f>'16-10'!$K40+('16-10'!$J40/90)</f>
        <v>7.5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2022</v>
      </c>
      <c r="J41" s="151">
        <v>-400</v>
      </c>
      <c r="K41" s="152">
        <v>10</v>
      </c>
      <c r="L41" s="155">
        <f>'16-10'!$K41+('16-10'!$J41/90)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>
        <v>350</v>
      </c>
      <c r="K42" s="152"/>
      <c r="L42" s="155">
        <f>'16-10'!$K42+('16-10'!$J42/90)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>
        <v>5</v>
      </c>
      <c r="L43" s="155">
        <f>'16-10'!$K43+('16-10'!$J43/90)</f>
        <v>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588</v>
      </c>
      <c r="J44" s="151">
        <v>270</v>
      </c>
      <c r="K44" s="152"/>
      <c r="L44" s="155">
        <f>'16-10'!$K44+('16-10'!$J44/90)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389</v>
      </c>
      <c r="J45" s="151">
        <v>270</v>
      </c>
      <c r="K45" s="152"/>
      <c r="L45" s="155">
        <f>'16-10'!$K45+('16-10'!$J45/90)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418</v>
      </c>
      <c r="J46" s="151">
        <v>135</v>
      </c>
      <c r="K46" s="152"/>
      <c r="L46" s="155">
        <f>'16-10'!$K46+('16-10'!$J46/90)</f>
        <v>1.5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350</v>
      </c>
      <c r="K47" s="152"/>
      <c r="L47" s="155">
        <f>'16-10'!$K47+('16-10'!$J47/90)</f>
        <v>3.8888888888888888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737</v>
      </c>
      <c r="J48" s="151"/>
      <c r="K48" s="152">
        <v>-35</v>
      </c>
      <c r="L48" s="155">
        <f>'16-10'!$K48+('16-10'!$J48/90)</f>
        <v>-35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/>
      <c r="K49" s="152">
        <v>15</v>
      </c>
      <c r="L49" s="155">
        <f>'16-10'!$K49+('16-10'!$J49/90)</f>
        <v>15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130</v>
      </c>
      <c r="K50" s="152"/>
      <c r="L50" s="155">
        <f>'16-10'!$K50+('16-10'!$J50/90)</f>
        <v>1.4444444444444444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75</v>
      </c>
      <c r="J51" s="151"/>
      <c r="K51" s="152">
        <v>-250</v>
      </c>
      <c r="L51" s="155">
        <f>'16-10'!$K51+('16-10'!$J51/90)</f>
        <v>-250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1796</v>
      </c>
      <c r="I52" s="154" t="s">
        <v>75</v>
      </c>
      <c r="J52" s="151"/>
      <c r="K52" s="152">
        <v>34</v>
      </c>
      <c r="L52" s="155">
        <f>'16-10'!$K52+('16-10'!$J52/90)</f>
        <v>34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28</v>
      </c>
      <c r="I53" s="154" t="s">
        <v>3129</v>
      </c>
      <c r="J53" s="151">
        <v>-10</v>
      </c>
      <c r="K53" s="152">
        <v>-23</v>
      </c>
      <c r="L53" s="155">
        <f>'16-10'!$K53+('16-10'!$J53/90)</f>
        <v>-23.111111111111111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1497</v>
      </c>
      <c r="J54" s="151">
        <v>-200</v>
      </c>
      <c r="K54" s="152">
        <v>30</v>
      </c>
      <c r="L54" s="155">
        <f>'16-10'!$K54+('16-10'!$J54/90)</f>
        <v>27.777777777777779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900</v>
      </c>
      <c r="K55" s="152"/>
      <c r="L55" s="155">
        <f>'16-10'!$K55+('16-10'!$J55/90)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214</v>
      </c>
      <c r="J56" s="151">
        <v>500</v>
      </c>
      <c r="K56" s="152"/>
      <c r="L56" s="155">
        <f>'16-10'!$K56+('16-10'!$J56/90)</f>
        <v>5.5555555555555554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>
        <v>1</v>
      </c>
      <c r="L57" s="155">
        <f>'16-10'!$K57+('16-10'!$J57/90)</f>
        <v>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250</v>
      </c>
      <c r="K58" s="152"/>
      <c r="L58" s="155">
        <f>'16-10'!$K58+('16-10'!$J58/90)</f>
        <v>2.7777777777777777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370</v>
      </c>
      <c r="J59" s="151"/>
      <c r="K59" s="152">
        <v>4</v>
      </c>
      <c r="L59" s="155">
        <f>'16-10'!$K59+('16-10'!$J59/90)</f>
        <v>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>
        <v>-370</v>
      </c>
      <c r="K60" s="152">
        <v>5</v>
      </c>
      <c r="L60" s="155">
        <f>'16-10'!$K60+('16-10'!$J60/90)</f>
        <v>0.88888888888888928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300</v>
      </c>
      <c r="K61" s="152"/>
      <c r="L61" s="155">
        <f>'16-10'!$K61+('16-10'!$J61/90)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1553</v>
      </c>
      <c r="J62" s="151"/>
      <c r="K62" s="152">
        <v>-10</v>
      </c>
      <c r="L62" s="155">
        <f>'16-10'!$K62+('16-10'!$J62/90)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>
        <v>220</v>
      </c>
      <c r="K63" s="152"/>
      <c r="L63" s="155">
        <f>'16-10'!$K63+('16-10'!$J63/90)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225</v>
      </c>
      <c r="K64" s="152"/>
      <c r="L64" s="155">
        <f>'16-10'!$K64+('16-10'!$J64/90)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190</v>
      </c>
      <c r="K65" s="152"/>
      <c r="L65" s="155">
        <f>'16-10'!$K65+('16-10'!$J65/90)</f>
        <v>2.1111111111111112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1796</v>
      </c>
      <c r="I66" s="154" t="s">
        <v>1482</v>
      </c>
      <c r="J66" s="151"/>
      <c r="K66" s="152">
        <v>400</v>
      </c>
      <c r="L66" s="155">
        <f>'16-10'!$K66+('16-10'!$J66/90)</f>
        <v>400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3130</v>
      </c>
      <c r="J67" s="151">
        <v>85</v>
      </c>
      <c r="K67" s="152"/>
      <c r="L67" s="155">
        <f>'16-10'!$K67+('16-10'!$J67/90)</f>
        <v>0.94444444444444442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180</v>
      </c>
      <c r="K68" s="152"/>
      <c r="L68" s="155">
        <f>'16-10'!$K68+('16-10'!$J68/90)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150</v>
      </c>
      <c r="K69" s="152"/>
      <c r="L69" s="155">
        <f>'16-10'!$K69+('16-10'!$J69/90)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-45</v>
      </c>
      <c r="K70" s="152">
        <v>7</v>
      </c>
      <c r="L70" s="155">
        <f>'16-10'!$K70+('16-10'!$J70/90)</f>
        <v>6.5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3131</v>
      </c>
      <c r="J71" s="151"/>
      <c r="K71" s="152">
        <v>30</v>
      </c>
      <c r="L71" s="155">
        <f>'16-10'!$K71+('16-10'!$J71/90)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3132</v>
      </c>
      <c r="J72" s="151"/>
      <c r="K72" s="152">
        <v>343</v>
      </c>
      <c r="L72" s="155">
        <f>'16-10'!$K72+('16-10'!$J72/90)</f>
        <v>343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-360</v>
      </c>
      <c r="K73" s="152">
        <v>20</v>
      </c>
      <c r="L73" s="155">
        <f>'16-10'!$K73+('16-10'!$J73/90)</f>
        <v>16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1813</v>
      </c>
      <c r="J74" s="151">
        <v>-400</v>
      </c>
      <c r="K74" s="152">
        <v>5</v>
      </c>
      <c r="L74" s="155">
        <f>'16-10'!$K74+('16-10'!$J74/90)</f>
        <v>0.55555555555555536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1813</v>
      </c>
      <c r="J75" s="151">
        <v>-20</v>
      </c>
      <c r="K75" s="152">
        <v>10</v>
      </c>
      <c r="L75" s="155">
        <f>'16-10'!$K75+('16-10'!$J75/90)</f>
        <v>9.7777777777777786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3133</v>
      </c>
      <c r="J76" s="151"/>
      <c r="K76" s="152">
        <v>1000</v>
      </c>
      <c r="L76" s="155">
        <f>'16-10'!$K76+('16-10'!$J76/90)</f>
        <v>1000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128</v>
      </c>
      <c r="J77" s="151">
        <v>-360</v>
      </c>
      <c r="K77" s="152">
        <v>10</v>
      </c>
      <c r="L77" s="155">
        <f>'16-10'!$K77+('16-10'!$J77/90)</f>
        <v>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150</v>
      </c>
      <c r="K78" s="152"/>
      <c r="L78" s="155">
        <f>'16-10'!$K78+('16-10'!$J78/90)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348</v>
      </c>
      <c r="J79" s="151">
        <v>-130</v>
      </c>
      <c r="K79" s="152">
        <v>90</v>
      </c>
      <c r="L79" s="155">
        <f>'16-10'!$K79+('16-10'!$J79/90)</f>
        <v>88.555555555555557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470</v>
      </c>
      <c r="K80" s="152"/>
      <c r="L80" s="155">
        <f>'16-10'!$K80+('16-10'!$J80/90)</f>
        <v>5.2222222222222223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2187</v>
      </c>
      <c r="J81" s="151">
        <v>100</v>
      </c>
      <c r="K81" s="152"/>
      <c r="L81" s="155">
        <f>'16-10'!$K81+('16-10'!$J81/90)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418</v>
      </c>
      <c r="J82" s="151">
        <v>-315</v>
      </c>
      <c r="K82" s="152">
        <v>5</v>
      </c>
      <c r="L82" s="155">
        <f>'16-10'!$K82+('16-10'!$J82/90)</f>
        <v>1.5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292</v>
      </c>
      <c r="J83" s="151"/>
      <c r="K83" s="152">
        <v>200</v>
      </c>
      <c r="L83" s="155">
        <f>'16-10'!$K83+('16-10'!$J83/90)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437</v>
      </c>
      <c r="J84" s="151">
        <v>-300</v>
      </c>
      <c r="K84" s="152"/>
      <c r="L84" s="155">
        <f>'16-10'!$K84+('16-10'!$J84/90)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28</v>
      </c>
      <c r="I85" s="154" t="s">
        <v>953</v>
      </c>
      <c r="J85" s="151">
        <v>-900</v>
      </c>
      <c r="K85" s="152">
        <v>-40</v>
      </c>
      <c r="L85" s="155">
        <f>'16-10'!$K85+('16-10'!$J85/90)</f>
        <v>-50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153</v>
      </c>
      <c r="J86" s="151"/>
      <c r="K86" s="152">
        <v>15</v>
      </c>
      <c r="L86" s="155">
        <f>'16-10'!$K86+('16-10'!$J86/90)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80</v>
      </c>
      <c r="K87" s="152"/>
      <c r="L87" s="155">
        <f>'16-10'!$K87+('16-10'!$J87/90)</f>
        <v>0.88888888888888884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3134</v>
      </c>
      <c r="J88" s="151"/>
      <c r="K88" s="152">
        <v>10</v>
      </c>
      <c r="L88" s="155">
        <f>'16-10'!$K88+('16-10'!$J88/90)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984</v>
      </c>
      <c r="J89" s="151">
        <v>-470</v>
      </c>
      <c r="K89" s="152">
        <v>10</v>
      </c>
      <c r="L89" s="155">
        <f>'16-10'!$K89+('16-10'!$J89/90)</f>
        <v>4.7777777777777777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833</v>
      </c>
      <c r="J90" s="151">
        <v>-540</v>
      </c>
      <c r="K90" s="152">
        <v>10</v>
      </c>
      <c r="L90" s="155">
        <f>'16-10'!$K90+('16-10'!$J90/90)</f>
        <v>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984</v>
      </c>
      <c r="J91" s="151">
        <v>-270</v>
      </c>
      <c r="K91" s="152">
        <v>140</v>
      </c>
      <c r="L91" s="155">
        <f>'16-10'!$K91+('16-10'!$J91/90)</f>
        <v>137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200</v>
      </c>
      <c r="K92" s="152"/>
      <c r="L92" s="155">
        <f>'16-10'!$K92+('16-10'!$J92/90)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11</v>
      </c>
      <c r="L93" s="155">
        <f>'16-10'!$K93+('16-10'!$J93/90)</f>
        <v>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750</v>
      </c>
      <c r="J94" s="151">
        <v>-100</v>
      </c>
      <c r="K94" s="152">
        <v>145</v>
      </c>
      <c r="L94" s="155">
        <f>'16-10'!$K94+('16-10'!$J94/90)</f>
        <v>143.88888888888889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3135</v>
      </c>
      <c r="J95" s="151">
        <v>-300</v>
      </c>
      <c r="K95" s="152">
        <v>10</v>
      </c>
      <c r="L95" s="155">
        <f>'16-10'!$K95+('16-10'!$J95/90)</f>
        <v>6.6666666666666661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1796</v>
      </c>
      <c r="I96" s="154" t="s">
        <v>1309</v>
      </c>
      <c r="J96" s="151"/>
      <c r="K96" s="152">
        <v>362</v>
      </c>
      <c r="L96" s="155">
        <f>'16-10'!$K96+('16-10'!$J96/90)</f>
        <v>362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-362</v>
      </c>
      <c r="L97" s="155">
        <f>'16-10'!$K97+('16-10'!$J97/90)</f>
        <v>-362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275</v>
      </c>
      <c r="J98" s="151"/>
      <c r="K98" s="152">
        <v>130</v>
      </c>
      <c r="L98" s="155">
        <f>'16-10'!$K98+('16-10'!$J98/90)</f>
        <v>130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-130</v>
      </c>
      <c r="L99" s="155">
        <f>'16-10'!$K99+('16-10'!$J99/90)</f>
        <v>-130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850</v>
      </c>
      <c r="J100" s="151">
        <v>100</v>
      </c>
      <c r="K100" s="152">
        <v>15</v>
      </c>
      <c r="L100" s="155">
        <f>'16-10'!$K100+('16-10'!$J100/90)</f>
        <v>16.111111111111111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445</v>
      </c>
      <c r="J101" s="151"/>
      <c r="K101" s="152">
        <v>79</v>
      </c>
      <c r="L101" s="155">
        <f>'16-10'!$K101+('16-10'!$J101/90)</f>
        <v>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-300</v>
      </c>
      <c r="K102" s="152">
        <v>10</v>
      </c>
      <c r="L102" s="155">
        <f>'16-10'!$K102+('16-10'!$J102/90)</f>
        <v>6.6666666666666661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3136</v>
      </c>
      <c r="J103" s="151">
        <v>-375</v>
      </c>
      <c r="K103" s="152">
        <v>10</v>
      </c>
      <c r="L103" s="155">
        <f>'16-10'!$K103+('16-10'!$J103/90)</f>
        <v>5.833333333333333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209</v>
      </c>
      <c r="J104" s="151">
        <v>160</v>
      </c>
      <c r="K104" s="152"/>
      <c r="L104" s="155">
        <f>'16-10'!$K104+('16-10'!$J104/90)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1530</v>
      </c>
      <c r="J105" s="151"/>
      <c r="K105" s="152">
        <v>64</v>
      </c>
      <c r="L105" s="155">
        <f>'16-10'!$K105+('16-10'!$J105/90)</f>
        <v>64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90</v>
      </c>
      <c r="K106" s="152"/>
      <c r="L106" s="155">
        <f>'16-10'!$K106+('16-10'!$J106/90)</f>
        <v>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3137</v>
      </c>
      <c r="J107" s="151">
        <v>225</v>
      </c>
      <c r="K107" s="152"/>
      <c r="L107" s="155">
        <f>'16-10'!$K107+('16-10'!$J107/90)</f>
        <v>2.5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83</v>
      </c>
      <c r="J108" s="151"/>
      <c r="K108" s="152">
        <v>9</v>
      </c>
      <c r="L108" s="155">
        <f>'16-10'!$K108+('16-10'!$J108/90)</f>
        <v>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/>
      <c r="K109" s="152">
        <v>18</v>
      </c>
      <c r="L109" s="155">
        <f>'16-10'!$K109+('16-10'!$J109/90)</f>
        <v>18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780</v>
      </c>
      <c r="J110" s="151">
        <v>40</v>
      </c>
      <c r="K110" s="152"/>
      <c r="L110" s="155">
        <f>'16-10'!$K110+('16-10'!$J110/90)</f>
        <v>0.44444444444444442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200</v>
      </c>
      <c r="K111" s="152"/>
      <c r="L111" s="155">
        <f>'16-10'!$K111+('16-10'!$J111/90)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-425</v>
      </c>
      <c r="K112" s="152">
        <v>20</v>
      </c>
      <c r="L112" s="155">
        <f>'16-10'!$K112+('16-10'!$J112/90)</f>
        <v>15.277777777777779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320</v>
      </c>
      <c r="K113" s="152"/>
      <c r="L113" s="155">
        <f>'16-10'!$K113+('16-10'!$J113/90)</f>
        <v>3.5555555555555554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100</v>
      </c>
      <c r="K114" s="152"/>
      <c r="L114" s="155">
        <f>'16-10'!$K114+('16-10'!$J114/90)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>
        <v>20</v>
      </c>
      <c r="L115" s="155">
        <f>'16-10'!$K115+('16-10'!$J115/90)</f>
        <v>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>
        <v>65</v>
      </c>
      <c r="L116" s="155">
        <f>'16-10'!$K116+('16-10'!$J116/90)</f>
        <v>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1520</v>
      </c>
      <c r="J117" s="151"/>
      <c r="K117" s="152">
        <v>200</v>
      </c>
      <c r="L117" s="155">
        <f>'16-10'!$K117+('16-10'!$J117/90)</f>
        <v>200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50</v>
      </c>
      <c r="K118" s="152">
        <v>41</v>
      </c>
      <c r="L118" s="155">
        <f>'16-10'!$K118+('16-10'!$J118/90)</f>
        <v>41.555555555555557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788</v>
      </c>
      <c r="J119" s="151">
        <v>230</v>
      </c>
      <c r="K119" s="152"/>
      <c r="L119" s="155">
        <f>'16-10'!$K119+('16-10'!$J119/90)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470</v>
      </c>
      <c r="J120" s="151">
        <v>30</v>
      </c>
      <c r="K120" s="152">
        <v>10</v>
      </c>
      <c r="L120" s="155">
        <f>'16-10'!$K120+('16-10'!$J120/90)</f>
        <v>10.333333333333334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'16-10'!$K121+('16-10'!$J121/90)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2515</v>
      </c>
      <c r="J122" s="151"/>
      <c r="K122" s="152">
        <v>15</v>
      </c>
      <c r="L122" s="155">
        <f>'16-10'!$K122+('16-10'!$J122/90)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500</v>
      </c>
      <c r="K123" s="152"/>
      <c r="L123" s="155">
        <f>'16-10'!$K123+('16-10'!$J123/90)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337</v>
      </c>
      <c r="J124" s="151"/>
      <c r="K124" s="152">
        <v>100</v>
      </c>
      <c r="L124" s="155">
        <f>'16-10'!$K124+('16-10'!$J124/90)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737</v>
      </c>
      <c r="J125" s="151">
        <v>-450</v>
      </c>
      <c r="K125" s="152">
        <v>40</v>
      </c>
      <c r="L125" s="155">
        <f>'16-10'!$K125+('16-10'!$J125/90)</f>
        <v>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28</v>
      </c>
      <c r="I126" s="154" t="s">
        <v>1110</v>
      </c>
      <c r="J126" s="151"/>
      <c r="K126" s="152">
        <v>-20</v>
      </c>
      <c r="L126" s="155">
        <f>'16-10'!$K126+('16-10'!$J126/90)</f>
        <v>-20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28</v>
      </c>
      <c r="I127" s="154" t="s">
        <v>2659</v>
      </c>
      <c r="J127" s="151"/>
      <c r="K127" s="152">
        <v>-10</v>
      </c>
      <c r="L127" s="155">
        <f>'16-10'!$K127+('16-10'!$J127/90)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-595</v>
      </c>
      <c r="K128" s="152">
        <v>-26</v>
      </c>
      <c r="L128" s="155">
        <f>'16-10'!$K128+('16-10'!$J128/90)</f>
        <v>-32.611111111111114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40</v>
      </c>
      <c r="I129" s="154" t="s">
        <v>239</v>
      </c>
      <c r="J129" s="151"/>
      <c r="K129" s="152">
        <v>-3150</v>
      </c>
      <c r="L129" s="155">
        <f>'16-10'!$K129+('16-10'!$J129/90)</f>
        <v>-3150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970</v>
      </c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44" priority="1">
      <formula>$H22="جملة"</formula>
    </cfRule>
    <cfRule type="expression" dxfId="143" priority="2">
      <formula>$H22="مصاريف"</formula>
    </cfRule>
    <cfRule type="expression" dxfId="142" priority="3">
      <formula>$H22="سحب"</formula>
    </cfRule>
    <cfRule type="expression" dxfId="141" priority="4">
      <formula>$H22="بيع"</formula>
    </cfRule>
  </conditionalFormatting>
  <conditionalFormatting sqref="H3:L18">
    <cfRule type="expression" dxfId="140" priority="5">
      <formula>$H3="جملة"</formula>
    </cfRule>
    <cfRule type="expression" dxfId="139" priority="6">
      <formula>$H3="مصاريف"</formula>
    </cfRule>
    <cfRule type="expression" dxfId="138" priority="7">
      <formula>$H3="سحب"</formula>
    </cfRule>
    <cfRule type="expression" dxfId="137" priority="8">
      <formula>$H3="بيع"</formula>
    </cfRule>
  </conditionalFormatting>
  <conditionalFormatting sqref="I22:L361">
    <cfRule type="expression" dxfId="136" priority="9">
      <formula>$H22="جملة"</formula>
    </cfRule>
    <cfRule type="expression" dxfId="135" priority="10">
      <formula>$H22="مصاريف"</formula>
    </cfRule>
    <cfRule type="expression" dxfId="134" priority="11">
      <formula>$H22="سحب"</formula>
    </cfRule>
    <cfRule type="expression" dxfId="133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000"/>
  <sheetViews>
    <sheetView rightToLeft="1" topLeftCell="A107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930</v>
      </c>
      <c r="K1" s="166">
        <f t="shared" si="0"/>
        <v>824</v>
      </c>
      <c r="L1" s="167">
        <f t="shared" si="0"/>
        <v>834.33333333333337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430</v>
      </c>
      <c r="J3" s="151">
        <v>350</v>
      </c>
      <c r="K3" s="152"/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1256</v>
      </c>
      <c r="J4" s="151"/>
      <c r="K4" s="152">
        <v>795</v>
      </c>
      <c r="L4" s="155">
        <f t="shared" si="1"/>
        <v>795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3139</v>
      </c>
      <c r="J5" s="151">
        <v>350</v>
      </c>
      <c r="K5" s="152">
        <v>10</v>
      </c>
      <c r="L5" s="155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684</v>
      </c>
      <c r="J6" s="151">
        <v>380</v>
      </c>
      <c r="K6" s="152"/>
      <c r="L6" s="155">
        <f t="shared" si="1"/>
        <v>4.2222222222222223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132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56</v>
      </c>
      <c r="J8" s="151"/>
      <c r="K8" s="152">
        <v>9</v>
      </c>
      <c r="L8" s="155">
        <f t="shared" si="1"/>
        <v>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SUM('17-10'!$J$22:$J$361)</f>
        <v>-4580</v>
      </c>
      <c r="K20" s="166">
        <f>SUM('17-10'!$K$22:$K$361)</f>
        <v>-1010</v>
      </c>
      <c r="L20" s="167">
        <f>SUM('17-10'!$L$22:$L$361)</f>
        <v>-1060.8888888888905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82</v>
      </c>
      <c r="F22" s="16">
        <f t="shared" ref="F22:F26" si="3">D22*E22</f>
        <v>410</v>
      </c>
      <c r="G22" s="7"/>
      <c r="H22" s="156" t="s">
        <v>6</v>
      </c>
      <c r="I22" s="154" t="s">
        <v>1765</v>
      </c>
      <c r="J22" s="151">
        <v>270</v>
      </c>
      <c r="K22" s="152">
        <v>25</v>
      </c>
      <c r="L22" s="155">
        <f>'17-10'!$K22+('17-10'!$J22/90)</f>
        <v>28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74</v>
      </c>
      <c r="S22" s="16">
        <f t="shared" ref="S22:S26" si="5">Q22*R22</f>
        <v>370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33</v>
      </c>
      <c r="F23" s="16">
        <f t="shared" si="3"/>
        <v>330</v>
      </c>
      <c r="G23" s="43"/>
      <c r="H23" s="156" t="s">
        <v>28</v>
      </c>
      <c r="I23" s="154" t="s">
        <v>35</v>
      </c>
      <c r="J23" s="151">
        <v>-300</v>
      </c>
      <c r="K23" s="152"/>
      <c r="L23" s="155">
        <f>'17-10'!$K23+('17-10'!$J23/90)</f>
        <v>-3.3333333333333335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121</v>
      </c>
      <c r="S23" s="16">
        <f t="shared" si="5"/>
        <v>1210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63</v>
      </c>
      <c r="C24" s="14">
        <f t="shared" si="2"/>
        <v>630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540</v>
      </c>
      <c r="J24" s="151">
        <v>270</v>
      </c>
      <c r="K24" s="152"/>
      <c r="L24" s="155">
        <f>'17-10'!$K24+('17-10'!$J24/90)</f>
        <v>3</v>
      </c>
      <c r="M24" s="3"/>
      <c r="N24" s="13">
        <v>10</v>
      </c>
      <c r="O24" s="1">
        <v>59</v>
      </c>
      <c r="P24" s="14">
        <f t="shared" si="4"/>
        <v>590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3087</v>
      </c>
      <c r="J25" s="151">
        <v>470</v>
      </c>
      <c r="K25" s="152"/>
      <c r="L25" s="155">
        <f>'17-10'!$K25+('17-10'!$J25/90)</f>
        <v>5.2222222222222223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89</v>
      </c>
      <c r="F26" s="16">
        <f t="shared" si="3"/>
        <v>8900</v>
      </c>
      <c r="G26" s="7"/>
      <c r="H26" s="156" t="s">
        <v>6</v>
      </c>
      <c r="I26" s="154" t="s">
        <v>3140</v>
      </c>
      <c r="J26" s="151">
        <v>700</v>
      </c>
      <c r="K26" s="152"/>
      <c r="L26" s="155">
        <f>'17-10'!$K26+('17-10'!$J26/90)</f>
        <v>7.7777777777777777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57" t="s">
        <v>11</v>
      </c>
      <c r="E27" s="157"/>
      <c r="F27" s="159">
        <f>SUM(F22:F26)</f>
        <v>9640</v>
      </c>
      <c r="G27" s="7"/>
      <c r="H27" s="156" t="s">
        <v>6</v>
      </c>
      <c r="I27" s="154" t="s">
        <v>958</v>
      </c>
      <c r="J27" s="151">
        <v>-25</v>
      </c>
      <c r="K27" s="152">
        <v>5</v>
      </c>
      <c r="L27" s="155">
        <f>'17-10'!$K27+('17-10'!$J27/90)</f>
        <v>4.7222222222222223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5060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1580</v>
      </c>
      <c r="D28" s="1"/>
      <c r="E28" s="1"/>
      <c r="F28" s="1"/>
      <c r="G28" s="1"/>
      <c r="H28" s="156" t="s">
        <v>6</v>
      </c>
      <c r="I28" s="154"/>
      <c r="J28" s="151">
        <v>250</v>
      </c>
      <c r="K28" s="152"/>
      <c r="L28" s="155">
        <f>'17-10'!$K28+('17-10'!$J28/90)</f>
        <v>2.7777777777777777</v>
      </c>
      <c r="M28" s="3"/>
      <c r="N28" s="157" t="s">
        <v>11</v>
      </c>
      <c r="O28" s="157"/>
      <c r="P28" s="158">
        <f>SUM(P22:P27)</f>
        <v>670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-470</v>
      </c>
      <c r="G29" s="1"/>
      <c r="H29" s="156" t="s">
        <v>28</v>
      </c>
      <c r="I29" s="154" t="s">
        <v>437</v>
      </c>
      <c r="J29" s="151">
        <v>-400</v>
      </c>
      <c r="K29" s="152"/>
      <c r="L29" s="155">
        <f>'17-10'!$K29+('17-10'!$J29/90)</f>
        <v>-4.4444444444444446</v>
      </c>
      <c r="M29" s="3"/>
      <c r="N29" s="1"/>
      <c r="O29" s="1"/>
      <c r="P29" s="18"/>
      <c r="Q29" s="233" t="s">
        <v>21</v>
      </c>
      <c r="R29" s="234"/>
      <c r="S29" s="159">
        <f>SUM('17-10'!$J$22:$J$361)</f>
        <v>-4580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809</v>
      </c>
      <c r="D30" s="1"/>
      <c r="E30" s="1"/>
      <c r="F30" s="8"/>
      <c r="G30" s="1"/>
      <c r="H30" s="156" t="s">
        <v>6</v>
      </c>
      <c r="I30" s="154" t="s">
        <v>154</v>
      </c>
      <c r="J30" s="151">
        <v>80</v>
      </c>
      <c r="K30" s="152"/>
      <c r="L30" s="155">
        <f>'17-10'!$K30+('17-10'!$J30/90)</f>
        <v>0.88888888888888884</v>
      </c>
      <c r="M30" s="3"/>
      <c r="N30" s="233" t="s">
        <v>23</v>
      </c>
      <c r="O30" s="234"/>
      <c r="P30" s="158">
        <f>SUM('17-10'!$K$22:$K$361)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2822</v>
      </c>
      <c r="J31" s="151">
        <v>430</v>
      </c>
      <c r="K31" s="152"/>
      <c r="L31" s="155">
        <f>'17-10'!$K31+('17-10'!$J31/90)</f>
        <v>4.7777777777777777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2822</v>
      </c>
      <c r="J32" s="151">
        <v>-160</v>
      </c>
      <c r="K32" s="152">
        <v>10</v>
      </c>
      <c r="L32" s="155">
        <f>'17-10'!$K32+('17-10'!$J32/90)</f>
        <v>8.2222222222222214</v>
      </c>
      <c r="M32" s="3"/>
      <c r="N32" s="157" t="s">
        <v>25</v>
      </c>
      <c r="O32" s="157"/>
      <c r="P32" s="158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1002</v>
      </c>
      <c r="J33" s="151">
        <v>-540</v>
      </c>
      <c r="K33" s="152">
        <v>60</v>
      </c>
      <c r="L33" s="155">
        <f>'17-10'!$K33+('17-10'!$J33/90)</f>
        <v>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1336</v>
      </c>
      <c r="J34" s="151"/>
      <c r="K34" s="152">
        <v>275</v>
      </c>
      <c r="L34" s="155">
        <f>'17-10'!$K34+('17-10'!$J34/90)</f>
        <v>275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637</v>
      </c>
      <c r="J35" s="151"/>
      <c r="K35" s="152">
        <v>1500</v>
      </c>
      <c r="L35" s="155">
        <f>'17-10'!$K35+('17-10'!$J35/90)</f>
        <v>1500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3141</v>
      </c>
      <c r="J36" s="151"/>
      <c r="K36" s="152">
        <v>20</v>
      </c>
      <c r="L36" s="155">
        <f>'17-10'!$K36+('17-10'!$J36/90)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37</v>
      </c>
      <c r="J37" s="151">
        <v>90</v>
      </c>
      <c r="K37" s="152"/>
      <c r="L37" s="155">
        <f>'17-10'!$K37+('17-10'!$J37/90)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121</v>
      </c>
      <c r="J38" s="151">
        <v>1200</v>
      </c>
      <c r="K38" s="152"/>
      <c r="L38" s="155">
        <f>'17-10'!$K38+('17-10'!$J38/90)</f>
        <v>13.333333333333334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936</v>
      </c>
      <c r="J39" s="151"/>
      <c r="K39" s="152">
        <v>230</v>
      </c>
      <c r="L39" s="155">
        <f>'17-10'!$K39+('17-10'!$J39/90)</f>
        <v>230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3142</v>
      </c>
      <c r="J40" s="151">
        <v>-100</v>
      </c>
      <c r="K40" s="152">
        <v>210</v>
      </c>
      <c r="L40" s="155">
        <f>'17-10'!$K40+('17-10'!$J40/90)</f>
        <v>208.88888888888889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130</v>
      </c>
      <c r="K41" s="152"/>
      <c r="L41" s="155">
        <f>'17-10'!$K41+('17-10'!$J41/90)</f>
        <v>1.4444444444444444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28</v>
      </c>
      <c r="I42" s="154" t="s">
        <v>3143</v>
      </c>
      <c r="J42" s="151"/>
      <c r="K42" s="152">
        <v>-20</v>
      </c>
      <c r="L42" s="155">
        <f>'17-10'!$K42+('17-10'!$J42/90)</f>
        <v>-20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18</v>
      </c>
      <c r="J43" s="151">
        <v>585</v>
      </c>
      <c r="K43" s="152"/>
      <c r="L43" s="155">
        <f>'17-10'!$K43+('17-10'!$J43/90)</f>
        <v>6.5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>
        <v>-2000</v>
      </c>
      <c r="K44" s="152"/>
      <c r="L44" s="155">
        <f>'17-10'!$K44+('17-10'!$J44/90)</f>
        <v>-22.222222222222221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631</v>
      </c>
      <c r="J45" s="151">
        <v>-100</v>
      </c>
      <c r="K45" s="152">
        <v>10</v>
      </c>
      <c r="L45" s="155">
        <f>'17-10'!$K45+('17-10'!$J45/90)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123</v>
      </c>
      <c r="J46" s="151"/>
      <c r="K46" s="152">
        <v>1</v>
      </c>
      <c r="L46" s="155">
        <f>'17-10'!$K46+('17-10'!$J46/90)</f>
        <v>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2976</v>
      </c>
      <c r="J47" s="151">
        <v>600</v>
      </c>
      <c r="K47" s="152"/>
      <c r="L47" s="155">
        <f>'17-10'!$K47+('17-10'!$J47/90)</f>
        <v>6.666666666666667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40</v>
      </c>
      <c r="I48" s="154" t="s">
        <v>3144</v>
      </c>
      <c r="J48" s="151"/>
      <c r="K48" s="152">
        <v>11</v>
      </c>
      <c r="L48" s="155">
        <f>'17-10'!$K48+('17-10'!$J48/90)</f>
        <v>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363</v>
      </c>
      <c r="J49" s="151"/>
      <c r="K49" s="152">
        <v>100</v>
      </c>
      <c r="L49" s="155">
        <f>'17-10'!$K49+('17-10'!$J49/90)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699</v>
      </c>
      <c r="J50" s="151"/>
      <c r="K50" s="152">
        <v>50</v>
      </c>
      <c r="L50" s="155">
        <f>'17-10'!$K50+('17-10'!$J50/90)</f>
        <v>50</v>
      </c>
      <c r="M50" s="3"/>
      <c r="N50" s="45" t="s">
        <v>3145</v>
      </c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600</v>
      </c>
      <c r="K51" s="152"/>
      <c r="L51" s="155">
        <f>'17-10'!$K51+('17-10'!$J51/90)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154</v>
      </c>
      <c r="J52" s="151">
        <v>200</v>
      </c>
      <c r="K52" s="152"/>
      <c r="L52" s="155">
        <f>'17-10'!$K52+('17-10'!$J52/90)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1497</v>
      </c>
      <c r="J53" s="151"/>
      <c r="K53" s="152">
        <v>5</v>
      </c>
      <c r="L53" s="155">
        <f>'17-10'!$K53+('17-10'!$J53/90)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1796</v>
      </c>
      <c r="I54" s="154" t="s">
        <v>75</v>
      </c>
      <c r="J54" s="151"/>
      <c r="K54" s="152">
        <v>55</v>
      </c>
      <c r="L54" s="155">
        <f>'17-10'!$K54+('17-10'!$J54/90)</f>
        <v>55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78</v>
      </c>
      <c r="J55" s="151"/>
      <c r="K55" s="152">
        <v>14</v>
      </c>
      <c r="L55" s="155">
        <f>'17-10'!$K55+('17-10'!$J55/90)</f>
        <v>14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200</v>
      </c>
      <c r="K56" s="152"/>
      <c r="L56" s="155">
        <f>'17-10'!$K56+('17-10'!$J56/90)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3146</v>
      </c>
      <c r="J57" s="151">
        <v>-180</v>
      </c>
      <c r="K57" s="152">
        <v>10</v>
      </c>
      <c r="L57" s="155">
        <f>'17-10'!$K57+('17-10'!$J57/90)</f>
        <v>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1025</v>
      </c>
      <c r="J58" s="151">
        <v>720</v>
      </c>
      <c r="K58" s="152">
        <v>20</v>
      </c>
      <c r="L58" s="155">
        <f>'17-10'!$K58+('17-10'!$J58/90)</f>
        <v>28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161</v>
      </c>
      <c r="J59" s="151">
        <v>-180</v>
      </c>
      <c r="K59" s="152">
        <v>30</v>
      </c>
      <c r="L59" s="155">
        <f>'17-10'!$K59+('17-10'!$J59/90)</f>
        <v>28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132</v>
      </c>
      <c r="J60" s="151">
        <v>300</v>
      </c>
      <c r="K60" s="152"/>
      <c r="L60" s="155">
        <f>'17-10'!$K60+('17-10'!$J60/90)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-50</v>
      </c>
      <c r="K61" s="152">
        <v>2</v>
      </c>
      <c r="L61" s="155">
        <f>'17-10'!$K61+('17-10'!$J61/90)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60</v>
      </c>
      <c r="L62" s="155">
        <f>'17-10'!$K62+('17-10'!$J62/90)</f>
        <v>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3148</v>
      </c>
      <c r="J63" s="151">
        <v>200</v>
      </c>
      <c r="K63" s="152">
        <v>20</v>
      </c>
      <c r="L63" s="155">
        <f>'17-10'!$K63+('17-10'!$J63/90)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147</v>
      </c>
      <c r="J64" s="151">
        <v>300</v>
      </c>
      <c r="K64" s="152"/>
      <c r="L64" s="155">
        <f>'17-10'!$K64+('17-10'!$J64/90)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373</v>
      </c>
      <c r="J65" s="151">
        <v>200</v>
      </c>
      <c r="K65" s="152">
        <v>520</v>
      </c>
      <c r="L65" s="155">
        <f>'17-10'!$K65+('17-10'!$J65/90)</f>
        <v>522.22222222222217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783</v>
      </c>
      <c r="J66" s="151">
        <v>320</v>
      </c>
      <c r="K66" s="152"/>
      <c r="L66" s="155">
        <f>'17-10'!$K66+('17-10'!$J66/90)</f>
        <v>3.5555555555555554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-400</v>
      </c>
      <c r="K67" s="152">
        <v>10</v>
      </c>
      <c r="L67" s="155">
        <f>'17-10'!$K67+('17-10'!$J67/90)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1796</v>
      </c>
      <c r="I68" s="154" t="s">
        <v>75</v>
      </c>
      <c r="J68" s="151">
        <v>-300</v>
      </c>
      <c r="K68" s="152">
        <v>120</v>
      </c>
      <c r="L68" s="155">
        <f>'17-10'!$K68+('17-10'!$J68/90)</f>
        <v>116.66666666666667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>
        <v>200</v>
      </c>
      <c r="K69" s="152"/>
      <c r="L69" s="155">
        <f>'17-10'!$K69+('17-10'!$J69/90)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984</v>
      </c>
      <c r="J70" s="151">
        <v>-100</v>
      </c>
      <c r="K70" s="152">
        <v>80</v>
      </c>
      <c r="L70" s="155">
        <f>'17-10'!$K70+('17-10'!$J70/90)</f>
        <v>78.888888888888886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376</v>
      </c>
      <c r="J71" s="151">
        <v>-100</v>
      </c>
      <c r="K71" s="152">
        <v>10</v>
      </c>
      <c r="L71" s="155">
        <f>'17-10'!$K71+('17-10'!$J71/90)</f>
        <v>8.8888888888888893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3149</v>
      </c>
      <c r="J72" s="151">
        <v>60</v>
      </c>
      <c r="K72" s="152"/>
      <c r="L72" s="155">
        <f>'17-10'!$K72+('17-10'!$J72/90)</f>
        <v>0.66666666666666663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366</v>
      </c>
      <c r="J73" s="151">
        <v>140</v>
      </c>
      <c r="K73" s="152"/>
      <c r="L73" s="155">
        <f>'17-10'!$K73+('17-10'!$J73/90)</f>
        <v>1.5555555555555556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450</v>
      </c>
      <c r="K74" s="152">
        <v>20</v>
      </c>
      <c r="L74" s="155">
        <f>'17-10'!$K74+('17-10'!$J74/90)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2950</v>
      </c>
      <c r="J75" s="151">
        <v>630</v>
      </c>
      <c r="K75" s="152"/>
      <c r="L75" s="155">
        <f>'17-10'!$K75+('17-10'!$J75/90)</f>
        <v>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67</v>
      </c>
      <c r="J76" s="151">
        <v>250</v>
      </c>
      <c r="K76" s="152"/>
      <c r="L76" s="155">
        <f>'17-10'!$K76+('17-10'!$J76/90)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3150</v>
      </c>
      <c r="J77" s="151"/>
      <c r="K77" s="152">
        <v>5</v>
      </c>
      <c r="L77" s="155">
        <f>'17-10'!$K77+('17-10'!$J77/90)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112</v>
      </c>
      <c r="J78" s="151">
        <v>200</v>
      </c>
      <c r="K78" s="152"/>
      <c r="L78" s="155">
        <f>'17-10'!$K78+('17-10'!$J78/90)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791</v>
      </c>
      <c r="J79" s="151"/>
      <c r="K79" s="152">
        <f>-35+100</f>
        <v>65</v>
      </c>
      <c r="L79" s="155">
        <f>'17-10'!$K79+('17-10'!$J79/90)</f>
        <v>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239</v>
      </c>
      <c r="J80" s="151"/>
      <c r="K80" s="152">
        <v>-3700</v>
      </c>
      <c r="L80" s="155">
        <f>'17-10'!$K80+('17-10'!$J80/90)</f>
        <v>-3700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501</v>
      </c>
      <c r="J81" s="151">
        <v>-500</v>
      </c>
      <c r="K81" s="152">
        <v>10</v>
      </c>
      <c r="L81" s="155">
        <f>'17-10'!$K81+('17-10'!$J81/90)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90</v>
      </c>
      <c r="J82" s="151">
        <v>100</v>
      </c>
      <c r="K82" s="152">
        <v>11</v>
      </c>
      <c r="L82" s="155">
        <f>'17-10'!$K82+('17-10'!$J82/90)</f>
        <v>12.111111111111111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97</v>
      </c>
      <c r="J83" s="151">
        <v>-700</v>
      </c>
      <c r="K83" s="152">
        <v>10</v>
      </c>
      <c r="L83" s="155">
        <f>'17-10'!$K83+('17-10'!$J83/90)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2988</v>
      </c>
      <c r="J84" s="151">
        <v>135</v>
      </c>
      <c r="K84" s="152"/>
      <c r="L84" s="155">
        <f>'17-10'!$K84+('17-10'!$J84/90)</f>
        <v>1.5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2296</v>
      </c>
      <c r="J85" s="151">
        <v>-380</v>
      </c>
      <c r="K85" s="152">
        <v>10</v>
      </c>
      <c r="L85" s="155">
        <f>'17-10'!$K85+('17-10'!$J85/90)</f>
        <v>5.7777777777777777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1347</v>
      </c>
      <c r="J86" s="151"/>
      <c r="K86" s="152">
        <v>-70</v>
      </c>
      <c r="L86" s="155">
        <f>'17-10'!$K86+('17-10'!$J86/90)</f>
        <v>-70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1101</v>
      </c>
      <c r="J87" s="151">
        <v>-400</v>
      </c>
      <c r="K87" s="152">
        <v>10</v>
      </c>
      <c r="L87" s="155">
        <f>'17-10'!$K87+('17-10'!$J87/90)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141</v>
      </c>
      <c r="J88" s="151">
        <v>225</v>
      </c>
      <c r="K88" s="152"/>
      <c r="L88" s="155">
        <f>'17-10'!$K88+('17-10'!$J88/90)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100</v>
      </c>
      <c r="K89" s="152">
        <v>5</v>
      </c>
      <c r="L89" s="155">
        <f>'17-10'!$K89+('17-10'!$J89/90)</f>
        <v>6.1111111111111107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1918</v>
      </c>
      <c r="J90" s="151">
        <v>-630</v>
      </c>
      <c r="K90" s="152">
        <v>70</v>
      </c>
      <c r="L90" s="155">
        <f>'17-10'!$K90+('17-10'!$J90/90)</f>
        <v>63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1366</v>
      </c>
      <c r="J91" s="151"/>
      <c r="K91" s="152">
        <v>10</v>
      </c>
      <c r="L91" s="155">
        <f>'17-10'!$K91+('17-10'!$J91/90)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154</v>
      </c>
      <c r="J92" s="151">
        <v>100</v>
      </c>
      <c r="K92" s="152"/>
      <c r="L92" s="155">
        <f>'17-10'!$K92+('17-10'!$J92/90)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7</v>
      </c>
      <c r="L93" s="155">
        <f>'17-10'!$K93+('17-10'!$J93/90)</f>
        <v>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418</v>
      </c>
      <c r="J94" s="151">
        <v>135</v>
      </c>
      <c r="K94" s="152"/>
      <c r="L94" s="155">
        <f>'17-10'!$K94+('17-10'!$J94/90)</f>
        <v>1.5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3151</v>
      </c>
      <c r="J95" s="151"/>
      <c r="K95" s="152">
        <v>200</v>
      </c>
      <c r="L95" s="155">
        <f>'17-10'!$K95+('17-10'!$J95/90)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95</v>
      </c>
      <c r="J96" s="151"/>
      <c r="K96" s="152">
        <v>-200</v>
      </c>
      <c r="L96" s="155">
        <f>'17-10'!$K96+('17-10'!$J96/90)</f>
        <v>-200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28</v>
      </c>
      <c r="I97" s="154" t="s">
        <v>3152</v>
      </c>
      <c r="J97" s="151">
        <v>-300</v>
      </c>
      <c r="K97" s="152"/>
      <c r="L97" s="155">
        <f>'17-10'!$K97+('17-10'!$J97/90)</f>
        <v>-3.3333333333333335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1174</v>
      </c>
      <c r="J98" s="151"/>
      <c r="K98" s="152">
        <v>70</v>
      </c>
      <c r="L98" s="155">
        <f>'17-10'!$K98+('17-10'!$J98/90)</f>
        <v>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389</v>
      </c>
      <c r="J99" s="151">
        <v>630</v>
      </c>
      <c r="K99" s="152"/>
      <c r="L99" s="155">
        <f>'17-10'!$K99+('17-10'!$J99/90)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</v>
      </c>
      <c r="J100" s="151">
        <v>200</v>
      </c>
      <c r="K100" s="152"/>
      <c r="L100" s="155">
        <f>'17-10'!$K100+('17-10'!$J100/90)</f>
        <v>2.2222222222222223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180</v>
      </c>
      <c r="K101" s="152"/>
      <c r="L101" s="155">
        <f>'17-10'!$K101+('17-10'!$J101/90)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1073</v>
      </c>
      <c r="J102" s="151"/>
      <c r="K102" s="152">
        <v>84</v>
      </c>
      <c r="L102" s="155">
        <f>'17-10'!$K102+('17-10'!$J102/90)</f>
        <v>84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608</v>
      </c>
      <c r="J103" s="151">
        <v>-135</v>
      </c>
      <c r="K103" s="152">
        <v>10</v>
      </c>
      <c r="L103" s="155">
        <f>'17-10'!$K103+('17-10'!$J103/90)</f>
        <v>8.5</v>
      </c>
      <c r="M103" s="3"/>
      <c r="N103" s="45"/>
      <c r="O103" s="9"/>
      <c r="P103" s="84"/>
      <c r="Q103" s="228" t="s">
        <v>3154</v>
      </c>
      <c r="R103" s="228"/>
      <c r="S103" s="229">
        <v>-5000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502</v>
      </c>
      <c r="J104" s="151">
        <v>20</v>
      </c>
      <c r="K104" s="152">
        <v>1</v>
      </c>
      <c r="L104" s="155">
        <f>'17-10'!$K104+('17-10'!$J104/90)</f>
        <v>1.2222222222222223</v>
      </c>
      <c r="M104" s="3"/>
      <c r="N104" s="45"/>
      <c r="O104" s="9"/>
      <c r="P104" s="84"/>
      <c r="Q104" s="228" t="s">
        <v>3153</v>
      </c>
      <c r="R104" s="228"/>
      <c r="S104" s="229">
        <v>-4500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2182</v>
      </c>
      <c r="J105" s="151">
        <v>700</v>
      </c>
      <c r="K105" s="152"/>
      <c r="L105" s="155">
        <f>'17-10'!$K105+('17-10'!$J105/90)</f>
        <v>7.7777777777777777</v>
      </c>
      <c r="M105" s="3"/>
      <c r="N105" s="45"/>
      <c r="O105" s="9"/>
      <c r="P105" s="227">
        <v>100</v>
      </c>
      <c r="Q105" s="228" t="s">
        <v>3155</v>
      </c>
      <c r="R105" s="228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80</v>
      </c>
      <c r="K106" s="152"/>
      <c r="L106" s="155">
        <f>'17-10'!$K106+('17-10'!$J106/90)</f>
        <v>0.88888888888888884</v>
      </c>
      <c r="M106" s="3"/>
      <c r="N106" s="45"/>
      <c r="O106" s="9"/>
      <c r="P106" s="227">
        <v>150</v>
      </c>
      <c r="Q106" s="228" t="s">
        <v>3156</v>
      </c>
      <c r="R106" s="228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675</v>
      </c>
      <c r="K107" s="152"/>
      <c r="L107" s="155">
        <f>'17-10'!$K107+('17-10'!$J107/90)</f>
        <v>7.5</v>
      </c>
      <c r="M107" s="3"/>
      <c r="N107" s="45"/>
      <c r="O107" s="9"/>
      <c r="P107" s="227">
        <v>150</v>
      </c>
      <c r="Q107" s="228" t="s">
        <v>3157</v>
      </c>
      <c r="R107" s="228" t="s">
        <v>834</v>
      </c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150</v>
      </c>
      <c r="J108" s="151"/>
      <c r="K108" s="152">
        <v>235</v>
      </c>
      <c r="L108" s="155">
        <f>'17-10'!$K108+('17-10'!$J108/90)</f>
        <v>235</v>
      </c>
      <c r="M108" s="3"/>
      <c r="N108" s="45"/>
      <c r="O108" s="45" t="s">
        <v>834</v>
      </c>
      <c r="P108" s="227">
        <v>100</v>
      </c>
      <c r="Q108" s="228" t="s">
        <v>3158</v>
      </c>
      <c r="R108" s="91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1553</v>
      </c>
      <c r="J109" s="151"/>
      <c r="K109" s="152">
        <v>98</v>
      </c>
      <c r="L109" s="155">
        <f>'17-10'!$K109+('17-10'!$J109/90)</f>
        <v>98</v>
      </c>
      <c r="M109" s="3"/>
      <c r="N109" s="45"/>
      <c r="O109" s="45" t="s">
        <v>834</v>
      </c>
      <c r="P109" s="227">
        <v>70</v>
      </c>
      <c r="Q109" s="228" t="s">
        <v>3159</v>
      </c>
      <c r="R109" s="91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3163</v>
      </c>
      <c r="J110" s="151">
        <v>-180</v>
      </c>
      <c r="K110" s="152">
        <v>10</v>
      </c>
      <c r="L110" s="155">
        <f>'17-10'!$K110+('17-10'!$J110/90)</f>
        <v>8</v>
      </c>
      <c r="M110" s="3"/>
      <c r="N110" s="45"/>
      <c r="O110" s="9"/>
      <c r="P110" s="227">
        <v>100</v>
      </c>
      <c r="Q110" s="228" t="s">
        <v>3160</v>
      </c>
      <c r="R110" s="91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>
        <v>20</v>
      </c>
      <c r="L111" s="155">
        <f>'17-10'!$K111+('17-10'!$J111/90)</f>
        <v>20</v>
      </c>
      <c r="M111" s="3"/>
      <c r="N111" s="45"/>
      <c r="O111" s="45" t="s">
        <v>834</v>
      </c>
      <c r="P111" s="227">
        <v>110</v>
      </c>
      <c r="Q111" s="228" t="s">
        <v>3161</v>
      </c>
      <c r="R111" s="91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220</v>
      </c>
      <c r="K112" s="152"/>
      <c r="L112" s="155">
        <f>'17-10'!$K112+('17-10'!$J112/90)</f>
        <v>2.4444444444444446</v>
      </c>
      <c r="M112" s="3"/>
      <c r="N112" s="45"/>
      <c r="O112" s="9"/>
      <c r="P112" s="227">
        <v>200</v>
      </c>
      <c r="Q112" s="228" t="s">
        <v>3162</v>
      </c>
      <c r="R112" s="91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-400</v>
      </c>
      <c r="K113" s="152">
        <v>5</v>
      </c>
      <c r="L113" s="155">
        <f>'17-10'!$K113+('17-10'!$J113/90)</f>
        <v>0.55555555555555536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209</v>
      </c>
      <c r="J114" s="151">
        <v>50</v>
      </c>
      <c r="K114" s="152"/>
      <c r="L114" s="155">
        <f>'17-10'!$K114+('17-10'!$J114/90)</f>
        <v>0.55555555555555558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239</v>
      </c>
      <c r="J115" s="151"/>
      <c r="K115" s="152">
        <v>-400</v>
      </c>
      <c r="L115" s="155">
        <f>'17-10'!$K115+('17-10'!$J115/90)</f>
        <v>-400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658</v>
      </c>
      <c r="J116" s="151"/>
      <c r="K116" s="152">
        <v>60</v>
      </c>
      <c r="L116" s="155">
        <f>'17-10'!$K116+('17-10'!$J116/90)</f>
        <v>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-315</v>
      </c>
      <c r="K117" s="152">
        <v>5</v>
      </c>
      <c r="L117" s="155">
        <f>'17-10'!$K117+('17-10'!$J117/90)</f>
        <v>1.5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28</v>
      </c>
      <c r="I118" s="154" t="s">
        <v>165</v>
      </c>
      <c r="J118" s="151">
        <v>-9500</v>
      </c>
      <c r="K118" s="152">
        <v>-980</v>
      </c>
      <c r="L118" s="155">
        <f>'17-10'!$K118+('17-10'!$J118/90)</f>
        <v>-1085.5555555555557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56</v>
      </c>
      <c r="J119" s="151">
        <v>200</v>
      </c>
      <c r="K119" s="152">
        <v>-34</v>
      </c>
      <c r="L119" s="155">
        <f>'17-10'!$K119+('17-10'!$J119/90)</f>
        <v>-31.777777777777779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28</v>
      </c>
      <c r="I120" s="154" t="s">
        <v>605</v>
      </c>
      <c r="J120" s="151"/>
      <c r="K120" s="152">
        <v>-100</v>
      </c>
      <c r="L120" s="155">
        <f>'17-10'!$K120+('17-10'!$J120/90)</f>
        <v>-100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'17-10'!$K130+('17-10'!$J130/90)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'17-10'!$K131+('17-10'!$J131/90)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'17-10'!$K132+('17-10'!$J132/90)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'17-10'!$K133+('17-10'!$J133/90)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'17-10'!$K134+('17-10'!$J134/90)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'17-10'!$K135+('17-10'!$J135/90)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'17-10'!$K136+('17-10'!$J136/90)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'17-10'!$K137+('17-10'!$J137/90)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'17-10'!$K138+('17-10'!$J138/90)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'17-10'!$K139+('17-10'!$J139/90)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'17-10'!$K140+('17-10'!$J140/90)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'17-10'!$K141+('17-10'!$J141/90)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'17-10'!$K142+('17-10'!$J142/90)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'17-10'!$K143+('17-10'!$J143/90)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'17-10'!$K144+('17-10'!$J144/90)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'17-10'!$K145+('17-10'!$J145/90)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'17-10'!$K146+('17-10'!$J146/90)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'17-10'!$K147+('17-10'!$J147/90)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'17-10'!$K148+('17-10'!$J148/90)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'17-10'!$K149+('17-10'!$J149/90)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'17-10'!$K150+('17-10'!$J150/90)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'17-10'!$K151+('17-10'!$J151/90)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'17-10'!$K152+('17-10'!$J152/90)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'17-10'!$K153+('17-10'!$J153/90)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'17-10'!$K154+('17-10'!$J154/90)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'17-10'!$K155+('17-10'!$J155/90)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'17-10'!$K156+('17-10'!$J156/90)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'17-10'!$K157+('17-10'!$J157/90)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'17-10'!$K158+('17-10'!$J158/90)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'17-10'!$K159+('17-10'!$J159/90)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'17-10'!$K160+('17-10'!$J160/90)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'17-10'!$K161+('17-10'!$J161/90)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'17-10'!$K162+('17-10'!$J162/90)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'17-10'!$K163+('17-10'!$J163/90)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'17-10'!$K164+('17-10'!$J164/90)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'17-10'!$K165+('17-10'!$J165/90)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'17-10'!$K166+('17-10'!$J166/90)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'17-10'!$K167+('17-10'!$J167/90)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'17-10'!$K168+('17-10'!$J168/90)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'17-10'!$K169+('17-10'!$J169/90)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'17-10'!$K170+('17-10'!$J170/90)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'17-10'!$K171+('17-10'!$J171/90)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'17-10'!$K172+('17-10'!$J172/90)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'17-10'!$K173+('17-10'!$J173/90)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'17-10'!$K174+('17-10'!$J174/90)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'17-10'!$K175+('17-10'!$J175/90)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'17-10'!$K176+('17-10'!$J176/90)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'17-10'!$K177+('17-10'!$J177/90)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'17-10'!$K178+('17-10'!$J178/90)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'17-10'!$K179+('17-10'!$J179/90)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'17-10'!$K180+('17-10'!$J180/90)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'17-10'!$K181+('17-10'!$J181/90)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'17-10'!$K182+('17-10'!$J182/90)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'17-10'!$K183+('17-10'!$J183/90)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'17-10'!$K184+('17-10'!$J184/90)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'17-10'!$K185+('17-10'!$J185/90)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'17-10'!$K186+('17-10'!$J186/90)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'17-10'!$K187+('17-10'!$J187/90)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'17-10'!$K188+('17-10'!$J188/90)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'17-10'!$K189+('17-10'!$J189/90)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'17-10'!$K190+('17-10'!$J190/90)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'17-10'!$K191+('17-10'!$J191/90)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'17-10'!$K192+('17-10'!$J192/90)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'17-10'!$K193+('17-10'!$J193/90)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'17-10'!$K194+('17-10'!$J194/90)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'17-10'!$K195+('17-10'!$J195/90)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'17-10'!$K196+('17-10'!$J196/90)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'17-10'!$K197+('17-10'!$J197/90)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'17-10'!$K198+('17-10'!$J198/90)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'17-10'!$K199+('17-10'!$J199/90)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'17-10'!$K200+('17-10'!$J200/90)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'17-10'!$K201+('17-10'!$J201/90)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'17-10'!$K202+('17-10'!$J202/90)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'17-10'!$K203+('17-10'!$J203/90)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'17-10'!$K204+('17-10'!$J204/90)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'17-10'!$K205+('17-10'!$J205/90)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'17-10'!$K206+('17-10'!$J206/90)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'17-10'!$K207+('17-10'!$J207/90)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'17-10'!$K208+('17-10'!$J208/90)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'17-10'!$K209+('17-10'!$J209/90)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'17-10'!$K210+('17-10'!$J210/90)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'17-10'!$K211+('17-10'!$J211/90)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'17-10'!$K212+('17-10'!$J212/90)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'17-10'!$K213+('17-10'!$J213/90)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'17-10'!$K214+('17-10'!$J214/90)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'17-10'!$K215+('17-10'!$J215/90)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'17-10'!$K216+('17-10'!$J216/90)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'17-10'!$K217+('17-10'!$J217/90)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'17-10'!$K218+('17-10'!$J218/90)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'17-10'!$K219+('17-10'!$J219/90)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'17-10'!$K220+('17-10'!$J220/90)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'17-10'!$K221+('17-10'!$J221/90)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'17-10'!$K222+('17-10'!$J222/90)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'17-10'!$K223+('17-10'!$J223/90)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'17-10'!$K224+('17-10'!$J224/90)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'17-10'!$K225+('17-10'!$J225/90)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'17-10'!$K226+('17-10'!$J226/90)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'17-10'!$K227+('17-10'!$J227/90)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'17-10'!$K228+('17-10'!$J228/90)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'17-10'!$K229+('17-10'!$J229/90)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'17-10'!$K230+('17-10'!$J230/90)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'17-10'!$K231+('17-10'!$J231/90)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'17-10'!$K232+('17-10'!$J232/90)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'17-10'!$K233+('17-10'!$J233/90)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'17-10'!$K234+('17-10'!$J234/90)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'17-10'!$K235+('17-10'!$J235/90)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'17-10'!$K236+('17-10'!$J236/90)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'17-10'!$K237+('17-10'!$J237/90)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'17-10'!$K238+('17-10'!$J238/90)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'17-10'!$K239+('17-10'!$J239/90)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'17-10'!$K240+('17-10'!$J240/90)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'17-10'!$K241+('17-10'!$J241/90)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'17-10'!$K242+('17-10'!$J242/90)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'17-10'!$K243+('17-10'!$J243/90)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'17-10'!$K244+('17-10'!$J244/90)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'17-10'!$K245+('17-10'!$J245/90)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'17-10'!$K246+('17-10'!$J246/90)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'17-10'!$K247+('17-10'!$J247/90)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'17-10'!$K248+('17-10'!$J248/90)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'17-10'!$K249+('17-10'!$J249/90)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'17-10'!$K250+('17-10'!$J250/90)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'17-10'!$K251+('17-10'!$J251/90)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'17-10'!$K252+('17-10'!$J252/90)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'17-10'!$K253+('17-10'!$J253/90)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'17-10'!$K254+('17-10'!$J254/90)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'17-10'!$K255+('17-10'!$J255/90)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'17-10'!$K256+('17-10'!$J256/90)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'17-10'!$K257+('17-10'!$J257/90)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'17-10'!$K258+('17-10'!$J258/90)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'17-10'!$K259+('17-10'!$J259/90)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'17-10'!$K260+('17-10'!$J260/90)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'17-10'!$K261+('17-10'!$J261/90)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'17-10'!$K262+('17-10'!$J262/90)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'17-10'!$K263+('17-10'!$J263/90)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'17-10'!$K264+('17-10'!$J264/90)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'17-10'!$K265+('17-10'!$J265/90)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'17-10'!$K266+('17-10'!$J266/90)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'17-10'!$K267+('17-10'!$J267/90)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'17-10'!$K268+('17-10'!$J268/90)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'17-10'!$K269+('17-10'!$J269/90)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'17-10'!$K270+('17-10'!$J270/90)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'17-10'!$K271+('17-10'!$J271/90)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'17-10'!$K272+('17-10'!$J272/90)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'17-10'!$K273+('17-10'!$J273/90)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'17-10'!$K274+('17-10'!$J274/90)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'17-10'!$K275+('17-10'!$J275/90)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'17-10'!$K276+('17-10'!$J276/90)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'17-10'!$K277+('17-10'!$J277/90)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'17-10'!$K278+('17-10'!$J278/90)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'17-10'!$K279+('17-10'!$J279/90)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'17-10'!$K280+('17-10'!$J280/90)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'17-10'!$K281+('17-10'!$J281/90)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'17-10'!$K282+('17-10'!$J282/90)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'17-10'!$K283+('17-10'!$J283/90)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'17-10'!$K284+('17-10'!$J284/90)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'17-10'!$K285+('17-10'!$J285/90)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'17-10'!$K286+('17-10'!$J286/90)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'17-10'!$K287+('17-10'!$J287/90)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'17-10'!$K288+('17-10'!$J288/90)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'17-10'!$K289+('17-10'!$J289/90)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'17-10'!$K290+('17-10'!$J290/90)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'17-10'!$K291+('17-10'!$J291/90)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'17-10'!$K292+('17-10'!$J292/90)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'17-10'!$K293+('17-10'!$J293/90)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'17-10'!$K294+('17-10'!$J294/90)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'17-10'!$K295+('17-10'!$J295/90)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'17-10'!$K296+('17-10'!$J296/90)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'17-10'!$K297+('17-10'!$J297/90)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'17-10'!$K298+('17-10'!$J298/90)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'17-10'!$K299+('17-10'!$J299/90)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'17-10'!$K300+('17-10'!$J300/90)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'17-10'!$K301+('17-10'!$J301/90)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'17-10'!$K302+('17-10'!$J302/90)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'17-10'!$K303+('17-10'!$J303/90)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'17-10'!$K304+('17-10'!$J304/90)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'17-10'!$K305+('17-10'!$J305/90)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'17-10'!$K306+('17-10'!$J306/90)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'17-10'!$K307+('17-10'!$J307/90)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'17-10'!$K308+('17-10'!$J308/90)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'17-10'!$K309+('17-10'!$J309/90)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'17-10'!$K310+('17-10'!$J310/90)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'17-10'!$K311+('17-10'!$J311/90)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'17-10'!$K312+('17-10'!$J312/90)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'17-10'!$K313+('17-10'!$J313/90)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'17-10'!$K314+('17-10'!$J314/90)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'17-10'!$K315+('17-10'!$J315/90)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'17-10'!$K316+('17-10'!$J316/90)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'17-10'!$K317+('17-10'!$J317/90)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'17-10'!$K318+('17-10'!$J318/90)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'17-10'!$K319+('17-10'!$J319/90)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'17-10'!$K320+('17-10'!$J320/90)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'17-10'!$K321+('17-10'!$J321/90)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'17-10'!$K322+('17-10'!$J322/90)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'17-10'!$K323+('17-10'!$J323/90)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'17-10'!$K324+('17-10'!$J324/90)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'17-10'!$K325+('17-10'!$J325/90)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'17-10'!$K326+('17-10'!$J326/90)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'17-10'!$K327+('17-10'!$J327/90)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'17-10'!$K328+('17-10'!$J328/90)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'17-10'!$K329+('17-10'!$J329/90)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'17-10'!$K330+('17-10'!$J330/90)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'17-10'!$K331+('17-10'!$J331/90)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'17-10'!$K332+('17-10'!$J332/90)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'17-10'!$K333+('17-10'!$J333/90)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'17-10'!$K334+('17-10'!$J334/90)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'17-10'!$K335+('17-10'!$J335/90)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'17-10'!$K336+('17-10'!$J336/90)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'17-10'!$K337+('17-10'!$J337/90)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'17-10'!$K338+('17-10'!$J338/90)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'17-10'!$K339+('17-10'!$J339/90)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'17-10'!$K340+('17-10'!$J340/90)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'17-10'!$K341+('17-10'!$J341/90)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'17-10'!$K342+('17-10'!$J342/90)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'17-10'!$K343+('17-10'!$J343/90)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'17-10'!$K344+('17-10'!$J344/90)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'17-10'!$K345+('17-10'!$J345/90)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'17-10'!$K346+('17-10'!$J346/90)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'17-10'!$K347+('17-10'!$J347/90)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'17-10'!$K348+('17-10'!$J348/90)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'17-10'!$K349+('17-10'!$J349/90)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'17-10'!$K350+('17-10'!$J350/90)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'17-10'!$K351+('17-10'!$J351/90)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'17-10'!$K352+('17-10'!$J352/90)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'17-10'!$K353+('17-10'!$J353/90)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'17-10'!$K354+('17-10'!$J354/90)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'17-10'!$K355+('17-10'!$J355/90)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'17-10'!$K356+('17-10'!$J356/90)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'17-10'!$K357+('17-10'!$J357/90)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'17-10'!$K358+('17-10'!$J358/90)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'17-10'!$K359+('17-10'!$J359/90)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'17-10'!$K360+('17-10'!$J360/90)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'17-10'!$K361+('17-10'!$J361/90)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32" priority="1">
      <formula>$H22="جملة"</formula>
    </cfRule>
    <cfRule type="expression" dxfId="131" priority="2">
      <formula>$H22="مصاريف"</formula>
    </cfRule>
    <cfRule type="expression" dxfId="130" priority="3">
      <formula>$H22="سحب"</formula>
    </cfRule>
    <cfRule type="expression" dxfId="129" priority="4">
      <formula>$H22="بيع"</formula>
    </cfRule>
  </conditionalFormatting>
  <conditionalFormatting sqref="H3:L18">
    <cfRule type="expression" dxfId="128" priority="5">
      <formula>$H3="جملة"</formula>
    </cfRule>
    <cfRule type="expression" dxfId="127" priority="6">
      <formula>$H3="مصاريف"</formula>
    </cfRule>
    <cfRule type="expression" dxfId="126" priority="7">
      <formula>$H3="سحب"</formula>
    </cfRule>
    <cfRule type="expression" dxfId="125" priority="8">
      <formula>$H3="بيع"</formula>
    </cfRule>
  </conditionalFormatting>
  <conditionalFormatting sqref="I22:L361">
    <cfRule type="expression" dxfId="124" priority="9">
      <formula>$H22="جملة"</formula>
    </cfRule>
    <cfRule type="expression" dxfId="123" priority="10">
      <formula>$H22="مصاريف"</formula>
    </cfRule>
    <cfRule type="expression" dxfId="122" priority="11">
      <formula>$H22="سحب"</formula>
    </cfRule>
    <cfRule type="expression" dxfId="121" priority="12">
      <formula>$H22="بيع"</formula>
    </cfRule>
  </conditionalFormatting>
  <dataValidations count="1">
    <dataValidation type="list" allowBlank="1" showInputMessage="1" showErrorMessage="1" sqref="H3:H18 H22:H361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6A58-1EF1-4199-B6F8-7E4C050BD66A}">
  <sheetPr>
    <pageSetUpPr fitToPage="1"/>
  </sheetPr>
  <dimension ref="A1:Z1000"/>
  <sheetViews>
    <sheetView rightToLeft="1" topLeftCell="A119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-160</v>
      </c>
      <c r="K1" s="166">
        <f t="shared" si="0"/>
        <v>155</v>
      </c>
      <c r="L1" s="167">
        <f t="shared" si="0"/>
        <v>153.2222222222222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3165</v>
      </c>
      <c r="J3" s="151"/>
      <c r="K3" s="152">
        <v>65</v>
      </c>
      <c r="L3" s="155">
        <f t="shared" ref="L3:L18" si="1">K3+(J3/90)</f>
        <v>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721</v>
      </c>
      <c r="J4" s="151">
        <v>-360</v>
      </c>
      <c r="K4" s="152">
        <v>30</v>
      </c>
      <c r="L4" s="155">
        <f t="shared" si="1"/>
        <v>26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743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1338</v>
      </c>
      <c r="J6" s="151"/>
      <c r="K6" s="152">
        <v>29</v>
      </c>
      <c r="L6" s="155">
        <f t="shared" si="1"/>
        <v>29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1002</v>
      </c>
      <c r="J7" s="151">
        <v>-270</v>
      </c>
      <c r="K7" s="152">
        <v>10</v>
      </c>
      <c r="L7" s="155">
        <f t="shared" si="1"/>
        <v>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1765</v>
      </c>
      <c r="J8" s="151">
        <v>-270</v>
      </c>
      <c r="K8" s="152">
        <v>10</v>
      </c>
      <c r="L8" s="155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3166</v>
      </c>
      <c r="J9" s="151">
        <v>270</v>
      </c>
      <c r="K9" s="152"/>
      <c r="L9" s="155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389</v>
      </c>
      <c r="J10" s="151">
        <v>170</v>
      </c>
      <c r="K10" s="152">
        <v>20</v>
      </c>
      <c r="L10" s="155">
        <f t="shared" si="1"/>
        <v>21.888888888888889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56</v>
      </c>
      <c r="J11" s="151">
        <v>50</v>
      </c>
      <c r="K11" s="152">
        <v>-9</v>
      </c>
      <c r="L11" s="155">
        <f t="shared" si="1"/>
        <v>-8.4444444444444446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SUM('19-10'!$J$22:$J$361)</f>
        <v>-1790</v>
      </c>
      <c r="K20" s="166">
        <f>SUM('19-10'!$K$22:$K$361)</f>
        <v>411</v>
      </c>
      <c r="L20" s="167">
        <f>SUM('19-10'!$L$22:$L$361)</f>
        <v>391.11111111111086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74</v>
      </c>
      <c r="F22" s="16">
        <f t="shared" ref="F22:F26" si="3">D22*E22</f>
        <v>370</v>
      </c>
      <c r="G22" s="7"/>
      <c r="H22" s="156" t="s">
        <v>6</v>
      </c>
      <c r="I22" s="154" t="s">
        <v>905</v>
      </c>
      <c r="J22" s="151">
        <v>100</v>
      </c>
      <c r="K22" s="152"/>
      <c r="L22" s="155">
        <f>'19-10'!$K22+('19-10'!$J22/90)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117</v>
      </c>
      <c r="F23" s="16">
        <f t="shared" si="3"/>
        <v>1170</v>
      </c>
      <c r="G23" s="7"/>
      <c r="H23" s="156" t="s">
        <v>28</v>
      </c>
      <c r="I23" s="154" t="s">
        <v>3167</v>
      </c>
      <c r="J23" s="151">
        <v>525</v>
      </c>
      <c r="K23" s="152">
        <v>-10</v>
      </c>
      <c r="L23" s="155">
        <f>'19-10'!$K23+('19-10'!$J23/90)</f>
        <v>-4.166666666666667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</v>
      </c>
      <c r="F24" s="16">
        <f t="shared" si="3"/>
        <v>60</v>
      </c>
      <c r="G24" s="7"/>
      <c r="H24" s="156" t="s">
        <v>6</v>
      </c>
      <c r="I24" s="154" t="s">
        <v>3168</v>
      </c>
      <c r="J24" s="151">
        <v>-270</v>
      </c>
      <c r="K24" s="152">
        <v>80</v>
      </c>
      <c r="L24" s="155">
        <f>'19-10'!$K24+('19-10'!$J24/90)</f>
        <v>77</v>
      </c>
      <c r="M24" s="3"/>
      <c r="N24" s="13">
        <v>10</v>
      </c>
      <c r="O24" s="1">
        <v>81</v>
      </c>
      <c r="P24" s="14">
        <f t="shared" si="4"/>
        <v>810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3169</v>
      </c>
      <c r="J25" s="151">
        <v>-50</v>
      </c>
      <c r="K25" s="152">
        <v>5</v>
      </c>
      <c r="L25" s="155">
        <f>'19-10'!$K25+('19-10'!$J25/90)</f>
        <v>4.4444444444444446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32</v>
      </c>
      <c r="F26" s="16">
        <f t="shared" si="3"/>
        <v>3200</v>
      </c>
      <c r="G26" s="7"/>
      <c r="H26" s="156" t="s">
        <v>28</v>
      </c>
      <c r="I26" s="154" t="s">
        <v>437</v>
      </c>
      <c r="J26" s="151">
        <v>-400</v>
      </c>
      <c r="K26" s="152"/>
      <c r="L26" s="155">
        <f>'19-10'!$K26+('19-10'!$J26/90)</f>
        <v>-4.4444444444444446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4900</v>
      </c>
      <c r="G27" s="7"/>
      <c r="H27" s="156" t="s">
        <v>28</v>
      </c>
      <c r="I27" s="154" t="s">
        <v>43</v>
      </c>
      <c r="J27" s="151"/>
      <c r="K27" s="152">
        <v>-20</v>
      </c>
      <c r="L27" s="155">
        <f>'19-10'!$K27+('19-10'!$J27/90)</f>
        <v>-20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3830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725</v>
      </c>
      <c r="D28" s="1"/>
      <c r="E28" s="1"/>
      <c r="F28" s="1"/>
      <c r="G28" s="1"/>
      <c r="H28" s="156" t="s">
        <v>6</v>
      </c>
      <c r="I28" s="154" t="s">
        <v>278</v>
      </c>
      <c r="J28" s="151"/>
      <c r="K28" s="152">
        <v>25</v>
      </c>
      <c r="L28" s="155">
        <f>'19-10'!$K28+('19-10'!$J28/90)</f>
        <v>25</v>
      </c>
      <c r="M28" s="3"/>
      <c r="N28" s="157" t="s">
        <v>11</v>
      </c>
      <c r="O28" s="157"/>
      <c r="P28" s="158">
        <f>SUM(P22:P27)</f>
        <v>1106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-4740</v>
      </c>
      <c r="G29" s="1"/>
      <c r="H29" s="156" t="s">
        <v>1796</v>
      </c>
      <c r="I29" s="154" t="s">
        <v>75</v>
      </c>
      <c r="J29" s="151">
        <v>-270</v>
      </c>
      <c r="K29" s="152">
        <v>210</v>
      </c>
      <c r="L29" s="155">
        <f>'19-10'!$K29+('19-10'!$J29/90)</f>
        <v>207</v>
      </c>
      <c r="M29" s="3"/>
      <c r="N29" s="1"/>
      <c r="O29" s="1"/>
      <c r="P29" s="18"/>
      <c r="Q29" s="233" t="s">
        <v>21</v>
      </c>
      <c r="R29" s="234"/>
      <c r="S29" s="159">
        <f>SUM('19-10'!$J$22:$J$361)</f>
        <v>-1790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-855</v>
      </c>
      <c r="D30" s="1"/>
      <c r="E30" s="1"/>
      <c r="F30" s="8"/>
      <c r="G30" s="1"/>
      <c r="H30" s="156" t="s">
        <v>6</v>
      </c>
      <c r="I30" s="154" t="s">
        <v>2729</v>
      </c>
      <c r="J30" s="151">
        <v>-135</v>
      </c>
      <c r="K30" s="152"/>
      <c r="L30" s="155">
        <f>'19-10'!$K30+('19-10'!$J30/90)</f>
        <v>-1.5</v>
      </c>
      <c r="M30" s="3"/>
      <c r="N30" s="233" t="s">
        <v>23</v>
      </c>
      <c r="O30" s="234"/>
      <c r="P30" s="158">
        <f>SUM('19-10'!$K$22:$K$361)</f>
        <v>411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878</v>
      </c>
      <c r="J31" s="151">
        <v>470</v>
      </c>
      <c r="K31" s="152"/>
      <c r="L31" s="155">
        <f>'19-10'!$K31+('19-10'!$J31/90)</f>
        <v>5.2222222222222223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75</v>
      </c>
      <c r="J32" s="151">
        <v>170</v>
      </c>
      <c r="K32" s="152">
        <v>191</v>
      </c>
      <c r="L32" s="155">
        <f>'19-10'!$K32+('19-10'!$J32/90)</f>
        <v>192.88888888888889</v>
      </c>
      <c r="M32" s="3"/>
      <c r="N32" s="157" t="s">
        <v>25</v>
      </c>
      <c r="O32" s="157"/>
      <c r="P32" s="158">
        <f>P28-P30-C28</f>
        <v>-30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-170</v>
      </c>
      <c r="K33" s="152">
        <v>-10</v>
      </c>
      <c r="L33" s="155">
        <f>'19-10'!$K33+('19-10'!$J33/90)</f>
        <v>-11.888888888888889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986</v>
      </c>
      <c r="J34" s="151">
        <v>100</v>
      </c>
      <c r="K34" s="152"/>
      <c r="L34" s="155">
        <f>'19-10'!$K34+('19-10'!$J34/90)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64</v>
      </c>
      <c r="J35" s="151"/>
      <c r="K35" s="152">
        <v>200</v>
      </c>
      <c r="L35" s="155">
        <f>'19-10'!$K35+('19-10'!$J35/90)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3170</v>
      </c>
      <c r="J36" s="151">
        <v>-470</v>
      </c>
      <c r="K36" s="152">
        <v>10</v>
      </c>
      <c r="L36" s="155">
        <f>'19-10'!$K36+('19-10'!$J36/90)</f>
        <v>4.7777777777777777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1097</v>
      </c>
      <c r="J37" s="151">
        <v>180</v>
      </c>
      <c r="K37" s="152">
        <v>10</v>
      </c>
      <c r="L37" s="155">
        <f>'19-10'!$K37+('19-10'!$J37/90)</f>
        <v>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2387</v>
      </c>
      <c r="J38" s="151"/>
      <c r="K38" s="152">
        <v>-225</v>
      </c>
      <c r="L38" s="155">
        <f>'19-10'!$K38+('19-10'!$J38/90)</f>
        <v>-225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103</v>
      </c>
      <c r="J39" s="151">
        <v>-560</v>
      </c>
      <c r="K39" s="152">
        <v>50</v>
      </c>
      <c r="L39" s="155">
        <f>'19-10'!$K39+('19-10'!$J39/90)</f>
        <v>43.777777777777779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3171</v>
      </c>
      <c r="J40" s="151">
        <v>6750</v>
      </c>
      <c r="K40" s="152">
        <v>50</v>
      </c>
      <c r="L40" s="155">
        <f>'19-10'!$K40+('19-10'!$J40/90)</f>
        <v>125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3172</v>
      </c>
      <c r="J41" s="151"/>
      <c r="K41" s="152">
        <v>4</v>
      </c>
      <c r="L41" s="155">
        <f>'19-10'!$K41+('19-10'!$J41/90)</f>
        <v>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1516</v>
      </c>
      <c r="J42" s="151"/>
      <c r="K42" s="152">
        <v>50</v>
      </c>
      <c r="L42" s="155">
        <f>'19-10'!$K42+('19-10'!$J42/90)</f>
        <v>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275</v>
      </c>
      <c r="J43" s="151"/>
      <c r="K43" s="152">
        <v>15</v>
      </c>
      <c r="L43" s="155">
        <f>'19-10'!$K43+('19-10'!$J43/90)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35</v>
      </c>
      <c r="J44" s="151">
        <v>-400</v>
      </c>
      <c r="K44" s="152"/>
      <c r="L44" s="155">
        <f>'19-10'!$K44+('19-10'!$J44/90)</f>
        <v>-4.4444444444444446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138</v>
      </c>
      <c r="J45" s="151">
        <v>450</v>
      </c>
      <c r="K45" s="152"/>
      <c r="L45" s="155">
        <f>'19-10'!$K45+('19-10'!$J45/90)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482</v>
      </c>
      <c r="J46" s="151">
        <v>50</v>
      </c>
      <c r="K46" s="152"/>
      <c r="L46" s="155">
        <f>'19-10'!$K46+('19-10'!$J46/90)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3173</v>
      </c>
      <c r="J47" s="151"/>
      <c r="K47" s="152">
        <v>20</v>
      </c>
      <c r="L47" s="155">
        <f>'19-10'!$K47+('19-10'!$J47/90)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1614</v>
      </c>
      <c r="J48" s="151">
        <v>-180</v>
      </c>
      <c r="K48" s="152">
        <v>95</v>
      </c>
      <c r="L48" s="155">
        <f>'19-10'!$K48+('19-10'!$J48/90)</f>
        <v>93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136</v>
      </c>
      <c r="J49" s="151">
        <v>300</v>
      </c>
      <c r="K49" s="152"/>
      <c r="L49" s="155">
        <f>'19-10'!$K49+('19-10'!$J49/90)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2182</v>
      </c>
      <c r="J50" s="151">
        <v>180</v>
      </c>
      <c r="K50" s="152">
        <v>10</v>
      </c>
      <c r="L50" s="155">
        <f>'19-10'!$K50+('19-10'!$J50/90)</f>
        <v>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3174</v>
      </c>
      <c r="J51" s="151"/>
      <c r="K51" s="152">
        <v>220</v>
      </c>
      <c r="L51" s="155">
        <f>'19-10'!$K51+('19-10'!$J51/90)</f>
        <v>220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1019</v>
      </c>
      <c r="J52" s="151">
        <v>200</v>
      </c>
      <c r="K52" s="152"/>
      <c r="L52" s="155">
        <f>'19-10'!$K52+('19-10'!$J52/90)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3175</v>
      </c>
      <c r="J53" s="151">
        <v>-250</v>
      </c>
      <c r="K53" s="152">
        <v>5</v>
      </c>
      <c r="L53" s="155">
        <f>'19-10'!$K53+('19-10'!$J53/90)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1945</v>
      </c>
      <c r="J54" s="151">
        <v>210</v>
      </c>
      <c r="K54" s="152"/>
      <c r="L54" s="155">
        <f>'19-10'!$K54+('19-10'!$J54/90)</f>
        <v>2.3333333333333335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225</v>
      </c>
      <c r="K55" s="152"/>
      <c r="L55" s="155">
        <f>'19-10'!$K55+('19-10'!$J55/90)</f>
        <v>2.5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957</v>
      </c>
      <c r="J56" s="151">
        <v>-100</v>
      </c>
      <c r="K56" s="152">
        <v>15</v>
      </c>
      <c r="L56" s="155">
        <f>'19-10'!$K56+('19-10'!$J56/90)</f>
        <v>13.888888888888889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2466</v>
      </c>
      <c r="J57" s="151">
        <v>300</v>
      </c>
      <c r="K57" s="152">
        <v>80</v>
      </c>
      <c r="L57" s="155">
        <f>'19-10'!$K57+('19-10'!$J57/90)</f>
        <v>83.333333333333329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2362</v>
      </c>
      <c r="J58" s="151">
        <v>-450</v>
      </c>
      <c r="K58" s="152">
        <v>5</v>
      </c>
      <c r="L58" s="155">
        <f>'19-10'!$K58+('19-10'!$J58/90)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209</v>
      </c>
      <c r="J59" s="151">
        <v>250</v>
      </c>
      <c r="K59" s="152"/>
      <c r="L59" s="155">
        <f>'19-10'!$K59+('19-10'!$J59/90)</f>
        <v>2.7777777777777777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699</v>
      </c>
      <c r="J60" s="151"/>
      <c r="K60" s="152">
        <v>31</v>
      </c>
      <c r="L60" s="155">
        <f>'19-10'!$K60+('19-10'!$J60/90)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33</v>
      </c>
      <c r="J61" s="151">
        <v>-360</v>
      </c>
      <c r="K61" s="152">
        <v>10</v>
      </c>
      <c r="L61" s="155">
        <f>'19-10'!$K61+('19-10'!$J61/90)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337</v>
      </c>
      <c r="J62" s="151"/>
      <c r="K62" s="152">
        <v>250</v>
      </c>
      <c r="L62" s="155">
        <f>'19-10'!$K62+('19-10'!$J62/90)</f>
        <v>250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505</v>
      </c>
      <c r="J63" s="151"/>
      <c r="K63" s="152">
        <v>-250</v>
      </c>
      <c r="L63" s="155">
        <f>'19-10'!$K63+('19-10'!$J63/90)</f>
        <v>-250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505</v>
      </c>
      <c r="J64" s="151"/>
      <c r="K64" s="152">
        <v>85</v>
      </c>
      <c r="L64" s="155">
        <f>'19-10'!$K64+('19-10'!$J64/90)</f>
        <v>85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505</v>
      </c>
      <c r="J65" s="151"/>
      <c r="K65" s="152">
        <v>-85</v>
      </c>
      <c r="L65" s="155">
        <f>'19-10'!$K65+('19-10'!$J65/90)</f>
        <v>-85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-120</v>
      </c>
      <c r="K66" s="152"/>
      <c r="L66" s="155">
        <f>'19-10'!$K66+('19-10'!$J66/90)</f>
        <v>-1.3333333333333333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3176</v>
      </c>
      <c r="J67" s="151"/>
      <c r="K67" s="152">
        <v>10</v>
      </c>
      <c r="L67" s="155">
        <f>'19-10'!$K67+('19-10'!$J67/90)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3177</v>
      </c>
      <c r="J68" s="151"/>
      <c r="K68" s="152">
        <v>9</v>
      </c>
      <c r="L68" s="155">
        <f>'19-10'!$K68+('19-10'!$J68/90)</f>
        <v>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3178</v>
      </c>
      <c r="J69" s="151">
        <v>-90</v>
      </c>
      <c r="K69" s="152">
        <v>20</v>
      </c>
      <c r="L69" s="155">
        <f>'19-10'!$K69+('19-10'!$J69/90)</f>
        <v>19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1918</v>
      </c>
      <c r="J70" s="151"/>
      <c r="K70" s="152">
        <v>80</v>
      </c>
      <c r="L70" s="155">
        <f>'19-10'!$K70+('19-10'!$J70/90)</f>
        <v>80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121</v>
      </c>
      <c r="J71" s="151">
        <v>300</v>
      </c>
      <c r="K71" s="152"/>
      <c r="L71" s="155">
        <f>'19-10'!$K71+('19-10'!$J71/90)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3179</v>
      </c>
      <c r="J72" s="151"/>
      <c r="K72" s="152">
        <v>5</v>
      </c>
      <c r="L72" s="155">
        <f>'19-10'!$K72+('19-10'!$J72/90)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3180</v>
      </c>
      <c r="J73" s="151">
        <v>50</v>
      </c>
      <c r="K73" s="152">
        <v>5</v>
      </c>
      <c r="L73" s="155">
        <f>'19-10'!$K73+('19-10'!$J73/90)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'19-10'!$K74+('19-10'!$J74/90)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1754</v>
      </c>
      <c r="J75" s="151">
        <v>160</v>
      </c>
      <c r="K75" s="152">
        <v>60</v>
      </c>
      <c r="L75" s="155">
        <f>'19-10'!$K75+('19-10'!$J75/90)</f>
        <v>61.777777777777779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75</v>
      </c>
      <c r="J76" s="151"/>
      <c r="K76" s="152">
        <v>60</v>
      </c>
      <c r="L76" s="155">
        <f>'19-10'!$K76+('19-10'!$J76/90)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53</v>
      </c>
      <c r="J77" s="151">
        <v>-180</v>
      </c>
      <c r="K77" s="152">
        <v>15</v>
      </c>
      <c r="L77" s="155">
        <f>'19-10'!$K77+('19-10'!$J77/90)</f>
        <v>13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3181</v>
      </c>
      <c r="J78" s="151">
        <v>-270</v>
      </c>
      <c r="K78" s="152">
        <v>10</v>
      </c>
      <c r="L78" s="155">
        <f>'19-10'!$K78+('19-10'!$J78/90)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3182</v>
      </c>
      <c r="J79" s="151">
        <v>-720</v>
      </c>
      <c r="K79" s="152"/>
      <c r="L79" s="155">
        <f>'19-10'!$K79+('19-10'!$J79/90)</f>
        <v>-8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1796</v>
      </c>
      <c r="I80" s="154" t="s">
        <v>3183</v>
      </c>
      <c r="J80" s="151">
        <v>-180</v>
      </c>
      <c r="K80" s="152">
        <v>50</v>
      </c>
      <c r="L80" s="155">
        <f>'19-10'!$K80+('19-10'!$J80/90)</f>
        <v>48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3184</v>
      </c>
      <c r="J81" s="151">
        <v>720</v>
      </c>
      <c r="K81" s="152"/>
      <c r="L81" s="155">
        <f>'19-10'!$K81+('19-10'!$J81/90)</f>
        <v>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46</v>
      </c>
      <c r="J82" s="151"/>
      <c r="K82" s="152">
        <v>10</v>
      </c>
      <c r="L82" s="155">
        <f>'19-10'!$K82+('19-10'!$J82/90)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363</v>
      </c>
      <c r="J83" s="151"/>
      <c r="K83" s="152">
        <v>70</v>
      </c>
      <c r="L83" s="155">
        <f>'19-10'!$K83+('19-10'!$J83/90)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759</v>
      </c>
      <c r="J84" s="151">
        <v>180</v>
      </c>
      <c r="K84" s="152"/>
      <c r="L84" s="155">
        <f>'19-10'!$K84+('19-10'!$J84/90)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299</v>
      </c>
      <c r="J85" s="151"/>
      <c r="K85" s="152">
        <v>20</v>
      </c>
      <c r="L85" s="155">
        <f>'19-10'!$K85+('19-10'!$J85/90)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3185</v>
      </c>
      <c r="J86" s="151">
        <v>360</v>
      </c>
      <c r="K86" s="152">
        <v>100</v>
      </c>
      <c r="L86" s="155">
        <f>'19-10'!$K86+('19-10'!$J86/90)</f>
        <v>104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3186</v>
      </c>
      <c r="J87" s="151"/>
      <c r="K87" s="152">
        <v>40</v>
      </c>
      <c r="L87" s="155">
        <f>'19-10'!$K87+('19-10'!$J87/90)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783</v>
      </c>
      <c r="J88" s="151">
        <v>450</v>
      </c>
      <c r="K88" s="152"/>
      <c r="L88" s="155">
        <f>'19-10'!$K88+('19-10'!$J88/90)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77</v>
      </c>
      <c r="J89" s="151">
        <v>270</v>
      </c>
      <c r="K89" s="152"/>
      <c r="L89" s="155">
        <f>'19-10'!$K89+('19-10'!$J89/90)</f>
        <v>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3187</v>
      </c>
      <c r="J90" s="151">
        <v>-90</v>
      </c>
      <c r="K90" s="152">
        <v>10</v>
      </c>
      <c r="L90" s="155">
        <f>'19-10'!$K90+('19-10'!$J90/90)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3188</v>
      </c>
      <c r="J91" s="151">
        <v>50</v>
      </c>
      <c r="K91" s="152"/>
      <c r="L91" s="155">
        <f>'19-10'!$K91+('19-10'!$J91/90)</f>
        <v>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2583</v>
      </c>
      <c r="J92" s="151">
        <v>60</v>
      </c>
      <c r="K92" s="152">
        <v>10</v>
      </c>
      <c r="L92" s="155">
        <f>'19-10'!$K92+('19-10'!$J92/90)</f>
        <v>10.666666666666666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3059</v>
      </c>
      <c r="J93" s="151">
        <v>-90</v>
      </c>
      <c r="K93" s="152">
        <v>10</v>
      </c>
      <c r="L93" s="155">
        <f>'19-10'!$K93+('19-10'!$J93/90)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</v>
      </c>
      <c r="J94" s="151">
        <v>450</v>
      </c>
      <c r="K94" s="152">
        <v>11</v>
      </c>
      <c r="L94" s="155">
        <f>'19-10'!$K94+('19-10'!$J94/90)</f>
        <v>16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40</v>
      </c>
      <c r="I95" s="154" t="s">
        <v>505</v>
      </c>
      <c r="J95" s="151"/>
      <c r="K95" s="152">
        <v>-11</v>
      </c>
      <c r="L95" s="155">
        <f>'19-10'!$K95+('19-10'!$J95/90)</f>
        <v>-11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586</v>
      </c>
      <c r="J96" s="151"/>
      <c r="K96" s="152">
        <v>95</v>
      </c>
      <c r="L96" s="155">
        <f>'19-10'!$K96+('19-10'!$J96/90)</f>
        <v>95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-95</v>
      </c>
      <c r="L97" s="155">
        <f>'19-10'!$K97+('19-10'!$J97/90)</f>
        <v>-95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3189</v>
      </c>
      <c r="J98" s="151">
        <v>-180</v>
      </c>
      <c r="K98" s="152">
        <v>5</v>
      </c>
      <c r="L98" s="155">
        <f>'19-10'!$K98+('19-10'!$J98/90)</f>
        <v>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77</v>
      </c>
      <c r="L99" s="155">
        <f>'19-10'!$K99+('19-10'!$J99/90)</f>
        <v>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2182</v>
      </c>
      <c r="J100" s="151">
        <f>400+300+160+100+30</f>
        <v>990</v>
      </c>
      <c r="K100" s="152"/>
      <c r="L100" s="155">
        <f>'19-10'!$K100+('19-10'!$J100/90)</f>
        <v>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2976</v>
      </c>
      <c r="J101" s="151">
        <v>220</v>
      </c>
      <c r="K101" s="152"/>
      <c r="L101" s="155">
        <f>'19-10'!$K101+('19-10'!$J101/90)</f>
        <v>2.4444444444444446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3120</v>
      </c>
      <c r="J102" s="151">
        <v>720</v>
      </c>
      <c r="K102" s="152">
        <v>10</v>
      </c>
      <c r="L102" s="155">
        <f>'19-10'!$K102+('19-10'!$J102/90)</f>
        <v>18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2834</v>
      </c>
      <c r="J103" s="151">
        <v>-300</v>
      </c>
      <c r="K103" s="152">
        <v>5</v>
      </c>
      <c r="L103" s="155">
        <f>'19-10'!$K103+('19-10'!$J103/90)</f>
        <v>1.6666666666666665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3190</v>
      </c>
      <c r="J104" s="151">
        <v>-360</v>
      </c>
      <c r="K104" s="152">
        <v>70</v>
      </c>
      <c r="L104" s="155">
        <f>'19-10'!$K104+('19-10'!$J104/90)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1563</v>
      </c>
      <c r="J105" s="151">
        <v>250</v>
      </c>
      <c r="K105" s="152"/>
      <c r="L105" s="155">
        <f>'19-10'!$K105+('19-10'!$J105/90)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3191</v>
      </c>
      <c r="J106" s="151">
        <v>-50</v>
      </c>
      <c r="K106" s="152">
        <v>5</v>
      </c>
      <c r="L106" s="155">
        <f>'19-10'!$K106+('19-10'!$J106/90)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114</v>
      </c>
      <c r="J107" s="151">
        <v>-300</v>
      </c>
      <c r="K107" s="152"/>
      <c r="L107" s="155">
        <f>'19-10'!$K107+('19-10'!$J107/90)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121</v>
      </c>
      <c r="J108" s="151">
        <v>90</v>
      </c>
      <c r="K108" s="152"/>
      <c r="L108" s="155">
        <f>'19-10'!$K108+('19-10'!$J108/90)</f>
        <v>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2825</v>
      </c>
      <c r="J109" s="151">
        <v>150</v>
      </c>
      <c r="K109" s="152"/>
      <c r="L109" s="155">
        <f>'19-10'!$K109+('19-10'!$J109/90)</f>
        <v>1.6666666666666667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3192</v>
      </c>
      <c r="J110" s="151">
        <v>-225</v>
      </c>
      <c r="K110" s="152">
        <v>10</v>
      </c>
      <c r="L110" s="155">
        <f>'19-10'!$K110+('19-10'!$J110/90)</f>
        <v>7.5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1841</v>
      </c>
      <c r="J111" s="151"/>
      <c r="K111" s="152">
        <v>5</v>
      </c>
      <c r="L111" s="155">
        <f>'19-10'!$K111+('19-10'!$J111/90)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3193</v>
      </c>
      <c r="J112" s="151"/>
      <c r="K112" s="152">
        <v>78</v>
      </c>
      <c r="L112" s="155">
        <f>'19-10'!$K112+('19-10'!$J112/90)</f>
        <v>78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404</v>
      </c>
      <c r="J113" s="151">
        <v>220</v>
      </c>
      <c r="K113" s="152"/>
      <c r="L113" s="155">
        <f>'19-10'!$K113+('19-10'!$J113/90)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1796</v>
      </c>
      <c r="I114" s="154" t="s">
        <v>453</v>
      </c>
      <c r="J114" s="151"/>
      <c r="K114" s="152">
        <v>41</v>
      </c>
      <c r="L114" s="155">
        <f>'19-10'!$K114+('19-10'!$J114/90)</f>
        <v>41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138</v>
      </c>
      <c r="J115" s="151"/>
      <c r="K115" s="152">
        <v>5</v>
      </c>
      <c r="L115" s="155">
        <f>'19-10'!$K115+('19-10'!$J115/90)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1482</v>
      </c>
      <c r="J116" s="151"/>
      <c r="K116" s="152">
        <v>330</v>
      </c>
      <c r="L116" s="155">
        <f>'19-10'!$K116+('19-10'!$J116/90)</f>
        <v>330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205</v>
      </c>
      <c r="J117" s="151">
        <v>-100</v>
      </c>
      <c r="K117" s="152">
        <v>5</v>
      </c>
      <c r="L117" s="155">
        <f>'19-10'!$K117+('19-10'!$J117/90)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3194</v>
      </c>
      <c r="J118" s="151">
        <v>350</v>
      </c>
      <c r="K118" s="152"/>
      <c r="L118" s="155">
        <f>'19-10'!$K118+('19-10'!$J118/90)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3195</v>
      </c>
      <c r="J119" s="151">
        <v>-150</v>
      </c>
      <c r="K119" s="152">
        <v>10</v>
      </c>
      <c r="L119" s="155">
        <f>'19-10'!$K119+('19-10'!$J119/90)</f>
        <v>8.3333333333333339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3196</v>
      </c>
      <c r="J120" s="151">
        <v>-360</v>
      </c>
      <c r="K120" s="152">
        <v>20</v>
      </c>
      <c r="L120" s="155">
        <f>'19-10'!$K120+('19-10'!$J120/90)</f>
        <v>16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112</v>
      </c>
      <c r="J121" s="151">
        <v>200</v>
      </c>
      <c r="K121" s="152"/>
      <c r="L121" s="155">
        <f>'19-10'!$K121+('19-10'!$J121/90)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3122</v>
      </c>
      <c r="J122" s="151">
        <v>90</v>
      </c>
      <c r="K122" s="152">
        <v>10</v>
      </c>
      <c r="L122" s="155">
        <f>'19-10'!$K122+('19-10'!$J122/90)</f>
        <v>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437</v>
      </c>
      <c r="J123" s="151">
        <v>-300</v>
      </c>
      <c r="K123" s="152"/>
      <c r="L123" s="155">
        <f>'19-10'!$K123+('19-10'!$J123/90)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299</v>
      </c>
      <c r="J124" s="151"/>
      <c r="K124" s="152">
        <v>750</v>
      </c>
      <c r="L124" s="155">
        <f>'19-10'!$K124+('19-10'!$J124/90)</f>
        <v>750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239</v>
      </c>
      <c r="J125" s="151">
        <v>-10000</v>
      </c>
      <c r="K125" s="152">
        <v>-2900</v>
      </c>
      <c r="L125" s="155">
        <f>'19-10'!$K125+('19-10'!$J125/90)</f>
        <v>-3011.1111111111113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299</v>
      </c>
      <c r="J126" s="151">
        <v>-400</v>
      </c>
      <c r="K126" s="152">
        <v>25</v>
      </c>
      <c r="L126" s="155">
        <f>'19-10'!$K126+('19-10'!$J126/90)</f>
        <v>20.555555555555557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776</v>
      </c>
      <c r="J127" s="151">
        <v>180</v>
      </c>
      <c r="K127" s="152"/>
      <c r="L127" s="155">
        <f>'19-10'!$K127+('19-10'!$J127/90)</f>
        <v>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490</v>
      </c>
      <c r="K128" s="152">
        <v>100</v>
      </c>
      <c r="L128" s="155">
        <f>'19-10'!$K128+('19-10'!$J128/90)</f>
        <v>105.44444444444444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1241</v>
      </c>
      <c r="J129" s="151">
        <v>-720</v>
      </c>
      <c r="K129" s="152">
        <v>30</v>
      </c>
      <c r="L129" s="155">
        <f>'19-10'!$K129+('19-10'!$J129/90)</f>
        <v>22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'19-10'!$K130+('19-10'!$J130/90)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'19-10'!$K131+('19-10'!$J131/90)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'19-10'!$K132+('19-10'!$J132/90)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'19-10'!$K133+('19-10'!$J133/90)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'19-10'!$K134+('19-10'!$J134/90)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'19-10'!$K135+('19-10'!$J135/90)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'19-10'!$K136+('19-10'!$J136/90)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'19-10'!$K137+('19-10'!$J137/90)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'19-10'!$K138+('19-10'!$J138/90)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'19-10'!$K139+('19-10'!$J139/90)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'19-10'!$K140+('19-10'!$J140/90)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'19-10'!$K141+('19-10'!$J141/90)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'19-10'!$K142+('19-10'!$J142/90)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'19-10'!$K143+('19-10'!$J143/90)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'19-10'!$K144+('19-10'!$J144/90)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'19-10'!$K145+('19-10'!$J145/90)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'19-10'!$K146+('19-10'!$J146/90)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'19-10'!$K147+('19-10'!$J147/90)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'19-10'!$K148+('19-10'!$J148/90)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'19-10'!$K149+('19-10'!$J149/90)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'19-10'!$K150+('19-10'!$J150/90)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'19-10'!$K151+('19-10'!$J151/90)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'19-10'!$K152+('19-10'!$J152/90)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'19-10'!$K153+('19-10'!$J153/90)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'19-10'!$K154+('19-10'!$J154/90)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'19-10'!$K155+('19-10'!$J155/90)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'19-10'!$K156+('19-10'!$J156/90)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'19-10'!$K157+('19-10'!$J157/90)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'19-10'!$K158+('19-10'!$J158/90)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'19-10'!$K159+('19-10'!$J159/90)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'19-10'!$K160+('19-10'!$J160/90)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'19-10'!$K161+('19-10'!$J161/90)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'19-10'!$K162+('19-10'!$J162/90)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'19-10'!$K163+('19-10'!$J163/90)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'19-10'!$K164+('19-10'!$J164/90)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'19-10'!$K165+('19-10'!$J165/90)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'19-10'!$K166+('19-10'!$J166/90)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'19-10'!$K167+('19-10'!$J167/90)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'19-10'!$K168+('19-10'!$J168/90)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'19-10'!$K169+('19-10'!$J169/90)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'19-10'!$K170+('19-10'!$J170/90)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'19-10'!$K171+('19-10'!$J171/90)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'19-10'!$K172+('19-10'!$J172/90)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'19-10'!$K173+('19-10'!$J173/90)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'19-10'!$K174+('19-10'!$J174/90)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'19-10'!$K175+('19-10'!$J175/90)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'19-10'!$K176+('19-10'!$J176/90)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'19-10'!$K177+('19-10'!$J177/90)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'19-10'!$K178+('19-10'!$J178/90)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'19-10'!$K179+('19-10'!$J179/90)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'19-10'!$K180+('19-10'!$J180/90)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'19-10'!$K181+('19-10'!$J181/90)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'19-10'!$K182+('19-10'!$J182/90)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'19-10'!$K183+('19-10'!$J183/90)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'19-10'!$K184+('19-10'!$J184/90)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'19-10'!$K185+('19-10'!$J185/90)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'19-10'!$K186+('19-10'!$J186/90)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'19-10'!$K187+('19-10'!$J187/90)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'19-10'!$K188+('19-10'!$J188/90)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'19-10'!$K189+('19-10'!$J189/90)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'19-10'!$K190+('19-10'!$J190/90)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'19-10'!$K191+('19-10'!$J191/90)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'19-10'!$K192+('19-10'!$J192/90)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'19-10'!$K193+('19-10'!$J193/90)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'19-10'!$K194+('19-10'!$J194/90)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'19-10'!$K195+('19-10'!$J195/90)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'19-10'!$K196+('19-10'!$J196/90)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'19-10'!$K197+('19-10'!$J197/90)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'19-10'!$K198+('19-10'!$J198/90)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'19-10'!$K199+('19-10'!$J199/90)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'19-10'!$K200+('19-10'!$J200/90)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'19-10'!$K201+('19-10'!$J201/90)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'19-10'!$K202+('19-10'!$J202/90)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'19-10'!$K203+('19-10'!$J203/90)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'19-10'!$K204+('19-10'!$J204/90)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'19-10'!$K205+('19-10'!$J205/90)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'19-10'!$K206+('19-10'!$J206/90)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'19-10'!$K207+('19-10'!$J207/90)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'19-10'!$K208+('19-10'!$J208/90)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'19-10'!$K209+('19-10'!$J209/90)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'19-10'!$K210+('19-10'!$J210/90)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'19-10'!$K211+('19-10'!$J211/90)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'19-10'!$K212+('19-10'!$J212/90)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'19-10'!$K213+('19-10'!$J213/90)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'19-10'!$K214+('19-10'!$J214/90)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'19-10'!$K215+('19-10'!$J215/90)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'19-10'!$K216+('19-10'!$J216/90)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'19-10'!$K217+('19-10'!$J217/90)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'19-10'!$K218+('19-10'!$J218/90)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'19-10'!$K219+('19-10'!$J219/90)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'19-10'!$K220+('19-10'!$J220/90)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'19-10'!$K221+('19-10'!$J221/90)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'19-10'!$K222+('19-10'!$J222/90)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'19-10'!$K223+('19-10'!$J223/90)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'19-10'!$K224+('19-10'!$J224/90)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'19-10'!$K225+('19-10'!$J225/90)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'19-10'!$K226+('19-10'!$J226/90)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'19-10'!$K227+('19-10'!$J227/90)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'19-10'!$K228+('19-10'!$J228/90)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'19-10'!$K229+('19-10'!$J229/90)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'19-10'!$K230+('19-10'!$J230/90)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'19-10'!$K231+('19-10'!$J231/90)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'19-10'!$K232+('19-10'!$J232/90)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'19-10'!$K233+('19-10'!$J233/90)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'19-10'!$K234+('19-10'!$J234/90)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'19-10'!$K235+('19-10'!$J235/90)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'19-10'!$K236+('19-10'!$J236/90)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'19-10'!$K237+('19-10'!$J237/90)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'19-10'!$K238+('19-10'!$J238/90)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'19-10'!$K239+('19-10'!$J239/90)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'19-10'!$K240+('19-10'!$J240/90)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'19-10'!$K241+('19-10'!$J241/90)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'19-10'!$K242+('19-10'!$J242/90)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'19-10'!$K243+('19-10'!$J243/90)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'19-10'!$K244+('19-10'!$J244/90)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'19-10'!$K245+('19-10'!$J245/90)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'19-10'!$K246+('19-10'!$J246/90)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'19-10'!$K247+('19-10'!$J247/90)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'19-10'!$K248+('19-10'!$J248/90)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'19-10'!$K249+('19-10'!$J249/90)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'19-10'!$K250+('19-10'!$J250/90)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'19-10'!$K251+('19-10'!$J251/90)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'19-10'!$K252+('19-10'!$J252/90)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'19-10'!$K253+('19-10'!$J253/90)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'19-10'!$K254+('19-10'!$J254/90)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'19-10'!$K255+('19-10'!$J255/90)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'19-10'!$K256+('19-10'!$J256/90)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'19-10'!$K257+('19-10'!$J257/90)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'19-10'!$K258+('19-10'!$J258/90)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'19-10'!$K259+('19-10'!$J259/90)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'19-10'!$K260+('19-10'!$J260/90)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'19-10'!$K261+('19-10'!$J261/90)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'19-10'!$K262+('19-10'!$J262/90)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'19-10'!$K263+('19-10'!$J263/90)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'19-10'!$K264+('19-10'!$J264/90)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'19-10'!$K265+('19-10'!$J265/90)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'19-10'!$K266+('19-10'!$J266/90)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'19-10'!$K267+('19-10'!$J267/90)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'19-10'!$K268+('19-10'!$J268/90)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'19-10'!$K269+('19-10'!$J269/90)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'19-10'!$K270+('19-10'!$J270/90)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'19-10'!$K271+('19-10'!$J271/90)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'19-10'!$K272+('19-10'!$J272/90)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'19-10'!$K273+('19-10'!$J273/90)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'19-10'!$K274+('19-10'!$J274/90)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'19-10'!$K275+('19-10'!$J275/90)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'19-10'!$K276+('19-10'!$J276/90)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'19-10'!$K277+('19-10'!$J277/90)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'19-10'!$K278+('19-10'!$J278/90)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'19-10'!$K279+('19-10'!$J279/90)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'19-10'!$K280+('19-10'!$J280/90)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'19-10'!$K281+('19-10'!$J281/90)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'19-10'!$K282+('19-10'!$J282/90)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'19-10'!$K283+('19-10'!$J283/90)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'19-10'!$K284+('19-10'!$J284/90)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'19-10'!$K285+('19-10'!$J285/90)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'19-10'!$K286+('19-10'!$J286/90)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'19-10'!$K287+('19-10'!$J287/90)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'19-10'!$K288+('19-10'!$J288/90)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'19-10'!$K289+('19-10'!$J289/90)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'19-10'!$K290+('19-10'!$J290/90)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'19-10'!$K291+('19-10'!$J291/90)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'19-10'!$K292+('19-10'!$J292/90)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'19-10'!$K293+('19-10'!$J293/90)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'19-10'!$K294+('19-10'!$J294/90)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'19-10'!$K295+('19-10'!$J295/90)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'19-10'!$K296+('19-10'!$J296/90)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'19-10'!$K297+('19-10'!$J297/90)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'19-10'!$K298+('19-10'!$J298/90)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'19-10'!$K299+('19-10'!$J299/90)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'19-10'!$K300+('19-10'!$J300/90)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'19-10'!$K301+('19-10'!$J301/90)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'19-10'!$K302+('19-10'!$J302/90)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'19-10'!$K303+('19-10'!$J303/90)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'19-10'!$K304+('19-10'!$J304/90)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'19-10'!$K305+('19-10'!$J305/90)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'19-10'!$K306+('19-10'!$J306/90)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'19-10'!$K307+('19-10'!$J307/90)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'19-10'!$K308+('19-10'!$J308/90)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'19-10'!$K309+('19-10'!$J309/90)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'19-10'!$K310+('19-10'!$J310/90)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'19-10'!$K311+('19-10'!$J311/90)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'19-10'!$K312+('19-10'!$J312/90)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'19-10'!$K313+('19-10'!$J313/90)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'19-10'!$K314+('19-10'!$J314/90)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'19-10'!$K315+('19-10'!$J315/90)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'19-10'!$K316+('19-10'!$J316/90)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'19-10'!$K317+('19-10'!$J317/90)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'19-10'!$K318+('19-10'!$J318/90)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'19-10'!$K319+('19-10'!$J319/90)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'19-10'!$K320+('19-10'!$J320/90)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'19-10'!$K321+('19-10'!$J321/90)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'19-10'!$K322+('19-10'!$J322/90)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'19-10'!$K323+('19-10'!$J323/90)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'19-10'!$K324+('19-10'!$J324/90)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'19-10'!$K325+('19-10'!$J325/90)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'19-10'!$K326+('19-10'!$J326/90)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'19-10'!$K327+('19-10'!$J327/90)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'19-10'!$K328+('19-10'!$J328/90)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'19-10'!$K329+('19-10'!$J329/90)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'19-10'!$K330+('19-10'!$J330/90)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'19-10'!$K331+('19-10'!$J331/90)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'19-10'!$K332+('19-10'!$J332/90)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'19-10'!$K333+('19-10'!$J333/90)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'19-10'!$K334+('19-10'!$J334/90)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'19-10'!$K335+('19-10'!$J335/90)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'19-10'!$K336+('19-10'!$J336/90)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'19-10'!$K337+('19-10'!$J337/90)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'19-10'!$K338+('19-10'!$J338/90)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'19-10'!$K339+('19-10'!$J339/90)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'19-10'!$K340+('19-10'!$J340/90)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'19-10'!$K341+('19-10'!$J341/90)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'19-10'!$K342+('19-10'!$J342/90)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'19-10'!$K343+('19-10'!$J343/90)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'19-10'!$K344+('19-10'!$J344/90)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'19-10'!$K345+('19-10'!$J345/90)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'19-10'!$K346+('19-10'!$J346/90)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'19-10'!$K347+('19-10'!$J347/90)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'19-10'!$K348+('19-10'!$J348/90)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'19-10'!$K349+('19-10'!$J349/90)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'19-10'!$K350+('19-10'!$J350/90)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'19-10'!$K351+('19-10'!$J351/90)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'19-10'!$K352+('19-10'!$J352/90)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'19-10'!$K353+('19-10'!$J353/90)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'19-10'!$K354+('19-10'!$J354/90)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'19-10'!$K355+('19-10'!$J355/90)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'19-10'!$K356+('19-10'!$J356/90)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'19-10'!$K357+('19-10'!$J357/90)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'19-10'!$K358+('19-10'!$J358/90)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'19-10'!$K359+('19-10'!$J359/90)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'19-10'!$K360+('19-10'!$J360/90)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'19-10'!$K361+('19-10'!$J361/90)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20" priority="1">
      <formula>$H22="جملة"</formula>
    </cfRule>
    <cfRule type="expression" dxfId="119" priority="2">
      <formula>$H22="مصاريف"</formula>
    </cfRule>
    <cfRule type="expression" dxfId="118" priority="3">
      <formula>$H22="سحب"</formula>
    </cfRule>
    <cfRule type="expression" dxfId="117" priority="4">
      <formula>$H22="بيع"</formula>
    </cfRule>
  </conditionalFormatting>
  <conditionalFormatting sqref="H3:L18">
    <cfRule type="expression" dxfId="116" priority="5">
      <formula>$H3="جملة"</formula>
    </cfRule>
    <cfRule type="expression" dxfId="115" priority="6">
      <formula>$H3="مصاريف"</formula>
    </cfRule>
    <cfRule type="expression" dxfId="114" priority="7">
      <formula>$H3="سحب"</formula>
    </cfRule>
    <cfRule type="expression" dxfId="113" priority="8">
      <formula>$H3="بيع"</formula>
    </cfRule>
  </conditionalFormatting>
  <conditionalFormatting sqref="I22:L361">
    <cfRule type="expression" dxfId="112" priority="9">
      <formula>$H22="جملة"</formula>
    </cfRule>
    <cfRule type="expression" dxfId="111" priority="10">
      <formula>$H22="مصاريف"</formula>
    </cfRule>
    <cfRule type="expression" dxfId="110" priority="11">
      <formula>$H22="سحب"</formula>
    </cfRule>
    <cfRule type="expression" dxfId="109" priority="12">
      <formula>$H22="بيع"</formula>
    </cfRule>
  </conditionalFormatting>
  <dataValidations count="1">
    <dataValidation type="list" allowBlank="1" showInputMessage="1" showErrorMessage="1" sqref="H3:H18 H22:H361" xr:uid="{5E603941-ADAD-4DDF-8E58-3F7F3570F5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6CEC-E7E7-486E-AB71-94C0A4AF8096}">
  <sheetPr>
    <pageSetUpPr fitToPage="1"/>
  </sheetPr>
  <dimension ref="A1:Z1000"/>
  <sheetViews>
    <sheetView rightToLeft="1" topLeftCell="A117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710</v>
      </c>
      <c r="K1" s="166">
        <f t="shared" si="0"/>
        <v>245</v>
      </c>
      <c r="L1" s="167">
        <f t="shared" si="0"/>
        <v>252.88888888888886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139</v>
      </c>
      <c r="J3" s="151"/>
      <c r="K3" s="152">
        <v>36</v>
      </c>
      <c r="L3" s="155">
        <f t="shared" ref="L3:L18" si="1">K3+(J3/90)</f>
        <v>36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3199</v>
      </c>
      <c r="J4" s="151">
        <v>150</v>
      </c>
      <c r="K4" s="152"/>
      <c r="L4" s="155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3201</v>
      </c>
      <c r="J5" s="151"/>
      <c r="K5" s="152">
        <v>11</v>
      </c>
      <c r="L5" s="155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3202</v>
      </c>
      <c r="J6" s="151"/>
      <c r="K6" s="152">
        <v>18</v>
      </c>
      <c r="L6" s="155">
        <f t="shared" si="1"/>
        <v>18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209</v>
      </c>
      <c r="J7" s="151">
        <v>100</v>
      </c>
      <c r="K7" s="152"/>
      <c r="L7" s="155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3203</v>
      </c>
      <c r="J8" s="151"/>
      <c r="K8" s="152">
        <v>165</v>
      </c>
      <c r="L8" s="155">
        <f t="shared" si="1"/>
        <v>165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1179</v>
      </c>
      <c r="J9" s="151"/>
      <c r="K9" s="152">
        <v>15</v>
      </c>
      <c r="L9" s="155">
        <f t="shared" si="1"/>
        <v>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3204</v>
      </c>
      <c r="J10" s="151">
        <v>700</v>
      </c>
      <c r="K10" s="152"/>
      <c r="L10" s="155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3205</v>
      </c>
      <c r="J11" s="151">
        <v>-400</v>
      </c>
      <c r="K11" s="152">
        <v>10</v>
      </c>
      <c r="L11" s="155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56</v>
      </c>
      <c r="J12" s="151">
        <v>160</v>
      </c>
      <c r="K12" s="152">
        <v>-10</v>
      </c>
      <c r="L12" s="155">
        <f t="shared" si="1"/>
        <v>-8.2222222222222214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3164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SUM('20-10'!$J$22:$J$361)</f>
        <v>-1780</v>
      </c>
      <c r="K20" s="166">
        <f>SUM('20-10'!$K$22:$K$361)</f>
        <v>45</v>
      </c>
      <c r="L20" s="167">
        <f>SUM('20-10'!$L$22:$L$361)</f>
        <v>25.222222222223046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54</v>
      </c>
      <c r="F22" s="16">
        <f t="shared" ref="F22:F26" si="3">D22*E22</f>
        <v>270</v>
      </c>
      <c r="G22" s="7"/>
      <c r="H22" s="156" t="s">
        <v>6</v>
      </c>
      <c r="I22" s="154" t="s">
        <v>3198</v>
      </c>
      <c r="J22" s="151">
        <v>-50</v>
      </c>
      <c r="K22" s="152">
        <v>90</v>
      </c>
      <c r="L22" s="155">
        <f>'20-10'!$K22+('20-10'!$J22/90)</f>
        <v>89.444444444444443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>
        <v>77</v>
      </c>
      <c r="F23" s="16">
        <f t="shared" si="3"/>
        <v>770</v>
      </c>
      <c r="G23" s="7"/>
      <c r="H23" s="156" t="s">
        <v>40</v>
      </c>
      <c r="I23" s="154" t="s">
        <v>3200</v>
      </c>
      <c r="J23" s="151">
        <v>-180</v>
      </c>
      <c r="K23" s="152">
        <v>-40</v>
      </c>
      <c r="L23" s="155">
        <f>'20-10'!$K23+('20-10'!$J23/90)</f>
        <v>-42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4</v>
      </c>
      <c r="F24" s="16">
        <f t="shared" si="3"/>
        <v>80</v>
      </c>
      <c r="G24" s="7"/>
      <c r="H24" s="156" t="s">
        <v>28</v>
      </c>
      <c r="I24" s="154" t="s">
        <v>35</v>
      </c>
      <c r="J24" s="151">
        <v>-400</v>
      </c>
      <c r="K24" s="152"/>
      <c r="L24" s="155">
        <f>'20-10'!$K24+('20-10'!$J24/90)</f>
        <v>-4.4444444444444446</v>
      </c>
      <c r="M24" s="3"/>
      <c r="N24" s="13">
        <v>10</v>
      </c>
      <c r="O24" s="1">
        <v>85</v>
      </c>
      <c r="P24" s="14">
        <f t="shared" si="4"/>
        <v>850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588</v>
      </c>
      <c r="J25" s="151">
        <v>100</v>
      </c>
      <c r="K25" s="152"/>
      <c r="L25" s="155">
        <f>'20-10'!$K25+('20-10'!$J25/90)</f>
        <v>1.1111111111111112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156" t="s">
        <v>6</v>
      </c>
      <c r="I26" s="154" t="s">
        <v>3206</v>
      </c>
      <c r="J26" s="151">
        <v>300</v>
      </c>
      <c r="K26" s="152"/>
      <c r="L26" s="155">
        <f>'20-10'!$K26+('20-10'!$J26/90)</f>
        <v>3.3333333333333335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57" t="s">
        <v>11</v>
      </c>
      <c r="E27" s="157"/>
      <c r="F27" s="159">
        <f>SUM(F22:F26)</f>
        <v>3820</v>
      </c>
      <c r="G27" s="7"/>
      <c r="H27" s="156" t="s">
        <v>6</v>
      </c>
      <c r="I27" s="154" t="s">
        <v>3207</v>
      </c>
      <c r="J27" s="151">
        <v>-180</v>
      </c>
      <c r="K27" s="152">
        <v>40</v>
      </c>
      <c r="L27" s="155">
        <f>'20-10'!$K27+('20-10'!$J27/90)</f>
        <v>38</v>
      </c>
      <c r="M27" s="3"/>
      <c r="N27" s="13">
        <v>100</v>
      </c>
      <c r="O27" s="1">
        <v>4</v>
      </c>
      <c r="P27" s="14">
        <f t="shared" si="4"/>
        <v>400</v>
      </c>
      <c r="Q27" s="157" t="s">
        <v>11</v>
      </c>
      <c r="R27" s="157"/>
      <c r="S27" s="159">
        <f>SUM(S22:S26)</f>
        <v>2560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1381</v>
      </c>
      <c r="D28" s="1"/>
      <c r="E28" s="1"/>
      <c r="F28" s="1"/>
      <c r="G28" s="1"/>
      <c r="H28" s="156" t="s">
        <v>1796</v>
      </c>
      <c r="I28" s="154" t="s">
        <v>64</v>
      </c>
      <c r="J28" s="151"/>
      <c r="K28" s="152">
        <v>200</v>
      </c>
      <c r="L28" s="155">
        <f>'20-10'!$K28+('20-10'!$J28/90)</f>
        <v>200</v>
      </c>
      <c r="M28" s="3"/>
      <c r="N28" s="157" t="s">
        <v>11</v>
      </c>
      <c r="O28" s="157"/>
      <c r="P28" s="158">
        <f>SUM(P22:P27)</f>
        <v>1400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-1080</v>
      </c>
      <c r="G29" s="1"/>
      <c r="H29" s="156" t="s">
        <v>6</v>
      </c>
      <c r="I29" s="154" t="s">
        <v>214</v>
      </c>
      <c r="J29" s="151">
        <v>-100</v>
      </c>
      <c r="K29" s="152">
        <v>19</v>
      </c>
      <c r="L29" s="155">
        <f>'20-10'!$K29+('20-10'!$J29/90)</f>
        <v>17.888888888888889</v>
      </c>
      <c r="M29" s="3"/>
      <c r="N29" s="1"/>
      <c r="O29" s="1"/>
      <c r="P29" s="18"/>
      <c r="Q29" s="233" t="s">
        <v>21</v>
      </c>
      <c r="R29" s="234"/>
      <c r="S29" s="159">
        <f>SUM('20-10'!$J$22:$J$361)</f>
        <v>-1780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656</v>
      </c>
      <c r="D30" s="1"/>
      <c r="E30" s="1"/>
      <c r="F30" s="8"/>
      <c r="G30" s="1"/>
      <c r="H30" s="156" t="s">
        <v>6</v>
      </c>
      <c r="I30" s="154" t="s">
        <v>2390</v>
      </c>
      <c r="J30" s="151">
        <v>-360</v>
      </c>
      <c r="K30" s="152">
        <v>10</v>
      </c>
      <c r="L30" s="155">
        <f>'20-10'!$K30+('20-10'!$J30/90)</f>
        <v>6</v>
      </c>
      <c r="M30" s="3"/>
      <c r="N30" s="233" t="s">
        <v>23</v>
      </c>
      <c r="O30" s="234"/>
      <c r="P30" s="158">
        <f>SUM('20-10'!$K$22:$K$361)</f>
        <v>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28</v>
      </c>
      <c r="I31" s="154" t="s">
        <v>2659</v>
      </c>
      <c r="J31" s="151"/>
      <c r="K31" s="152">
        <v>-10</v>
      </c>
      <c r="L31" s="155">
        <f>'20-10'!$K31+('20-10'!$J31/90)</f>
        <v>-10</v>
      </c>
      <c r="M31" s="3"/>
      <c r="N31" s="1"/>
      <c r="O31" s="1"/>
      <c r="P31" s="18"/>
      <c r="Q31" s="157" t="s">
        <v>25</v>
      </c>
      <c r="R31" s="157"/>
      <c r="S31" s="159">
        <f>S27-S29-F27</f>
        <v>520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209</v>
      </c>
      <c r="J32" s="151">
        <v>50</v>
      </c>
      <c r="K32" s="152"/>
      <c r="L32" s="155">
        <f>'20-10'!$K32+('20-10'!$J32/90)</f>
        <v>0.55555555555555558</v>
      </c>
      <c r="M32" s="3"/>
      <c r="N32" s="157" t="s">
        <v>25</v>
      </c>
      <c r="O32" s="157"/>
      <c r="P32" s="158">
        <f>P28-P30-C28</f>
        <v>-26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363</v>
      </c>
      <c r="J33" s="151">
        <v>-180</v>
      </c>
      <c r="K33" s="152">
        <v>80</v>
      </c>
      <c r="L33" s="155">
        <f>'20-10'!$K33+('20-10'!$J33/90)</f>
        <v>78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63</v>
      </c>
      <c r="J34" s="151">
        <v>150</v>
      </c>
      <c r="K34" s="152"/>
      <c r="L34" s="155">
        <f>'20-10'!$K34+('20-10'!$J34/90)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3208</v>
      </c>
      <c r="J35" s="151">
        <v>180</v>
      </c>
      <c r="K35" s="152"/>
      <c r="L35" s="155">
        <f>'20-10'!$K35+('20-10'!$J35/90)</f>
        <v>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685</v>
      </c>
      <c r="J36" s="151">
        <v>-180</v>
      </c>
      <c r="K36" s="152">
        <v>20</v>
      </c>
      <c r="L36" s="155">
        <f>'20-10'!$K36+('20-10'!$J36/90)</f>
        <v>18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3209</v>
      </c>
      <c r="J37" s="151">
        <v>200</v>
      </c>
      <c r="K37" s="152"/>
      <c r="L37" s="155">
        <f>'20-10'!$K37+('20-10'!$J37/90)</f>
        <v>2.2222222222222223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3210</v>
      </c>
      <c r="J38" s="151">
        <v>300</v>
      </c>
      <c r="K38" s="152">
        <v>30</v>
      </c>
      <c r="L38" s="155">
        <f>'20-10'!$K38+('20-10'!$J38/90)</f>
        <v>33.333333333333336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40</v>
      </c>
      <c r="I39" s="154" t="s">
        <v>2154</v>
      </c>
      <c r="J39" s="151">
        <v>-135</v>
      </c>
      <c r="K39" s="152">
        <v>-210</v>
      </c>
      <c r="L39" s="155">
        <f>'20-10'!$K39+('20-10'!$J39/90)</f>
        <v>-211.5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-400</v>
      </c>
      <c r="K40" s="152"/>
      <c r="L40" s="155">
        <f>'20-10'!$K40+('20-10'!$J40/90)</f>
        <v>-4.4444444444444446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3211</v>
      </c>
      <c r="J41" s="151">
        <v>180</v>
      </c>
      <c r="K41" s="152"/>
      <c r="L41" s="155">
        <f>'20-10'!$K41+('20-10'!$J41/90)</f>
        <v>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556</v>
      </c>
      <c r="J42" s="151">
        <v>60</v>
      </c>
      <c r="K42" s="152"/>
      <c r="L42" s="155">
        <f>'20-10'!$K42+('20-10'!$J42/90)</f>
        <v>0.66666666666666663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3212</v>
      </c>
      <c r="J43" s="151">
        <v>-270</v>
      </c>
      <c r="K43" s="152">
        <v>10</v>
      </c>
      <c r="L43" s="155">
        <f>'20-10'!$K43+('20-10'!$J43/90)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3213</v>
      </c>
      <c r="J44" s="151">
        <v>270</v>
      </c>
      <c r="K44" s="152"/>
      <c r="L44" s="155">
        <f>'20-10'!$K44+('20-10'!$J44/90)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1213</v>
      </c>
      <c r="J45" s="151">
        <v>-500</v>
      </c>
      <c r="K45" s="152">
        <v>10</v>
      </c>
      <c r="L45" s="155">
        <f>'20-10'!$K45+('20-10'!$J45/90)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201</v>
      </c>
      <c r="J46" s="151"/>
      <c r="K46" s="152">
        <v>6</v>
      </c>
      <c r="L46" s="155">
        <f>'20-10'!$K46+('20-10'!$J46/90)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3214</v>
      </c>
      <c r="J47" s="151"/>
      <c r="K47" s="152">
        <v>40</v>
      </c>
      <c r="L47" s="155">
        <f>'20-10'!$K47+('20-10'!$J47/90)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3215</v>
      </c>
      <c r="J48" s="151">
        <v>50</v>
      </c>
      <c r="K48" s="152">
        <v>15</v>
      </c>
      <c r="L48" s="155">
        <f>'20-10'!$K48+('20-10'!$J48/90)</f>
        <v>15.555555555555555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3216</v>
      </c>
      <c r="J49" s="151">
        <v>-250</v>
      </c>
      <c r="K49" s="152">
        <v>75</v>
      </c>
      <c r="L49" s="155">
        <f>'20-10'!$K49+('20-10'!$J49/90)</f>
        <v>72.222222222222229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1366</v>
      </c>
      <c r="J50" s="151">
        <v>150</v>
      </c>
      <c r="K50" s="152"/>
      <c r="L50" s="155">
        <f>'20-10'!$K50+('20-10'!$J50/90)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3217</v>
      </c>
      <c r="J51" s="151">
        <v>630</v>
      </c>
      <c r="K51" s="152"/>
      <c r="L51" s="155">
        <f>'20-10'!$K51+('20-10'!$J51/90)</f>
        <v>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62</v>
      </c>
      <c r="J52" s="151">
        <v>80</v>
      </c>
      <c r="K52" s="152"/>
      <c r="L52" s="155">
        <f>'20-10'!$K52+('20-10'!$J52/90)</f>
        <v>0.88888888888888884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123</v>
      </c>
      <c r="J53" s="151">
        <v>-180</v>
      </c>
      <c r="K53" s="152">
        <v>10</v>
      </c>
      <c r="L53" s="155">
        <f>'20-10'!$K53+('20-10'!$J53/90)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673</v>
      </c>
      <c r="J54" s="151"/>
      <c r="K54" s="152">
        <v>3</v>
      </c>
      <c r="L54" s="155">
        <f>'20-10'!$K54+('20-10'!$J54/90)</f>
        <v>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743</v>
      </c>
      <c r="J55" s="151">
        <v>250</v>
      </c>
      <c r="K55" s="152"/>
      <c r="L55" s="155">
        <f>'20-10'!$K55+('20-10'!$J55/90)</f>
        <v>2.7777777777777777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156</v>
      </c>
      <c r="J56" s="151">
        <v>450</v>
      </c>
      <c r="K56" s="152"/>
      <c r="L56" s="155">
        <f>'20-10'!$K56+('20-10'!$J56/90)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1983</v>
      </c>
      <c r="J57" s="151"/>
      <c r="K57" s="152">
        <v>5</v>
      </c>
      <c r="L57" s="155">
        <f>'20-10'!$K57+('20-10'!$J57/90)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-5</v>
      </c>
      <c r="L58" s="155">
        <f>'20-10'!$K58+('20-10'!$J58/90)</f>
        <v>-5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3218</v>
      </c>
      <c r="J59" s="151"/>
      <c r="K59" s="152">
        <v>130</v>
      </c>
      <c r="L59" s="155">
        <f>'20-10'!$K59+('20-10'!$J59/90)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3022</v>
      </c>
      <c r="J60" s="151"/>
      <c r="K60" s="152">
        <v>5</v>
      </c>
      <c r="L60" s="155">
        <f>'20-10'!$K60+('20-10'!$J60/90)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2426</v>
      </c>
      <c r="J61" s="151">
        <v>80</v>
      </c>
      <c r="K61" s="152">
        <v>-498</v>
      </c>
      <c r="L61" s="155">
        <f>'20-10'!$K61+('20-10'!$J61/90)</f>
        <v>-497.11111111111109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335</v>
      </c>
      <c r="J62" s="151">
        <v>-100</v>
      </c>
      <c r="K62" s="152"/>
      <c r="L62" s="155">
        <f>'20-10'!$K62+('20-10'!$J62/90)</f>
        <v>-1.1111111111111112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180</v>
      </c>
      <c r="J63" s="151">
        <v>400</v>
      </c>
      <c r="K63" s="152"/>
      <c r="L63" s="155">
        <f>'20-10'!$K63+('20-10'!$J63/90)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105</v>
      </c>
      <c r="J64" s="151"/>
      <c r="K64" s="152">
        <v>76</v>
      </c>
      <c r="L64" s="155">
        <f>'20-10'!$K64+('20-10'!$J64/90)</f>
        <v>76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3219</v>
      </c>
      <c r="J65" s="151"/>
      <c r="K65" s="152">
        <v>10</v>
      </c>
      <c r="L65" s="155">
        <f>'20-10'!$K65+('20-10'!$J65/90)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553</v>
      </c>
      <c r="J66" s="151"/>
      <c r="K66" s="152">
        <v>169</v>
      </c>
      <c r="L66" s="155">
        <f>'20-10'!$K66+('20-10'!$J66/90)</f>
        <v>169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1185</v>
      </c>
      <c r="J67" s="151">
        <v>-90</v>
      </c>
      <c r="K67" s="152">
        <v>10</v>
      </c>
      <c r="L67" s="155">
        <f>'20-10'!$K67+('20-10'!$J67/90)</f>
        <v>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351</v>
      </c>
      <c r="J68" s="151">
        <v>-270</v>
      </c>
      <c r="K68" s="152">
        <v>10</v>
      </c>
      <c r="L68" s="155">
        <f>'20-10'!$K68+('20-10'!$J68/90)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90</v>
      </c>
      <c r="K69" s="152"/>
      <c r="L69" s="155">
        <f>'20-10'!$K69+('20-10'!$J69/90)</f>
        <v>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1291</v>
      </c>
      <c r="J70" s="151">
        <v>180</v>
      </c>
      <c r="K70" s="152"/>
      <c r="L70" s="155">
        <f>'20-10'!$K70+('20-10'!$J70/90)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501</v>
      </c>
      <c r="J71" s="151">
        <v>-100</v>
      </c>
      <c r="K71" s="152">
        <v>5</v>
      </c>
      <c r="L71" s="155">
        <f>'20-10'!$K71+('20-10'!$J71/90)</f>
        <v>3.8888888888888888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3220</v>
      </c>
      <c r="J72" s="151"/>
      <c r="K72" s="152">
        <v>30</v>
      </c>
      <c r="L72" s="155">
        <f>'20-10'!$K72+('20-10'!$J72/90)</f>
        <v>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73</v>
      </c>
      <c r="J73" s="151">
        <v>270</v>
      </c>
      <c r="K73" s="152"/>
      <c r="L73" s="155">
        <f>'20-10'!$K73+('20-10'!$J73/90)</f>
        <v>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3221</v>
      </c>
      <c r="J74" s="151">
        <v>290</v>
      </c>
      <c r="K74" s="152"/>
      <c r="L74" s="155">
        <f>'20-10'!$K74+('20-10'!$J74/90)</f>
        <v>3.2222222222222223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159</v>
      </c>
      <c r="J75" s="151">
        <v>-360</v>
      </c>
      <c r="K75" s="152">
        <v>15</v>
      </c>
      <c r="L75" s="155">
        <f>'20-10'!$K75+('20-10'!$J75/90)</f>
        <v>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3222</v>
      </c>
      <c r="J76" s="151">
        <v>180</v>
      </c>
      <c r="K76" s="152"/>
      <c r="L76" s="155">
        <f>'20-10'!$K76+('20-10'!$J76/90)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706</v>
      </c>
      <c r="J77" s="151">
        <v>-200</v>
      </c>
      <c r="K77" s="152">
        <v>10</v>
      </c>
      <c r="L77" s="155">
        <f>'20-10'!$K77+('20-10'!$J77/90)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3223</v>
      </c>
      <c r="J78" s="151">
        <v>-70</v>
      </c>
      <c r="K78" s="152">
        <v>5</v>
      </c>
      <c r="L78" s="155">
        <f>'20-10'!$K78+('20-10'!$J78/90)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3022</v>
      </c>
      <c r="J79" s="151"/>
      <c r="K79" s="152">
        <v>5</v>
      </c>
      <c r="L79" s="155">
        <f>'20-10'!$K79+('20-10'!$J79/90)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81</v>
      </c>
      <c r="J80" s="151">
        <v>100</v>
      </c>
      <c r="K80" s="152"/>
      <c r="L80" s="155">
        <f>'20-10'!$K80+('20-10'!$J80/90)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</v>
      </c>
      <c r="J81" s="151">
        <v>-135</v>
      </c>
      <c r="K81" s="152">
        <v>5</v>
      </c>
      <c r="L81" s="155">
        <f>'20-10'!$K81+('20-10'!$J81/90)</f>
        <v>3.5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776</v>
      </c>
      <c r="J82" s="151">
        <v>-270</v>
      </c>
      <c r="K82" s="152">
        <v>35</v>
      </c>
      <c r="L82" s="155">
        <f>'20-10'!$K82+('20-10'!$J82/90)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407</v>
      </c>
      <c r="J83" s="151"/>
      <c r="K83" s="152">
        <v>635</v>
      </c>
      <c r="L83" s="155">
        <f>'20-10'!$K83+('20-10'!$J83/90)</f>
        <v>635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1688</v>
      </c>
      <c r="J84" s="151">
        <v>-300</v>
      </c>
      <c r="K84" s="152">
        <v>100</v>
      </c>
      <c r="L84" s="155">
        <f>'20-10'!$K84+('20-10'!$J84/90)</f>
        <v>96.666666666666671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363</v>
      </c>
      <c r="J85" s="151"/>
      <c r="K85" s="152">
        <v>100</v>
      </c>
      <c r="L85" s="155">
        <f>'20-10'!$K85+('20-10'!$J85/90)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533</v>
      </c>
      <c r="J86" s="151"/>
      <c r="K86" s="152">
        <v>500</v>
      </c>
      <c r="L86" s="155">
        <f>'20-10'!$K86+('20-10'!$J86/90)</f>
        <v>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-200</v>
      </c>
      <c r="K87" s="152">
        <v>20</v>
      </c>
      <c r="L87" s="155">
        <f>'20-10'!$K87+('20-10'!$J87/90)</f>
        <v>17.777777777777779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2390</v>
      </c>
      <c r="J88" s="151">
        <v>-70</v>
      </c>
      <c r="K88" s="152">
        <v>10</v>
      </c>
      <c r="L88" s="155">
        <f>'20-10'!$K88+('20-10'!$J88/90)</f>
        <v>9.2222222222222214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3225</v>
      </c>
      <c r="J89" s="151">
        <v>360</v>
      </c>
      <c r="K89" s="152"/>
      <c r="L89" s="155">
        <f>'20-10'!$K89+('20-10'!$J89/90)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90</v>
      </c>
      <c r="J90" s="151">
        <v>-270</v>
      </c>
      <c r="K90" s="152">
        <v>25</v>
      </c>
      <c r="L90" s="155">
        <f>'20-10'!$K90+('20-10'!$J90/90)</f>
        <v>22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'20-10'!$K91+('20-10'!$J91/90)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1132</v>
      </c>
      <c r="J92" s="151"/>
      <c r="K92" s="152">
        <v>6</v>
      </c>
      <c r="L92" s="155">
        <f>'20-10'!$K92+('20-10'!$J92/90)</f>
        <v>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28</v>
      </c>
      <c r="I93" s="154" t="s">
        <v>3226</v>
      </c>
      <c r="J93" s="151">
        <v>-400</v>
      </c>
      <c r="K93" s="152">
        <v>-100</v>
      </c>
      <c r="L93" s="155">
        <f>'20-10'!$K93+('20-10'!$J93/90)</f>
        <v>-104.44444444444444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295</v>
      </c>
      <c r="J94" s="151">
        <v>750</v>
      </c>
      <c r="K94" s="152"/>
      <c r="L94" s="155">
        <f>'20-10'!$K94+('20-10'!$J94/90)</f>
        <v>8.3333333333333339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3227</v>
      </c>
      <c r="J95" s="151"/>
      <c r="K95" s="152">
        <v>50</v>
      </c>
      <c r="L95" s="155">
        <f>'20-10'!$K95+('20-10'!$J95/90)</f>
        <v>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3228</v>
      </c>
      <c r="J96" s="151">
        <v>-50</v>
      </c>
      <c r="K96" s="152">
        <v>20</v>
      </c>
      <c r="L96" s="155">
        <f>'20-10'!$K96+('20-10'!$J96/90)</f>
        <v>19.444444444444443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332</v>
      </c>
      <c r="J97" s="151">
        <v>720</v>
      </c>
      <c r="K97" s="152"/>
      <c r="L97" s="155">
        <f>'20-10'!$K97+('20-10'!$J97/90)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2418</v>
      </c>
      <c r="J98" s="151"/>
      <c r="K98" s="152">
        <v>9</v>
      </c>
      <c r="L98" s="155">
        <f>'20-10'!$K98+('20-10'!$J98/90)</f>
        <v>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1553</v>
      </c>
      <c r="J99" s="151"/>
      <c r="K99" s="152">
        <v>-20</v>
      </c>
      <c r="L99" s="155">
        <f>'20-10'!$K99+('20-10'!$J99/90)</f>
        <v>-20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3229</v>
      </c>
      <c r="J100" s="151"/>
      <c r="K100" s="152">
        <v>80</v>
      </c>
      <c r="L100" s="155">
        <f>'20-10'!$K100+('20-10'!$J100/90)</f>
        <v>80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1366</v>
      </c>
      <c r="J101" s="151">
        <v>230</v>
      </c>
      <c r="K101" s="152"/>
      <c r="L101" s="155">
        <f>'20-10'!$K101+('20-10'!$J101/90)</f>
        <v>2.5555555555555554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3230</v>
      </c>
      <c r="J102" s="151">
        <v>-720</v>
      </c>
      <c r="K102" s="152"/>
      <c r="L102" s="155">
        <f>'20-10'!$K102+('20-10'!$J102/90)</f>
        <v>-8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360</v>
      </c>
      <c r="J103" s="151">
        <v>500</v>
      </c>
      <c r="K103" s="152"/>
      <c r="L103" s="155">
        <f>'20-10'!$K103+('20-10'!$J103/90)</f>
        <v>5.5555555555555554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282</v>
      </c>
      <c r="J104" s="151"/>
      <c r="K104" s="152">
        <v>115</v>
      </c>
      <c r="L104" s="155">
        <f>'20-10'!$K104+('20-10'!$J104/90)</f>
        <v>115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414</v>
      </c>
      <c r="J105" s="151">
        <v>410</v>
      </c>
      <c r="K105" s="152"/>
      <c r="L105" s="155">
        <f>'20-10'!$K105+('20-10'!$J105/90)</f>
        <v>4.5555555555555554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161</v>
      </c>
      <c r="J106" s="151"/>
      <c r="K106" s="152">
        <v>28</v>
      </c>
      <c r="L106" s="155">
        <f>'20-10'!$K106+('20-10'!$J106/90)</f>
        <v>28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418</v>
      </c>
      <c r="J107" s="151">
        <v>150</v>
      </c>
      <c r="K107" s="152"/>
      <c r="L107" s="155">
        <f>'20-10'!$K107+('20-10'!$J107/90)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237</v>
      </c>
      <c r="J108" s="151">
        <v>150</v>
      </c>
      <c r="K108" s="152"/>
      <c r="L108" s="155">
        <f>'20-10'!$K108+('20-10'!$J108/90)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123</v>
      </c>
      <c r="J109" s="151">
        <v>-50</v>
      </c>
      <c r="K109" s="152">
        <v>26</v>
      </c>
      <c r="L109" s="155">
        <f>'20-10'!$K109+('20-10'!$J109/90)</f>
        <v>25.444444444444443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828</v>
      </c>
      <c r="J110" s="151"/>
      <c r="K110" s="152">
        <v>4</v>
      </c>
      <c r="L110" s="155">
        <f>'20-10'!$K110+('20-10'!$J110/90)</f>
        <v>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1025</v>
      </c>
      <c r="J111" s="151">
        <v>-340</v>
      </c>
      <c r="K111" s="152">
        <v>90</v>
      </c>
      <c r="L111" s="155">
        <f>'20-10'!$K111+('20-10'!$J111/90)</f>
        <v>86.222222222222229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3231</v>
      </c>
      <c r="J112" s="151">
        <v>140</v>
      </c>
      <c r="K112" s="152"/>
      <c r="L112" s="155">
        <f>'20-10'!$K112+('20-10'!$J112/90)</f>
        <v>1.5555555555555556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-2650</v>
      </c>
      <c r="L113" s="155">
        <f>'20-10'!$K113+('20-10'!$J113/90)</f>
        <v>-2650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2726</v>
      </c>
      <c r="J114" s="151">
        <v>-600</v>
      </c>
      <c r="K114" s="152">
        <v>30</v>
      </c>
      <c r="L114" s="155">
        <f>'20-10'!$K114+('20-10'!$J114/90)</f>
        <v>23.333333333333332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105</v>
      </c>
      <c r="J115" s="151">
        <v>-360</v>
      </c>
      <c r="K115" s="152">
        <v>80</v>
      </c>
      <c r="L115" s="155">
        <f>'20-10'!$K115+('20-10'!$J115/90)</f>
        <v>76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3232</v>
      </c>
      <c r="J116" s="151">
        <v>270</v>
      </c>
      <c r="K116" s="152">
        <v>305</v>
      </c>
      <c r="L116" s="155">
        <f>'20-10'!$K116+('20-10'!$J116/90)</f>
        <v>308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3233</v>
      </c>
      <c r="J117" s="151">
        <v>-20</v>
      </c>
      <c r="K117" s="152">
        <v>5</v>
      </c>
      <c r="L117" s="155">
        <f>'20-10'!$K117+('20-10'!$J117/90)</f>
        <v>4.7777777777777777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673</v>
      </c>
      <c r="J118" s="151">
        <v>300</v>
      </c>
      <c r="K118" s="152"/>
      <c r="L118" s="155">
        <f>'20-10'!$K118+('20-10'!$J118/90)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56</v>
      </c>
      <c r="J119" s="151">
        <v>-1590</v>
      </c>
      <c r="K119" s="152">
        <v>131</v>
      </c>
      <c r="L119" s="155">
        <f>'20-10'!$K119+('20-10'!$J119/90)</f>
        <v>113.33333333333333</v>
      </c>
      <c r="M119" s="3"/>
      <c r="N119" s="45" t="s">
        <v>118</v>
      </c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>
        <v>1</v>
      </c>
      <c r="L120" s="155">
        <f>'20-10'!$K120+('20-10'!$J120/90)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3234</v>
      </c>
      <c r="J121" s="151">
        <v>-400</v>
      </c>
      <c r="K121" s="152">
        <v>10</v>
      </c>
      <c r="L121" s="155">
        <f>'20-10'!$K121+('20-10'!$J121/90)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3235</v>
      </c>
      <c r="J122" s="151">
        <v>-120</v>
      </c>
      <c r="K122" s="152">
        <v>15</v>
      </c>
      <c r="L122" s="155">
        <f>'20-10'!$K122+('20-10'!$J122/90)</f>
        <v>13.666666666666666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'20-10'!$K123+('20-10'!$J123/90)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'20-10'!$K124+('20-10'!$J124/90)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'20-10'!$K125+('20-10'!$J125/90)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'20-10'!$K126+('20-10'!$J126/90)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'20-10'!$K127+('20-10'!$J127/90)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'20-10'!$K128+('20-10'!$J128/90)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'20-10'!$K129+('20-10'!$J129/90)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'20-10'!$K130+('20-10'!$J130/90)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'20-10'!$K131+('20-10'!$J131/90)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'20-10'!$K132+('20-10'!$J132/90)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'20-10'!$K133+('20-10'!$J133/90)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'20-10'!$K134+('20-10'!$J134/90)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'20-10'!$K135+('20-10'!$J135/90)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'20-10'!$K136+('20-10'!$J136/90)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'20-10'!$K137+('20-10'!$J137/90)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'20-10'!$K138+('20-10'!$J138/90)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'20-10'!$K139+('20-10'!$J139/90)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'20-10'!$K140+('20-10'!$J140/90)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'20-10'!$K141+('20-10'!$J141/90)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'20-10'!$K142+('20-10'!$J142/90)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'20-10'!$K143+('20-10'!$J143/90)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'20-10'!$K144+('20-10'!$J144/90)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'20-10'!$K145+('20-10'!$J145/90)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'20-10'!$K146+('20-10'!$J146/90)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'20-10'!$K147+('20-10'!$J147/90)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'20-10'!$K148+('20-10'!$J148/90)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'20-10'!$K149+('20-10'!$J149/90)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'20-10'!$K150+('20-10'!$J150/90)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'20-10'!$K151+('20-10'!$J151/90)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'20-10'!$K152+('20-10'!$J152/90)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'20-10'!$K153+('20-10'!$J153/90)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'20-10'!$K154+('20-10'!$J154/90)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'20-10'!$K155+('20-10'!$J155/90)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'20-10'!$K156+('20-10'!$J156/90)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'20-10'!$K157+('20-10'!$J157/90)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'20-10'!$K158+('20-10'!$J158/90)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'20-10'!$K159+('20-10'!$J159/90)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'20-10'!$K160+('20-10'!$J160/90)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'20-10'!$K161+('20-10'!$J161/90)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'20-10'!$K162+('20-10'!$J162/90)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'20-10'!$K163+('20-10'!$J163/90)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'20-10'!$K164+('20-10'!$J164/90)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'20-10'!$K165+('20-10'!$J165/90)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'20-10'!$K166+('20-10'!$J166/90)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'20-10'!$K167+('20-10'!$J167/90)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'20-10'!$K168+('20-10'!$J168/90)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'20-10'!$K169+('20-10'!$J169/90)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'20-10'!$K170+('20-10'!$J170/90)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'20-10'!$K171+('20-10'!$J171/90)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'20-10'!$K172+('20-10'!$J172/90)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'20-10'!$K173+('20-10'!$J173/90)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'20-10'!$K174+('20-10'!$J174/90)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'20-10'!$K175+('20-10'!$J175/90)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'20-10'!$K176+('20-10'!$J176/90)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'20-10'!$K177+('20-10'!$J177/90)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'20-10'!$K178+('20-10'!$J178/90)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'20-10'!$K179+('20-10'!$J179/90)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'20-10'!$K180+('20-10'!$J180/90)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'20-10'!$K181+('20-10'!$J181/90)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'20-10'!$K182+('20-10'!$J182/90)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'20-10'!$K183+('20-10'!$J183/90)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'20-10'!$K184+('20-10'!$J184/90)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'20-10'!$K185+('20-10'!$J185/90)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'20-10'!$K186+('20-10'!$J186/90)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'20-10'!$K187+('20-10'!$J187/90)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'20-10'!$K188+('20-10'!$J188/90)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'20-10'!$K189+('20-10'!$J189/90)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'20-10'!$K190+('20-10'!$J190/90)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'20-10'!$K191+('20-10'!$J191/90)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'20-10'!$K192+('20-10'!$J192/90)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'20-10'!$K193+('20-10'!$J193/90)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'20-10'!$K194+('20-10'!$J194/90)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'20-10'!$K195+('20-10'!$J195/90)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'20-10'!$K196+('20-10'!$J196/90)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'20-10'!$K197+('20-10'!$J197/90)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'20-10'!$K198+('20-10'!$J198/90)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'20-10'!$K199+('20-10'!$J199/90)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'20-10'!$K200+('20-10'!$J200/90)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'20-10'!$K201+('20-10'!$J201/90)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'20-10'!$K202+('20-10'!$J202/90)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'20-10'!$K203+('20-10'!$J203/90)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'20-10'!$K204+('20-10'!$J204/90)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'20-10'!$K205+('20-10'!$J205/90)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'20-10'!$K206+('20-10'!$J206/90)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'20-10'!$K207+('20-10'!$J207/90)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'20-10'!$K208+('20-10'!$J208/90)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'20-10'!$K209+('20-10'!$J209/90)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'20-10'!$K210+('20-10'!$J210/90)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'20-10'!$K211+('20-10'!$J211/90)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'20-10'!$K212+('20-10'!$J212/90)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'20-10'!$K213+('20-10'!$J213/90)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'20-10'!$K214+('20-10'!$J214/90)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'20-10'!$K215+('20-10'!$J215/90)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'20-10'!$K216+('20-10'!$J216/90)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'20-10'!$K217+('20-10'!$J217/90)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'20-10'!$K218+('20-10'!$J218/90)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'20-10'!$K219+('20-10'!$J219/90)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'20-10'!$K220+('20-10'!$J220/90)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'20-10'!$K221+('20-10'!$J221/90)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'20-10'!$K222+('20-10'!$J222/90)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'20-10'!$K223+('20-10'!$J223/90)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'20-10'!$K224+('20-10'!$J224/90)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'20-10'!$K225+('20-10'!$J225/90)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'20-10'!$K226+('20-10'!$J226/90)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'20-10'!$K227+('20-10'!$J227/90)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'20-10'!$K228+('20-10'!$J228/90)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'20-10'!$K229+('20-10'!$J229/90)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'20-10'!$K230+('20-10'!$J230/90)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'20-10'!$K231+('20-10'!$J231/90)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'20-10'!$K232+('20-10'!$J232/90)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'20-10'!$K233+('20-10'!$J233/90)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'20-10'!$K234+('20-10'!$J234/90)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'20-10'!$K235+('20-10'!$J235/90)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'20-10'!$K236+('20-10'!$J236/90)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'20-10'!$K237+('20-10'!$J237/90)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'20-10'!$K238+('20-10'!$J238/90)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'20-10'!$K239+('20-10'!$J239/90)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'20-10'!$K240+('20-10'!$J240/90)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'20-10'!$K241+('20-10'!$J241/90)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'20-10'!$K242+('20-10'!$J242/90)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'20-10'!$K243+('20-10'!$J243/90)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'20-10'!$K244+('20-10'!$J244/90)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'20-10'!$K245+('20-10'!$J245/90)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'20-10'!$K246+('20-10'!$J246/90)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'20-10'!$K247+('20-10'!$J247/90)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'20-10'!$K248+('20-10'!$J248/90)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'20-10'!$K249+('20-10'!$J249/90)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'20-10'!$K250+('20-10'!$J250/90)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'20-10'!$K251+('20-10'!$J251/90)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'20-10'!$K252+('20-10'!$J252/90)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'20-10'!$K253+('20-10'!$J253/90)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'20-10'!$K254+('20-10'!$J254/90)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'20-10'!$K255+('20-10'!$J255/90)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'20-10'!$K256+('20-10'!$J256/90)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'20-10'!$K257+('20-10'!$J257/90)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'20-10'!$K258+('20-10'!$J258/90)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'20-10'!$K259+('20-10'!$J259/90)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'20-10'!$K260+('20-10'!$J260/90)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'20-10'!$K261+('20-10'!$J261/90)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'20-10'!$K262+('20-10'!$J262/90)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'20-10'!$K263+('20-10'!$J263/90)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'20-10'!$K264+('20-10'!$J264/90)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'20-10'!$K265+('20-10'!$J265/90)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'20-10'!$K266+('20-10'!$J266/90)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'20-10'!$K267+('20-10'!$J267/90)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'20-10'!$K268+('20-10'!$J268/90)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'20-10'!$K269+('20-10'!$J269/90)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'20-10'!$K270+('20-10'!$J270/90)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'20-10'!$K271+('20-10'!$J271/90)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'20-10'!$K272+('20-10'!$J272/90)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'20-10'!$K273+('20-10'!$J273/90)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'20-10'!$K274+('20-10'!$J274/90)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'20-10'!$K275+('20-10'!$J275/90)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'20-10'!$K276+('20-10'!$J276/90)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'20-10'!$K277+('20-10'!$J277/90)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'20-10'!$K278+('20-10'!$J278/90)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'20-10'!$K279+('20-10'!$J279/90)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'20-10'!$K280+('20-10'!$J280/90)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'20-10'!$K281+('20-10'!$J281/90)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'20-10'!$K282+('20-10'!$J282/90)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'20-10'!$K283+('20-10'!$J283/90)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'20-10'!$K284+('20-10'!$J284/90)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'20-10'!$K285+('20-10'!$J285/90)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'20-10'!$K286+('20-10'!$J286/90)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'20-10'!$K287+('20-10'!$J287/90)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'20-10'!$K288+('20-10'!$J288/90)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'20-10'!$K289+('20-10'!$J289/90)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'20-10'!$K290+('20-10'!$J290/90)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'20-10'!$K291+('20-10'!$J291/90)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'20-10'!$K292+('20-10'!$J292/90)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'20-10'!$K293+('20-10'!$J293/90)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'20-10'!$K294+('20-10'!$J294/90)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'20-10'!$K295+('20-10'!$J295/90)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'20-10'!$K296+('20-10'!$J296/90)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'20-10'!$K297+('20-10'!$J297/90)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'20-10'!$K298+('20-10'!$J298/90)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'20-10'!$K299+('20-10'!$J299/90)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'20-10'!$K300+('20-10'!$J300/90)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'20-10'!$K301+('20-10'!$J301/90)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'20-10'!$K302+('20-10'!$J302/90)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'20-10'!$K303+('20-10'!$J303/90)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'20-10'!$K304+('20-10'!$J304/90)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'20-10'!$K305+('20-10'!$J305/90)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'20-10'!$K306+('20-10'!$J306/90)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'20-10'!$K307+('20-10'!$J307/90)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'20-10'!$K308+('20-10'!$J308/90)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'20-10'!$K309+('20-10'!$J309/90)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'20-10'!$K310+('20-10'!$J310/90)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'20-10'!$K311+('20-10'!$J311/90)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'20-10'!$K312+('20-10'!$J312/90)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'20-10'!$K313+('20-10'!$J313/90)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'20-10'!$K314+('20-10'!$J314/90)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'20-10'!$K315+('20-10'!$J315/90)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'20-10'!$K316+('20-10'!$J316/90)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'20-10'!$K317+('20-10'!$J317/90)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'20-10'!$K318+('20-10'!$J318/90)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'20-10'!$K319+('20-10'!$J319/90)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'20-10'!$K320+('20-10'!$J320/90)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'20-10'!$K321+('20-10'!$J321/90)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'20-10'!$K322+('20-10'!$J322/90)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'20-10'!$K323+('20-10'!$J323/90)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'20-10'!$K324+('20-10'!$J324/90)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'20-10'!$K325+('20-10'!$J325/90)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'20-10'!$K326+('20-10'!$J326/90)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'20-10'!$K327+('20-10'!$J327/90)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'20-10'!$K328+('20-10'!$J328/90)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'20-10'!$K329+('20-10'!$J329/90)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'20-10'!$K330+('20-10'!$J330/90)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'20-10'!$K331+('20-10'!$J331/90)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'20-10'!$K332+('20-10'!$J332/90)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'20-10'!$K333+('20-10'!$J333/90)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'20-10'!$K334+('20-10'!$J334/90)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'20-10'!$K335+('20-10'!$J335/90)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'20-10'!$K336+('20-10'!$J336/90)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'20-10'!$K337+('20-10'!$J337/90)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'20-10'!$K338+('20-10'!$J338/90)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'20-10'!$K339+('20-10'!$J339/90)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'20-10'!$K340+('20-10'!$J340/90)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'20-10'!$K341+('20-10'!$J341/90)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'20-10'!$K342+('20-10'!$J342/90)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'20-10'!$K343+('20-10'!$J343/90)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'20-10'!$K344+('20-10'!$J344/90)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'20-10'!$K345+('20-10'!$J345/90)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'20-10'!$K346+('20-10'!$J346/90)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'20-10'!$K347+('20-10'!$J347/90)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'20-10'!$K348+('20-10'!$J348/90)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'20-10'!$K349+('20-10'!$J349/90)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'20-10'!$K350+('20-10'!$J350/90)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'20-10'!$K351+('20-10'!$J351/90)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'20-10'!$K352+('20-10'!$J352/90)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'20-10'!$K353+('20-10'!$J353/90)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'20-10'!$K354+('20-10'!$J354/90)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'20-10'!$K355+('20-10'!$J355/90)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'20-10'!$K356+('20-10'!$J356/90)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'20-10'!$K357+('20-10'!$J357/90)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'20-10'!$K358+('20-10'!$J358/90)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'20-10'!$K359+('20-10'!$J359/90)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'20-10'!$K360+('20-10'!$J360/90)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'20-10'!$K361+('20-10'!$J361/90)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8" priority="1">
      <formula>$H22="جملة"</formula>
    </cfRule>
    <cfRule type="expression" dxfId="107" priority="2">
      <formula>$H22="مصاريف"</formula>
    </cfRule>
    <cfRule type="expression" dxfId="106" priority="3">
      <formula>$H22="سحب"</formula>
    </cfRule>
    <cfRule type="expression" dxfId="105" priority="4">
      <formula>$H22="بيع"</formula>
    </cfRule>
  </conditionalFormatting>
  <conditionalFormatting sqref="H3:L18">
    <cfRule type="expression" dxfId="104" priority="5">
      <formula>$H3="جملة"</formula>
    </cfRule>
    <cfRule type="expression" dxfId="103" priority="6">
      <formula>$H3="مصاريف"</formula>
    </cfRule>
    <cfRule type="expression" dxfId="102" priority="7">
      <formula>$H3="سحب"</formula>
    </cfRule>
    <cfRule type="expression" dxfId="101" priority="8">
      <formula>$H3="بيع"</formula>
    </cfRule>
  </conditionalFormatting>
  <conditionalFormatting sqref="I22:L361">
    <cfRule type="expression" dxfId="100" priority="9">
      <formula>$H22="جملة"</formula>
    </cfRule>
    <cfRule type="expression" dxfId="99" priority="10">
      <formula>$H22="مصاريف"</formula>
    </cfRule>
    <cfRule type="expression" dxfId="98" priority="11">
      <formula>$H22="سحب"</formula>
    </cfRule>
    <cfRule type="expression" dxfId="97" priority="12">
      <formula>$H22="بيع"</formula>
    </cfRule>
  </conditionalFormatting>
  <dataValidations count="1">
    <dataValidation type="list" allowBlank="1" showInputMessage="1" showErrorMessage="1" sqref="H3:H18 H22:H361" xr:uid="{01063B79-D994-41FC-B062-A06C08E1F0E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0EFB-6DC4-476B-9E20-68BF66D2255B}">
  <sheetPr>
    <pageSetUpPr fitToPage="1"/>
  </sheetPr>
  <dimension ref="A1:Z1000"/>
  <sheetViews>
    <sheetView rightToLeft="1" tabSelected="1" topLeftCell="A67" workbookViewId="0">
      <selection activeCell="J75" sqref="J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225</v>
      </c>
      <c r="K1" s="166">
        <f t="shared" si="0"/>
        <v>-199</v>
      </c>
      <c r="L1" s="167">
        <f t="shared" si="0"/>
        <v>-196.49999999999997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1763</v>
      </c>
      <c r="J3" s="151"/>
      <c r="K3" s="152">
        <v>-325</v>
      </c>
      <c r="L3" s="155">
        <f t="shared" ref="L3:L18" si="1">K3+(J3/90)</f>
        <v>-325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436</v>
      </c>
      <c r="J4" s="151">
        <v>-500</v>
      </c>
      <c r="K4" s="152"/>
      <c r="L4" s="155">
        <f t="shared" si="1"/>
        <v>-5.5555555555555554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3181</v>
      </c>
      <c r="J5" s="151"/>
      <c r="K5" s="152">
        <v>7</v>
      </c>
      <c r="L5" s="155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205</v>
      </c>
      <c r="J6" s="151">
        <v>150</v>
      </c>
      <c r="K6" s="152"/>
      <c r="L6" s="155">
        <f t="shared" si="1"/>
        <v>1.6666666666666667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1002</v>
      </c>
      <c r="J7" s="151"/>
      <c r="K7" s="152">
        <v>50</v>
      </c>
      <c r="L7" s="155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209</v>
      </c>
      <c r="J8" s="151">
        <v>50</v>
      </c>
      <c r="K8" s="152"/>
      <c r="L8" s="155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780</v>
      </c>
      <c r="J9" s="151">
        <v>40</v>
      </c>
      <c r="K9" s="152"/>
      <c r="L9" s="155">
        <f t="shared" si="1"/>
        <v>0.44444444444444442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470</v>
      </c>
      <c r="J10" s="151"/>
      <c r="K10" s="152">
        <v>2</v>
      </c>
      <c r="L10" s="155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3237</v>
      </c>
      <c r="J11" s="151"/>
      <c r="K11" s="152">
        <v>9</v>
      </c>
      <c r="L11" s="155">
        <f t="shared" si="1"/>
        <v>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62</v>
      </c>
      <c r="J12" s="151">
        <v>380</v>
      </c>
      <c r="K12" s="152"/>
      <c r="L12" s="155">
        <f t="shared" si="1"/>
        <v>4.2222222222222223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3238</v>
      </c>
      <c r="J13" s="151"/>
      <c r="K13" s="152">
        <v>7</v>
      </c>
      <c r="L13" s="155">
        <f t="shared" si="1"/>
        <v>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3239</v>
      </c>
      <c r="J14" s="151"/>
      <c r="K14" s="152">
        <v>46</v>
      </c>
      <c r="L14" s="155">
        <f t="shared" si="1"/>
        <v>46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3240</v>
      </c>
      <c r="J15" s="151">
        <v>180</v>
      </c>
      <c r="K15" s="152"/>
      <c r="L15" s="155">
        <f t="shared" si="1"/>
        <v>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76</v>
      </c>
      <c r="J16" s="151">
        <v>180</v>
      </c>
      <c r="K16" s="152"/>
      <c r="L16" s="155">
        <f t="shared" si="1"/>
        <v>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 t="s">
        <v>56</v>
      </c>
      <c r="J17" s="151">
        <v>-255</v>
      </c>
      <c r="K17" s="152">
        <v>5</v>
      </c>
      <c r="L17" s="155">
        <f t="shared" si="1"/>
        <v>2.1666666666666665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3197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SUM('21-10'!$J$22:$J$361)</f>
        <v>3090</v>
      </c>
      <c r="K20" s="166">
        <f>SUM('21-10'!$K$22:$K$361)</f>
        <v>684</v>
      </c>
      <c r="L20" s="167">
        <f>SUM('21-10'!$L$22:$L$361)</f>
        <v>718.33333333333292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53</v>
      </c>
      <c r="F22" s="16">
        <f t="shared" ref="F22:F26" si="3">D22*E22</f>
        <v>265</v>
      </c>
      <c r="G22" s="7"/>
      <c r="H22" s="156" t="s">
        <v>1796</v>
      </c>
      <c r="I22" s="154" t="s">
        <v>75</v>
      </c>
      <c r="J22" s="151">
        <v>-270</v>
      </c>
      <c r="K22" s="152">
        <v>250</v>
      </c>
      <c r="L22" s="155">
        <f>'21-10'!$K22+('21-10'!$J22/90)</f>
        <v>247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>
        <v>35</v>
      </c>
      <c r="F23" s="16">
        <f t="shared" si="3"/>
        <v>350</v>
      </c>
      <c r="G23" s="7"/>
      <c r="H23" s="156" t="s">
        <v>6</v>
      </c>
      <c r="I23" s="154" t="s">
        <v>18</v>
      </c>
      <c r="J23" s="151"/>
      <c r="K23" s="152">
        <v>40</v>
      </c>
      <c r="L23" s="155">
        <f>'21-10'!$K23+('21-10'!$J23/90)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90</v>
      </c>
      <c r="C24" s="14">
        <f t="shared" si="2"/>
        <v>900</v>
      </c>
      <c r="D24" s="15">
        <v>20</v>
      </c>
      <c r="E24" s="1">
        <v>20</v>
      </c>
      <c r="F24" s="16">
        <f t="shared" si="3"/>
        <v>400</v>
      </c>
      <c r="G24" s="7"/>
      <c r="H24" s="156" t="s">
        <v>6</v>
      </c>
      <c r="I24" s="154" t="s">
        <v>389</v>
      </c>
      <c r="J24" s="151"/>
      <c r="K24" s="152">
        <v>90</v>
      </c>
      <c r="L24" s="155">
        <f>'21-10'!$K24+('21-10'!$J24/90)</f>
        <v>90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9</v>
      </c>
      <c r="F25" s="16">
        <f t="shared" si="3"/>
        <v>450</v>
      </c>
      <c r="G25" s="7"/>
      <c r="H25" s="156" t="s">
        <v>6</v>
      </c>
      <c r="I25" s="154" t="s">
        <v>3241</v>
      </c>
      <c r="J25" s="151">
        <v>600</v>
      </c>
      <c r="K25" s="152"/>
      <c r="L25" s="155">
        <f>'21-10'!$K25+('21-10'!$J25/90)</f>
        <v>6.666666666666667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</v>
      </c>
      <c r="F26" s="16">
        <f t="shared" si="3"/>
        <v>800</v>
      </c>
      <c r="G26" s="7"/>
      <c r="H26" s="156" t="s">
        <v>6</v>
      </c>
      <c r="I26" s="154" t="s">
        <v>26</v>
      </c>
      <c r="J26" s="151">
        <v>100</v>
      </c>
      <c r="K26" s="152"/>
      <c r="L26" s="155">
        <f>'21-10'!$K26+('21-10'!$J26/90)</f>
        <v>1.1111111111111112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2265</v>
      </c>
      <c r="G27" s="7"/>
      <c r="H27" s="156" t="s">
        <v>6</v>
      </c>
      <c r="I27" s="154" t="s">
        <v>3242</v>
      </c>
      <c r="J27" s="151">
        <v>-50</v>
      </c>
      <c r="K27" s="152">
        <v>5</v>
      </c>
      <c r="L27" s="155">
        <f>'21-10'!$K27+('21-10'!$J27/90)</f>
        <v>4.4444444444444446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1227</v>
      </c>
      <c r="D28" s="1"/>
      <c r="E28" s="1"/>
      <c r="F28" s="1"/>
      <c r="G28" s="1"/>
      <c r="H28" s="156" t="s">
        <v>6</v>
      </c>
      <c r="I28" s="154" t="s">
        <v>556</v>
      </c>
      <c r="J28" s="151">
        <v>140</v>
      </c>
      <c r="K28" s="152"/>
      <c r="L28" s="155">
        <f>'21-10'!$K28+('21-10'!$J28/90)</f>
        <v>1.5555555555555556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-1555</v>
      </c>
      <c r="G29" s="1"/>
      <c r="H29" s="156" t="s">
        <v>6</v>
      </c>
      <c r="I29" s="154" t="s">
        <v>3243</v>
      </c>
      <c r="J29" s="151">
        <v>70</v>
      </c>
      <c r="K29" s="152"/>
      <c r="L29" s="155">
        <f>'21-10'!$K29+('21-10'!$J29/90)</f>
        <v>0.77777777777777779</v>
      </c>
      <c r="M29" s="3"/>
      <c r="N29" s="1"/>
      <c r="O29" s="1"/>
      <c r="P29" s="18"/>
      <c r="Q29" s="233" t="s">
        <v>21</v>
      </c>
      <c r="R29" s="234"/>
      <c r="S29" s="159">
        <f>SUM('21-10'!$J$22:$J$361)</f>
        <v>3090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-154</v>
      </c>
      <c r="D30" s="1"/>
      <c r="E30" s="1"/>
      <c r="F30" s="8"/>
      <c r="G30" s="1"/>
      <c r="H30" s="156" t="s">
        <v>6</v>
      </c>
      <c r="I30" s="154" t="s">
        <v>155</v>
      </c>
      <c r="J30" s="151">
        <v>-210</v>
      </c>
      <c r="K30" s="152">
        <v>10</v>
      </c>
      <c r="L30" s="155">
        <f>'21-10'!$K30+('21-10'!$J30/90)</f>
        <v>7.6666666666666661</v>
      </c>
      <c r="M30" s="3"/>
      <c r="N30" s="233" t="s">
        <v>23</v>
      </c>
      <c r="O30" s="234"/>
      <c r="P30" s="158">
        <f>SUM('21-10'!$K$22:$K$361)</f>
        <v>684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40</v>
      </c>
      <c r="I31" s="154" t="s">
        <v>240</v>
      </c>
      <c r="J31" s="151"/>
      <c r="K31" s="152">
        <v>-289</v>
      </c>
      <c r="L31" s="155">
        <f>'21-10'!$K31+('21-10'!$J31/90)</f>
        <v>-289</v>
      </c>
      <c r="M31" s="3"/>
      <c r="N31" s="1"/>
      <c r="O31" s="1"/>
      <c r="P31" s="18"/>
      <c r="Q31" s="157" t="s">
        <v>25</v>
      </c>
      <c r="R31" s="157"/>
      <c r="S31" s="159">
        <f>S27-S29-F27</f>
        <v>-5355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28</v>
      </c>
      <c r="I32" s="154" t="s">
        <v>437</v>
      </c>
      <c r="J32" s="151">
        <v>-400</v>
      </c>
      <c r="K32" s="152"/>
      <c r="L32" s="155">
        <f>'21-10'!$K32+('21-10'!$J32/90)</f>
        <v>-4.4444444444444446</v>
      </c>
      <c r="M32" s="3"/>
      <c r="N32" s="157" t="s">
        <v>25</v>
      </c>
      <c r="O32" s="157"/>
      <c r="P32" s="158">
        <f>P28-P30-C28</f>
        <v>-1911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1796</v>
      </c>
      <c r="I33" s="154" t="s">
        <v>64</v>
      </c>
      <c r="J33" s="151"/>
      <c r="K33" s="152">
        <v>300</v>
      </c>
      <c r="L33" s="155">
        <f>'21-10'!$K33+('21-10'!$J33/90)</f>
        <v>300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35</v>
      </c>
      <c r="J34" s="151">
        <v>500</v>
      </c>
      <c r="K34" s="152">
        <v>-10</v>
      </c>
      <c r="L34" s="155">
        <f>'21-10'!$K34+('21-10'!$J34/90)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316</v>
      </c>
      <c r="J35" s="151">
        <v>100</v>
      </c>
      <c r="K35" s="152">
        <v>5</v>
      </c>
      <c r="L35" s="155">
        <f>'21-10'!$K35+('21-10'!$J35/90)</f>
        <v>6.1111111111111107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513</v>
      </c>
      <c r="J36" s="151">
        <v>470</v>
      </c>
      <c r="K36" s="152"/>
      <c r="L36" s="155">
        <f>'21-10'!$K36+('21-10'!$J36/90)</f>
        <v>5.2222222222222223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1276</v>
      </c>
      <c r="J37" s="151"/>
      <c r="K37" s="152">
        <v>90</v>
      </c>
      <c r="L37" s="155">
        <f>'21-10'!$K37+('21-10'!$J37/90)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46</v>
      </c>
      <c r="J38" s="151"/>
      <c r="K38" s="152">
        <v>8</v>
      </c>
      <c r="L38" s="155">
        <f>'21-10'!$K38+('21-10'!$J38/90)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3107</v>
      </c>
      <c r="J39" s="151">
        <v>2520</v>
      </c>
      <c r="K39" s="152"/>
      <c r="L39" s="155">
        <f>'21-10'!$K39+('21-10'!$J39/90)</f>
        <v>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462</v>
      </c>
      <c r="J40" s="151">
        <v>230</v>
      </c>
      <c r="K40" s="152"/>
      <c r="L40" s="155">
        <f>'21-10'!$K40+('21-10'!$J40/90)</f>
        <v>2.5555555555555554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3244</v>
      </c>
      <c r="J41" s="151">
        <v>-150</v>
      </c>
      <c r="K41" s="152">
        <v>10</v>
      </c>
      <c r="L41" s="155">
        <f>'21-10'!$K41+('21-10'!$J41/90)</f>
        <v>8.3333333333333339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154</v>
      </c>
      <c r="J42" s="151">
        <v>50</v>
      </c>
      <c r="K42" s="152"/>
      <c r="L42" s="155">
        <f>'21-10'!$K42+('21-10'!$J42/90)</f>
        <v>0.55555555555555558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404</v>
      </c>
      <c r="J43" s="151">
        <v>-225</v>
      </c>
      <c r="K43" s="152">
        <v>5</v>
      </c>
      <c r="L43" s="155">
        <f>'21-10'!$K43+('21-10'!$J43/90)</f>
        <v>2.5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3245</v>
      </c>
      <c r="J44" s="151">
        <v>135</v>
      </c>
      <c r="K44" s="152"/>
      <c r="L44" s="155">
        <f>'21-10'!$K44+('21-10'!$J44/90)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1796</v>
      </c>
      <c r="I45" s="154" t="s">
        <v>3246</v>
      </c>
      <c r="J45" s="151">
        <v>100</v>
      </c>
      <c r="K45" s="152">
        <v>350</v>
      </c>
      <c r="L45" s="155">
        <f>'21-10'!$K45+('21-10'!$J45/90)</f>
        <v>351.11111111111109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1813</v>
      </c>
      <c r="J46" s="151">
        <v>100</v>
      </c>
      <c r="K46" s="152"/>
      <c r="L46" s="155">
        <f>'21-10'!$K46+('21-10'!$J46/90)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3247</v>
      </c>
      <c r="J47" s="151"/>
      <c r="K47" s="152">
        <v>5</v>
      </c>
      <c r="L47" s="155">
        <f>'21-10'!$K47+('21-10'!$J47/90)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40</v>
      </c>
      <c r="I48" s="154" t="s">
        <v>232</v>
      </c>
      <c r="J48" s="151">
        <v>-350</v>
      </c>
      <c r="K48" s="152"/>
      <c r="L48" s="155">
        <f>'21-10'!$K48+('21-10'!$J48/90)</f>
        <v>-3.8888888888888888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>
        <v>180</v>
      </c>
      <c r="K49" s="152"/>
      <c r="L49" s="155">
        <f>'21-10'!$K49+('21-10'!$J49/90)</f>
        <v>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3248</v>
      </c>
      <c r="J50" s="151">
        <v>100</v>
      </c>
      <c r="K50" s="152"/>
      <c r="L50" s="155">
        <f>'21-10'!$K50+('21-10'!$J50/90)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341</v>
      </c>
      <c r="J51" s="151"/>
      <c r="K51" s="152">
        <v>15</v>
      </c>
      <c r="L51" s="155">
        <f>'21-10'!$K51+('21-10'!$J51/90)</f>
        <v>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39</v>
      </c>
      <c r="J52" s="151">
        <v>200</v>
      </c>
      <c r="K52" s="152">
        <v>20</v>
      </c>
      <c r="L52" s="155">
        <f>'21-10'!$K52+('21-10'!$J52/90)</f>
        <v>22.222222222222221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40</v>
      </c>
      <c r="I53" s="154" t="s">
        <v>3249</v>
      </c>
      <c r="J53" s="151"/>
      <c r="K53" s="152">
        <v>-450</v>
      </c>
      <c r="L53" s="155">
        <f>'21-10'!$K53+('21-10'!$J53/90)</f>
        <v>-450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3250</v>
      </c>
      <c r="J54" s="151"/>
      <c r="K54" s="152">
        <v>30</v>
      </c>
      <c r="L54" s="155">
        <f>'21-10'!$K54+('21-10'!$J54/90)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1530</v>
      </c>
      <c r="J55" s="151"/>
      <c r="K55" s="152">
        <v>65</v>
      </c>
      <c r="L55" s="155">
        <f>'21-10'!$K55+('21-10'!$J55/90)</f>
        <v>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1366</v>
      </c>
      <c r="J56" s="151">
        <v>-600</v>
      </c>
      <c r="K56" s="152">
        <v>10</v>
      </c>
      <c r="L56" s="155">
        <f>'21-10'!$K56+('21-10'!$J56/90)</f>
        <v>3.333333333333333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3251</v>
      </c>
      <c r="J57" s="151">
        <v>450</v>
      </c>
      <c r="K57" s="152">
        <v>30</v>
      </c>
      <c r="L57" s="155">
        <f>'21-10'!$K57+('21-10'!$J57/90)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1953</v>
      </c>
      <c r="J58" s="151">
        <v>-225</v>
      </c>
      <c r="K58" s="152">
        <v>20</v>
      </c>
      <c r="L58" s="155">
        <f>'21-10'!$K58+('21-10'!$J58/90)</f>
        <v>17.5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3252</v>
      </c>
      <c r="J59" s="151">
        <v>800</v>
      </c>
      <c r="K59" s="152"/>
      <c r="L59" s="155">
        <f>'21-10'!$K59+('21-10'!$J59/90)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3253</v>
      </c>
      <c r="J60" s="151"/>
      <c r="K60" s="152">
        <v>7</v>
      </c>
      <c r="L60" s="155">
        <f>'21-10'!$K60+('21-10'!$J60/90)</f>
        <v>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201</v>
      </c>
      <c r="J61" s="151"/>
      <c r="K61" s="152">
        <v>4</v>
      </c>
      <c r="L61" s="155">
        <f>'21-10'!$K61+('21-10'!$J61/90)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180</v>
      </c>
      <c r="J62" s="151">
        <v>200</v>
      </c>
      <c r="K62" s="152"/>
      <c r="L62" s="155">
        <f>'21-10'!$K62+('21-10'!$J62/90)</f>
        <v>2.2222222222222223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62</v>
      </c>
      <c r="J63" s="151">
        <v>380</v>
      </c>
      <c r="K63" s="152"/>
      <c r="L63" s="155">
        <f>'21-10'!$K63+('21-10'!$J63/90)</f>
        <v>4.2222222222222223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3254</v>
      </c>
      <c r="J64" s="151"/>
      <c r="K64" s="152">
        <v>25</v>
      </c>
      <c r="L64" s="155">
        <f>'21-10'!$K64+('21-10'!$J64/90)</f>
        <v>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1384</v>
      </c>
      <c r="J65" s="151"/>
      <c r="K65" s="152">
        <v>24</v>
      </c>
      <c r="L65" s="155">
        <f>'21-10'!$K65+('21-10'!$J65/90)</f>
        <v>24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3255</v>
      </c>
      <c r="J66" s="151">
        <v>-315</v>
      </c>
      <c r="K66" s="152">
        <v>10</v>
      </c>
      <c r="L66" s="155">
        <f>'21-10'!$K66+('21-10'!$J66/90)</f>
        <v>6.5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1863</v>
      </c>
      <c r="J67" s="151"/>
      <c r="K67" s="152">
        <v>5</v>
      </c>
      <c r="L67" s="155">
        <f>'21-10'!$K67+('21-10'!$J67/90)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132</v>
      </c>
      <c r="J68" s="151">
        <v>-540</v>
      </c>
      <c r="K68" s="152">
        <v>10</v>
      </c>
      <c r="L68" s="155">
        <f>'21-10'!$K68+('21-10'!$J68/90)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28</v>
      </c>
      <c r="I69" s="154" t="s">
        <v>3256</v>
      </c>
      <c r="J69" s="151">
        <v>-410</v>
      </c>
      <c r="K69" s="152">
        <v>-35</v>
      </c>
      <c r="L69" s="155">
        <f>'21-10'!$K69+('21-10'!$J69/90)</f>
        <v>-39.555555555555557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223</v>
      </c>
      <c r="J70" s="151">
        <v>-180</v>
      </c>
      <c r="K70" s="152">
        <v>10</v>
      </c>
      <c r="L70" s="155">
        <f>'21-10'!$K70+('21-10'!$J70/90)</f>
        <v>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154</v>
      </c>
      <c r="J71" s="151">
        <v>50</v>
      </c>
      <c r="K71" s="152"/>
      <c r="L71" s="155">
        <f>'21-10'!$K71+('21-10'!$J71/90)</f>
        <v>0.55555555555555558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146</v>
      </c>
      <c r="J72" s="151">
        <v>200</v>
      </c>
      <c r="K72" s="152"/>
      <c r="L72" s="155">
        <f>'21-10'!$K72+('21-10'!$J72/90)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200</v>
      </c>
      <c r="K73" s="152"/>
      <c r="L73" s="155">
        <f>'21-10'!$K73+('21-10'!$J73/90)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1246</v>
      </c>
      <c r="J74" s="151">
        <v>-700</v>
      </c>
      <c r="K74" s="152">
        <v>10</v>
      </c>
      <c r="L74" s="155">
        <f>'21-10'!$K74+('21-10'!$J74/90)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-160</v>
      </c>
      <c r="K75" s="152">
        <v>5</v>
      </c>
      <c r="L75" s="155">
        <f>'21-10'!$K75+('21-10'!$J75/90)</f>
        <v>3.2222222222222223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'21-10'!$K76+('21-10'!$J76/90)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'21-10'!$K77+('21-10'!$J77/90)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'21-10'!$K78+('21-10'!$J78/90)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'21-10'!$K79+('21-10'!$J79/90)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'21-10'!$K80+('21-10'!$J80/90)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'21-10'!$K81+('21-10'!$J81/90)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'21-10'!$K82+('21-10'!$J82/90)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'21-10'!$K83+('21-10'!$J83/90)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'21-10'!$K84+('21-10'!$J84/90)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'21-10'!$K85+('21-10'!$J85/90)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'21-10'!$K86+('21-10'!$J86/90)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'21-10'!$K87+('21-10'!$J87/90)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'21-10'!$K88+('21-10'!$J88/90)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'21-10'!$K89+('21-10'!$J89/90)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'21-10'!$K90+('21-10'!$J90/90)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'21-10'!$K91+('21-10'!$J91/90)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'21-10'!$K92+('21-10'!$J92/90)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'21-10'!$K93+('21-10'!$J93/90)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'21-10'!$K94+('21-10'!$J94/90)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'21-10'!$K95+('21-10'!$J95/90)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'21-10'!$K96+('21-10'!$J96/90)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'21-10'!$K97+('21-10'!$J97/90)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'21-10'!$K98+('21-10'!$J98/90)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'21-10'!$K99+('21-10'!$J99/90)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'21-10'!$K100+('21-10'!$J100/90)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'21-10'!$K101+('21-10'!$J101/90)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'21-10'!$K102+('21-10'!$J102/90)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'21-10'!$K103+('21-10'!$J103/90)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'21-10'!$K104+('21-10'!$J104/90)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'21-10'!$K105+('21-10'!$J105/90)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'21-10'!$K106+('21-10'!$J106/90)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'21-10'!$K107+('21-10'!$J107/90)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'21-10'!$K108+('21-10'!$J108/90)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'21-10'!$K109+('21-10'!$J109/90)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'21-10'!$K110+('21-10'!$J110/90)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'21-10'!$K111+('21-10'!$J111/90)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'21-10'!$K112+('21-10'!$J112/90)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'21-10'!$K113+('21-10'!$J113/90)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'21-10'!$K114+('21-10'!$J114/90)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'21-10'!$K115+('21-10'!$J115/90)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'21-10'!$K116+('21-10'!$J116/90)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'21-10'!$K117+('21-10'!$J117/90)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'21-10'!$K118+('21-10'!$J118/90)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'21-10'!$K119+('21-10'!$J119/90)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'21-10'!$K120+('21-10'!$J120/90)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'21-10'!$K121+('21-10'!$J121/90)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'21-10'!$K122+('21-10'!$J122/90)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'21-10'!$K123+('21-10'!$J123/90)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'21-10'!$K124+('21-10'!$J124/90)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'21-10'!$K125+('21-10'!$J125/90)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'21-10'!$K126+('21-10'!$J126/90)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'21-10'!$K127+('21-10'!$J127/90)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'21-10'!$K128+('21-10'!$J128/90)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'21-10'!$K129+('21-10'!$J129/90)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'21-10'!$K130+('21-10'!$J130/90)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'21-10'!$K131+('21-10'!$J131/90)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'21-10'!$K132+('21-10'!$J132/90)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'21-10'!$K133+('21-10'!$J133/90)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'21-10'!$K134+('21-10'!$J134/90)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'21-10'!$K135+('21-10'!$J135/90)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'21-10'!$K136+('21-10'!$J136/90)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'21-10'!$K137+('21-10'!$J137/90)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'21-10'!$K138+('21-10'!$J138/90)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'21-10'!$K139+('21-10'!$J139/90)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'21-10'!$K140+('21-10'!$J140/90)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'21-10'!$K141+('21-10'!$J141/90)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'21-10'!$K142+('21-10'!$J142/90)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'21-10'!$K143+('21-10'!$J143/90)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'21-10'!$K144+('21-10'!$J144/90)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'21-10'!$K145+('21-10'!$J145/90)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'21-10'!$K146+('21-10'!$J146/90)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'21-10'!$K147+('21-10'!$J147/90)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'21-10'!$K148+('21-10'!$J148/90)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'21-10'!$K149+('21-10'!$J149/90)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'21-10'!$K150+('21-10'!$J150/90)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'21-10'!$K151+('21-10'!$J151/90)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'21-10'!$K152+('21-10'!$J152/90)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'21-10'!$K153+('21-10'!$J153/90)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'21-10'!$K154+('21-10'!$J154/90)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'21-10'!$K155+('21-10'!$J155/90)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'21-10'!$K156+('21-10'!$J156/90)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'21-10'!$K157+('21-10'!$J157/90)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'21-10'!$K158+('21-10'!$J158/90)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'21-10'!$K159+('21-10'!$J159/90)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'21-10'!$K160+('21-10'!$J160/90)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'21-10'!$K161+('21-10'!$J161/90)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'21-10'!$K162+('21-10'!$J162/90)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'21-10'!$K163+('21-10'!$J163/90)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'21-10'!$K164+('21-10'!$J164/90)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'21-10'!$K165+('21-10'!$J165/90)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'21-10'!$K166+('21-10'!$J166/90)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'21-10'!$K167+('21-10'!$J167/90)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'21-10'!$K168+('21-10'!$J168/90)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'21-10'!$K169+('21-10'!$J169/90)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'21-10'!$K170+('21-10'!$J170/90)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'21-10'!$K171+('21-10'!$J171/90)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'21-10'!$K172+('21-10'!$J172/90)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'21-10'!$K173+('21-10'!$J173/90)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'21-10'!$K174+('21-10'!$J174/90)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'21-10'!$K175+('21-10'!$J175/90)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'21-10'!$K176+('21-10'!$J176/90)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'21-10'!$K177+('21-10'!$J177/90)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'21-10'!$K178+('21-10'!$J178/90)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'21-10'!$K179+('21-10'!$J179/90)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'21-10'!$K180+('21-10'!$J180/90)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'21-10'!$K181+('21-10'!$J181/90)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'21-10'!$K182+('21-10'!$J182/90)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'21-10'!$K183+('21-10'!$J183/90)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'21-10'!$K184+('21-10'!$J184/90)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'21-10'!$K185+('21-10'!$J185/90)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'21-10'!$K186+('21-10'!$J186/90)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'21-10'!$K187+('21-10'!$J187/90)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'21-10'!$K188+('21-10'!$J188/90)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'21-10'!$K189+('21-10'!$J189/90)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'21-10'!$K190+('21-10'!$J190/90)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'21-10'!$K191+('21-10'!$J191/90)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'21-10'!$K192+('21-10'!$J192/90)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'21-10'!$K193+('21-10'!$J193/90)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'21-10'!$K194+('21-10'!$J194/90)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'21-10'!$K195+('21-10'!$J195/90)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'21-10'!$K196+('21-10'!$J196/90)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'21-10'!$K197+('21-10'!$J197/90)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'21-10'!$K198+('21-10'!$J198/90)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'21-10'!$K199+('21-10'!$J199/90)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'21-10'!$K200+('21-10'!$J200/90)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'21-10'!$K201+('21-10'!$J201/90)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'21-10'!$K202+('21-10'!$J202/90)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'21-10'!$K203+('21-10'!$J203/90)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'21-10'!$K204+('21-10'!$J204/90)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'21-10'!$K205+('21-10'!$J205/90)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'21-10'!$K206+('21-10'!$J206/90)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'21-10'!$K207+('21-10'!$J207/90)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'21-10'!$K208+('21-10'!$J208/90)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'21-10'!$K209+('21-10'!$J209/90)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'21-10'!$K210+('21-10'!$J210/90)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'21-10'!$K211+('21-10'!$J211/90)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'21-10'!$K212+('21-10'!$J212/90)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'21-10'!$K213+('21-10'!$J213/90)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'21-10'!$K214+('21-10'!$J214/90)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'21-10'!$K215+('21-10'!$J215/90)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'21-10'!$K216+('21-10'!$J216/90)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'21-10'!$K217+('21-10'!$J217/90)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'21-10'!$K218+('21-10'!$J218/90)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'21-10'!$K219+('21-10'!$J219/90)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'21-10'!$K220+('21-10'!$J220/90)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'21-10'!$K221+('21-10'!$J221/90)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'21-10'!$K222+('21-10'!$J222/90)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'21-10'!$K223+('21-10'!$J223/90)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'21-10'!$K224+('21-10'!$J224/90)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'21-10'!$K225+('21-10'!$J225/90)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'21-10'!$K226+('21-10'!$J226/90)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'21-10'!$K227+('21-10'!$J227/90)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'21-10'!$K228+('21-10'!$J228/90)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'21-10'!$K229+('21-10'!$J229/90)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'21-10'!$K230+('21-10'!$J230/90)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'21-10'!$K231+('21-10'!$J231/90)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'21-10'!$K232+('21-10'!$J232/90)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'21-10'!$K233+('21-10'!$J233/90)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'21-10'!$K234+('21-10'!$J234/90)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'21-10'!$K235+('21-10'!$J235/90)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'21-10'!$K236+('21-10'!$J236/90)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'21-10'!$K237+('21-10'!$J237/90)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'21-10'!$K238+('21-10'!$J238/90)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'21-10'!$K239+('21-10'!$J239/90)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'21-10'!$K240+('21-10'!$J240/90)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'21-10'!$K241+('21-10'!$J241/90)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'21-10'!$K242+('21-10'!$J242/90)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'21-10'!$K243+('21-10'!$J243/90)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'21-10'!$K244+('21-10'!$J244/90)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'21-10'!$K245+('21-10'!$J245/90)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'21-10'!$K246+('21-10'!$J246/90)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'21-10'!$K247+('21-10'!$J247/90)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'21-10'!$K248+('21-10'!$J248/90)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'21-10'!$K249+('21-10'!$J249/90)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'21-10'!$K250+('21-10'!$J250/90)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'21-10'!$K251+('21-10'!$J251/90)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'21-10'!$K252+('21-10'!$J252/90)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'21-10'!$K253+('21-10'!$J253/90)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'21-10'!$K254+('21-10'!$J254/90)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'21-10'!$K255+('21-10'!$J255/90)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'21-10'!$K256+('21-10'!$J256/90)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'21-10'!$K257+('21-10'!$J257/90)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'21-10'!$K258+('21-10'!$J258/90)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'21-10'!$K259+('21-10'!$J259/90)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'21-10'!$K260+('21-10'!$J260/90)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'21-10'!$K261+('21-10'!$J261/90)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'21-10'!$K262+('21-10'!$J262/90)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'21-10'!$K263+('21-10'!$J263/90)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'21-10'!$K264+('21-10'!$J264/90)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'21-10'!$K265+('21-10'!$J265/90)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'21-10'!$K266+('21-10'!$J266/90)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'21-10'!$K267+('21-10'!$J267/90)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'21-10'!$K268+('21-10'!$J268/90)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'21-10'!$K269+('21-10'!$J269/90)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'21-10'!$K270+('21-10'!$J270/90)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'21-10'!$K271+('21-10'!$J271/90)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'21-10'!$K272+('21-10'!$J272/90)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'21-10'!$K273+('21-10'!$J273/90)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'21-10'!$K274+('21-10'!$J274/90)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'21-10'!$K275+('21-10'!$J275/90)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'21-10'!$K276+('21-10'!$J276/90)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'21-10'!$K277+('21-10'!$J277/90)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'21-10'!$K278+('21-10'!$J278/90)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'21-10'!$K279+('21-10'!$J279/90)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'21-10'!$K280+('21-10'!$J280/90)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'21-10'!$K281+('21-10'!$J281/90)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'21-10'!$K282+('21-10'!$J282/90)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'21-10'!$K283+('21-10'!$J283/90)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'21-10'!$K284+('21-10'!$J284/90)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'21-10'!$K285+('21-10'!$J285/90)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'21-10'!$K286+('21-10'!$J286/90)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'21-10'!$K287+('21-10'!$J287/90)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'21-10'!$K288+('21-10'!$J288/90)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'21-10'!$K289+('21-10'!$J289/90)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'21-10'!$K290+('21-10'!$J290/90)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'21-10'!$K291+('21-10'!$J291/90)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'21-10'!$K292+('21-10'!$J292/90)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'21-10'!$K293+('21-10'!$J293/90)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'21-10'!$K294+('21-10'!$J294/90)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'21-10'!$K295+('21-10'!$J295/90)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'21-10'!$K296+('21-10'!$J296/90)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'21-10'!$K297+('21-10'!$J297/90)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'21-10'!$K298+('21-10'!$J298/90)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'21-10'!$K299+('21-10'!$J299/90)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'21-10'!$K300+('21-10'!$J300/90)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'21-10'!$K301+('21-10'!$J301/90)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'21-10'!$K302+('21-10'!$J302/90)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'21-10'!$K303+('21-10'!$J303/90)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'21-10'!$K304+('21-10'!$J304/90)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'21-10'!$K305+('21-10'!$J305/90)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'21-10'!$K306+('21-10'!$J306/90)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'21-10'!$K307+('21-10'!$J307/90)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'21-10'!$K308+('21-10'!$J308/90)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'21-10'!$K309+('21-10'!$J309/90)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'21-10'!$K310+('21-10'!$J310/90)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'21-10'!$K311+('21-10'!$J311/90)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'21-10'!$K312+('21-10'!$J312/90)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'21-10'!$K313+('21-10'!$J313/90)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'21-10'!$K314+('21-10'!$J314/90)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'21-10'!$K315+('21-10'!$J315/90)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'21-10'!$K316+('21-10'!$J316/90)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'21-10'!$K317+('21-10'!$J317/90)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'21-10'!$K318+('21-10'!$J318/90)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'21-10'!$K319+('21-10'!$J319/90)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'21-10'!$K320+('21-10'!$J320/90)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'21-10'!$K321+('21-10'!$J321/90)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'21-10'!$K322+('21-10'!$J322/90)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'21-10'!$K323+('21-10'!$J323/90)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'21-10'!$K324+('21-10'!$J324/90)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'21-10'!$K325+('21-10'!$J325/90)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'21-10'!$K326+('21-10'!$J326/90)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'21-10'!$K327+('21-10'!$J327/90)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'21-10'!$K328+('21-10'!$J328/90)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'21-10'!$K329+('21-10'!$J329/90)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'21-10'!$K330+('21-10'!$J330/90)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'21-10'!$K331+('21-10'!$J331/90)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'21-10'!$K332+('21-10'!$J332/90)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'21-10'!$K333+('21-10'!$J333/90)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'21-10'!$K334+('21-10'!$J334/90)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'21-10'!$K335+('21-10'!$J335/90)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'21-10'!$K336+('21-10'!$J336/90)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'21-10'!$K337+('21-10'!$J337/90)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'21-10'!$K338+('21-10'!$J338/90)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'21-10'!$K339+('21-10'!$J339/90)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'21-10'!$K340+('21-10'!$J340/90)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'21-10'!$K341+('21-10'!$J341/90)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'21-10'!$K342+('21-10'!$J342/90)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'21-10'!$K343+('21-10'!$J343/90)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'21-10'!$K344+('21-10'!$J344/90)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'21-10'!$K345+('21-10'!$J345/90)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'21-10'!$K346+('21-10'!$J346/90)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'21-10'!$K347+('21-10'!$J347/90)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'21-10'!$K348+('21-10'!$J348/90)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'21-10'!$K349+('21-10'!$J349/90)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'21-10'!$K350+('21-10'!$J350/90)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'21-10'!$K351+('21-10'!$J351/90)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'21-10'!$K352+('21-10'!$J352/90)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'21-10'!$K353+('21-10'!$J353/90)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'21-10'!$K354+('21-10'!$J354/90)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'21-10'!$K355+('21-10'!$J355/90)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'21-10'!$K356+('21-10'!$J356/90)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'21-10'!$K357+('21-10'!$J357/90)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'21-10'!$K358+('21-10'!$J358/90)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'21-10'!$K359+('21-10'!$J359/90)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'21-10'!$K360+('21-10'!$J360/90)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'21-10'!$K361+('21-10'!$J361/90)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9B3C61FF-5695-47DC-AC80-F0CD819C4A7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BE366-8E67-44A4-80DF-B01D2DB4D347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3236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SUM('22-10'!$J$22:$J$361)</f>
        <v>0</v>
      </c>
      <c r="K20" s="166">
        <f>SUM('22-10'!$K$22:$K$361)</f>
        <v>0</v>
      </c>
      <c r="L20" s="167">
        <f>SUM('22-10'!$L$22:$L$361)</f>
        <v>0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'22-10'!$K22+('22-10'!$J22/90)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'22-10'!$K23+('22-10'!$J23/90)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'22-10'!$K24+('22-10'!$J24/90)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'22-10'!$K25+('22-10'!$J25/90)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'22-10'!$K26+('22-10'!$J26/90)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'22-10'!$K27+('22-10'!$J27/90)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'22-10'!$K28+('22-10'!$J28/90)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3090</v>
      </c>
      <c r="G29" s="1"/>
      <c r="H29" s="156" t="s">
        <v>6</v>
      </c>
      <c r="I29" s="154"/>
      <c r="J29" s="151"/>
      <c r="K29" s="152"/>
      <c r="L29" s="155">
        <f>'22-10'!$K29+('22-10'!$J29/90)</f>
        <v>0</v>
      </c>
      <c r="M29" s="3"/>
      <c r="N29" s="1"/>
      <c r="O29" s="1"/>
      <c r="P29" s="18"/>
      <c r="Q29" s="233" t="s">
        <v>21</v>
      </c>
      <c r="R29" s="234"/>
      <c r="S29" s="159">
        <f>SUM('22-10'!$J$22:$J$361)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684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'22-10'!$K30+('22-10'!$J30/90)</f>
        <v>0</v>
      </c>
      <c r="M30" s="3"/>
      <c r="N30" s="233" t="s">
        <v>23</v>
      </c>
      <c r="O30" s="234"/>
      <c r="P30" s="158">
        <f>SUM('22-10'!$K$22:$K$361)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-5355</v>
      </c>
      <c r="G31" s="1"/>
      <c r="H31" s="156" t="s">
        <v>6</v>
      </c>
      <c r="I31" s="154"/>
      <c r="J31" s="151"/>
      <c r="K31" s="152"/>
      <c r="L31" s="155">
        <f>'22-10'!$K31+('22-10'!$J31/90)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-1911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'22-10'!$K32+('22-10'!$J32/90)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'22-10'!$K33+('22-10'!$J33/90)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'22-10'!$K34+('22-10'!$J34/90)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'22-10'!$K35+('22-10'!$J35/90)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'22-10'!$K36+('22-10'!$J36/90)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'22-10'!$K37+('22-10'!$J37/90)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'22-10'!$K38+('22-10'!$J38/90)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'22-10'!$K39+('22-10'!$J39/90)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'22-10'!$K40+('22-10'!$J40/90)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'22-10'!$K41+('22-10'!$J41/90)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'22-10'!$K42+('22-10'!$J42/90)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'22-10'!$K43+('22-10'!$J43/90)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'22-10'!$K44+('22-10'!$J44/90)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'22-10'!$K45+('22-10'!$J45/90)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'22-10'!$K46+('22-10'!$J46/90)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'22-10'!$K47+('22-10'!$J47/90)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'22-10'!$K48+('22-10'!$J48/90)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'22-10'!$K49+('22-10'!$J49/90)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'22-10'!$K50+('22-10'!$J50/90)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'22-10'!$K51+('22-10'!$J51/90)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'22-10'!$K52+('22-10'!$J52/90)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'22-10'!$K53+('22-10'!$J53/90)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'22-10'!$K54+('22-10'!$J54/90)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'22-10'!$K55+('22-10'!$J55/90)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'22-10'!$K56+('22-10'!$J56/90)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'22-10'!$K57+('22-10'!$J57/90)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'22-10'!$K58+('22-10'!$J58/90)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'22-10'!$K59+('22-10'!$J59/90)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'22-10'!$K60+('22-10'!$J60/90)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'22-10'!$K61+('22-10'!$J61/90)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'22-10'!$K62+('22-10'!$J62/90)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'22-10'!$K63+('22-10'!$J63/90)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'22-10'!$K64+('22-10'!$J64/90)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'22-10'!$K65+('22-10'!$J65/90)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'22-10'!$K66+('22-10'!$J66/90)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'22-10'!$K67+('22-10'!$J67/90)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'22-10'!$K68+('22-10'!$J68/90)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'22-10'!$K69+('22-10'!$J69/90)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'22-10'!$K70+('22-10'!$J70/90)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'22-10'!$K71+('22-10'!$J71/90)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'22-10'!$K72+('22-10'!$J72/90)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'22-10'!$K73+('22-10'!$J73/90)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'22-10'!$K74+('22-10'!$J74/90)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'22-10'!$K75+('22-10'!$J75/90)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'22-10'!$K76+('22-10'!$J76/90)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'22-10'!$K77+('22-10'!$J77/90)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'22-10'!$K78+('22-10'!$J78/90)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'22-10'!$K79+('22-10'!$J79/90)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'22-10'!$K80+('22-10'!$J80/90)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'22-10'!$K81+('22-10'!$J81/90)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'22-10'!$K82+('22-10'!$J82/90)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'22-10'!$K83+('22-10'!$J83/90)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'22-10'!$K84+('22-10'!$J84/90)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'22-10'!$K85+('22-10'!$J85/90)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'22-10'!$K86+('22-10'!$J86/90)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'22-10'!$K87+('22-10'!$J87/90)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'22-10'!$K88+('22-10'!$J88/90)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'22-10'!$K89+('22-10'!$J89/90)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'22-10'!$K90+('22-10'!$J90/90)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'22-10'!$K91+('22-10'!$J91/90)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'22-10'!$K92+('22-10'!$J92/90)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'22-10'!$K93+('22-10'!$J93/90)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'22-10'!$K94+('22-10'!$J94/90)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'22-10'!$K95+('22-10'!$J95/90)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'22-10'!$K96+('22-10'!$J96/90)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'22-10'!$K97+('22-10'!$J97/90)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'22-10'!$K98+('22-10'!$J98/90)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'22-10'!$K99+('22-10'!$J99/90)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'22-10'!$K100+('22-10'!$J100/90)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'22-10'!$K101+('22-10'!$J101/90)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'22-10'!$K102+('22-10'!$J102/90)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'22-10'!$K103+('22-10'!$J103/90)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'22-10'!$K104+('22-10'!$J104/90)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'22-10'!$K105+('22-10'!$J105/90)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'22-10'!$K106+('22-10'!$J106/90)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'22-10'!$K107+('22-10'!$J107/90)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'22-10'!$K108+('22-10'!$J108/90)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'22-10'!$K109+('22-10'!$J109/90)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'22-10'!$K110+('22-10'!$J110/90)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'22-10'!$K111+('22-10'!$J111/90)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'22-10'!$K112+('22-10'!$J112/90)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'22-10'!$K113+('22-10'!$J113/90)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'22-10'!$K114+('22-10'!$J114/90)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'22-10'!$K115+('22-10'!$J115/90)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'22-10'!$K116+('22-10'!$J116/90)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'22-10'!$K117+('22-10'!$J117/90)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'22-10'!$K118+('22-10'!$J118/90)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'22-10'!$K119+('22-10'!$J119/90)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'22-10'!$K120+('22-10'!$J120/90)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'22-10'!$K121+('22-10'!$J121/90)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'22-10'!$K122+('22-10'!$J122/90)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'22-10'!$K123+('22-10'!$J123/90)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'22-10'!$K124+('22-10'!$J124/90)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'22-10'!$K125+('22-10'!$J125/90)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'22-10'!$K126+('22-10'!$J126/90)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'22-10'!$K127+('22-10'!$J127/90)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'22-10'!$K128+('22-10'!$J128/90)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'22-10'!$K129+('22-10'!$J129/90)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'22-10'!$K130+('22-10'!$J130/90)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'22-10'!$K131+('22-10'!$J131/90)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'22-10'!$K132+('22-10'!$J132/90)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'22-10'!$K133+('22-10'!$J133/90)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'22-10'!$K134+('22-10'!$J134/90)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'22-10'!$K135+('22-10'!$J135/90)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'22-10'!$K136+('22-10'!$J136/90)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'22-10'!$K137+('22-10'!$J137/90)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'22-10'!$K138+('22-10'!$J138/90)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'22-10'!$K139+('22-10'!$J139/90)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'22-10'!$K140+('22-10'!$J140/90)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'22-10'!$K141+('22-10'!$J141/90)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'22-10'!$K142+('22-10'!$J142/90)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'22-10'!$K143+('22-10'!$J143/90)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'22-10'!$K144+('22-10'!$J144/90)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'22-10'!$K145+('22-10'!$J145/90)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'22-10'!$K146+('22-10'!$J146/90)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'22-10'!$K147+('22-10'!$J147/90)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'22-10'!$K148+('22-10'!$J148/90)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'22-10'!$K149+('22-10'!$J149/90)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'22-10'!$K150+('22-10'!$J150/90)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'22-10'!$K151+('22-10'!$J151/90)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'22-10'!$K152+('22-10'!$J152/90)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'22-10'!$K153+('22-10'!$J153/90)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'22-10'!$K154+('22-10'!$J154/90)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'22-10'!$K155+('22-10'!$J155/90)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'22-10'!$K156+('22-10'!$J156/90)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'22-10'!$K157+('22-10'!$J157/90)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'22-10'!$K158+('22-10'!$J158/90)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'22-10'!$K159+('22-10'!$J159/90)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'22-10'!$K160+('22-10'!$J160/90)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'22-10'!$K161+('22-10'!$J161/90)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'22-10'!$K162+('22-10'!$J162/90)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'22-10'!$K163+('22-10'!$J163/90)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'22-10'!$K164+('22-10'!$J164/90)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'22-10'!$K165+('22-10'!$J165/90)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'22-10'!$K166+('22-10'!$J166/90)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'22-10'!$K167+('22-10'!$J167/90)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'22-10'!$K168+('22-10'!$J168/90)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'22-10'!$K169+('22-10'!$J169/90)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'22-10'!$K170+('22-10'!$J170/90)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'22-10'!$K171+('22-10'!$J171/90)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'22-10'!$K172+('22-10'!$J172/90)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'22-10'!$K173+('22-10'!$J173/90)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'22-10'!$K174+('22-10'!$J174/90)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'22-10'!$K175+('22-10'!$J175/90)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'22-10'!$K176+('22-10'!$J176/90)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'22-10'!$K177+('22-10'!$J177/90)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'22-10'!$K178+('22-10'!$J178/90)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'22-10'!$K179+('22-10'!$J179/90)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'22-10'!$K180+('22-10'!$J180/90)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'22-10'!$K181+('22-10'!$J181/90)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'22-10'!$K182+('22-10'!$J182/90)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'22-10'!$K183+('22-10'!$J183/90)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'22-10'!$K184+('22-10'!$J184/90)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'22-10'!$K185+('22-10'!$J185/90)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'22-10'!$K186+('22-10'!$J186/90)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'22-10'!$K187+('22-10'!$J187/90)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'22-10'!$K188+('22-10'!$J188/90)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'22-10'!$K189+('22-10'!$J189/90)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'22-10'!$K190+('22-10'!$J190/90)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'22-10'!$K191+('22-10'!$J191/90)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'22-10'!$K192+('22-10'!$J192/90)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'22-10'!$K193+('22-10'!$J193/90)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'22-10'!$K194+('22-10'!$J194/90)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'22-10'!$K195+('22-10'!$J195/90)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'22-10'!$K196+('22-10'!$J196/90)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'22-10'!$K197+('22-10'!$J197/90)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'22-10'!$K198+('22-10'!$J198/90)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'22-10'!$K199+('22-10'!$J199/90)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'22-10'!$K200+('22-10'!$J200/90)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'22-10'!$K201+('22-10'!$J201/90)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'22-10'!$K202+('22-10'!$J202/90)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'22-10'!$K203+('22-10'!$J203/90)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'22-10'!$K204+('22-10'!$J204/90)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'22-10'!$K205+('22-10'!$J205/90)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'22-10'!$K206+('22-10'!$J206/90)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'22-10'!$K207+('22-10'!$J207/90)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'22-10'!$K208+('22-10'!$J208/90)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'22-10'!$K209+('22-10'!$J209/90)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'22-10'!$K210+('22-10'!$J210/90)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'22-10'!$K211+('22-10'!$J211/90)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'22-10'!$K212+('22-10'!$J212/90)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'22-10'!$K213+('22-10'!$J213/90)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'22-10'!$K214+('22-10'!$J214/90)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'22-10'!$K215+('22-10'!$J215/90)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'22-10'!$K216+('22-10'!$J216/90)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'22-10'!$K217+('22-10'!$J217/90)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'22-10'!$K218+('22-10'!$J218/90)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'22-10'!$K219+('22-10'!$J219/90)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'22-10'!$K220+('22-10'!$J220/90)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'22-10'!$K221+('22-10'!$J221/90)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'22-10'!$K222+('22-10'!$J222/90)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'22-10'!$K223+('22-10'!$J223/90)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'22-10'!$K224+('22-10'!$J224/90)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'22-10'!$K225+('22-10'!$J225/90)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'22-10'!$K226+('22-10'!$J226/90)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'22-10'!$K227+('22-10'!$J227/90)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'22-10'!$K228+('22-10'!$J228/90)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'22-10'!$K229+('22-10'!$J229/90)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'22-10'!$K230+('22-10'!$J230/90)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'22-10'!$K231+('22-10'!$J231/90)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'22-10'!$K232+('22-10'!$J232/90)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'22-10'!$K233+('22-10'!$J233/90)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'22-10'!$K234+('22-10'!$J234/90)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'22-10'!$K235+('22-10'!$J235/90)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'22-10'!$K236+('22-10'!$J236/90)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'22-10'!$K237+('22-10'!$J237/90)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'22-10'!$K238+('22-10'!$J238/90)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'22-10'!$K239+('22-10'!$J239/90)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'22-10'!$K240+('22-10'!$J240/90)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'22-10'!$K241+('22-10'!$J241/90)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'22-10'!$K242+('22-10'!$J242/90)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'22-10'!$K243+('22-10'!$J243/90)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'22-10'!$K244+('22-10'!$J244/90)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'22-10'!$K245+('22-10'!$J245/90)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'22-10'!$K246+('22-10'!$J246/90)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'22-10'!$K247+('22-10'!$J247/90)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'22-10'!$K248+('22-10'!$J248/90)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'22-10'!$K249+('22-10'!$J249/90)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'22-10'!$K250+('22-10'!$J250/90)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'22-10'!$K251+('22-10'!$J251/90)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'22-10'!$K252+('22-10'!$J252/90)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'22-10'!$K253+('22-10'!$J253/90)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'22-10'!$K254+('22-10'!$J254/90)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'22-10'!$K255+('22-10'!$J255/90)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'22-10'!$K256+('22-10'!$J256/90)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'22-10'!$K257+('22-10'!$J257/90)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'22-10'!$K258+('22-10'!$J258/90)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'22-10'!$K259+('22-10'!$J259/90)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'22-10'!$K260+('22-10'!$J260/90)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'22-10'!$K261+('22-10'!$J261/90)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'22-10'!$K262+('22-10'!$J262/90)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'22-10'!$K263+('22-10'!$J263/90)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'22-10'!$K264+('22-10'!$J264/90)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'22-10'!$K265+('22-10'!$J265/90)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'22-10'!$K266+('22-10'!$J266/90)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'22-10'!$K267+('22-10'!$J267/90)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'22-10'!$K268+('22-10'!$J268/90)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'22-10'!$K269+('22-10'!$J269/90)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'22-10'!$K270+('22-10'!$J270/90)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'22-10'!$K271+('22-10'!$J271/90)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'22-10'!$K272+('22-10'!$J272/90)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'22-10'!$K273+('22-10'!$J273/90)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'22-10'!$K274+('22-10'!$J274/90)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'22-10'!$K275+('22-10'!$J275/90)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'22-10'!$K276+('22-10'!$J276/90)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'22-10'!$K277+('22-10'!$J277/90)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'22-10'!$K278+('22-10'!$J278/90)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'22-10'!$K279+('22-10'!$J279/90)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'22-10'!$K280+('22-10'!$J280/90)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'22-10'!$K281+('22-10'!$J281/90)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'22-10'!$K282+('22-10'!$J282/90)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'22-10'!$K283+('22-10'!$J283/90)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'22-10'!$K284+('22-10'!$J284/90)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'22-10'!$K285+('22-10'!$J285/90)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'22-10'!$K286+('22-10'!$J286/90)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'22-10'!$K287+('22-10'!$J287/90)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'22-10'!$K288+('22-10'!$J288/90)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'22-10'!$K289+('22-10'!$J289/90)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'22-10'!$K290+('22-10'!$J290/90)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'22-10'!$K291+('22-10'!$J291/90)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'22-10'!$K292+('22-10'!$J292/90)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'22-10'!$K293+('22-10'!$J293/90)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'22-10'!$K294+('22-10'!$J294/90)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'22-10'!$K295+('22-10'!$J295/90)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'22-10'!$K296+('22-10'!$J296/90)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'22-10'!$K297+('22-10'!$J297/90)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'22-10'!$K298+('22-10'!$J298/90)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'22-10'!$K299+('22-10'!$J299/90)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'22-10'!$K300+('22-10'!$J300/90)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'22-10'!$K301+('22-10'!$J301/90)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'22-10'!$K302+('22-10'!$J302/90)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'22-10'!$K303+('22-10'!$J303/90)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'22-10'!$K304+('22-10'!$J304/90)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'22-10'!$K305+('22-10'!$J305/90)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'22-10'!$K306+('22-10'!$J306/90)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'22-10'!$K307+('22-10'!$J307/90)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'22-10'!$K308+('22-10'!$J308/90)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'22-10'!$K309+('22-10'!$J309/90)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'22-10'!$K310+('22-10'!$J310/90)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'22-10'!$K311+('22-10'!$J311/90)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'22-10'!$K312+('22-10'!$J312/90)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'22-10'!$K313+('22-10'!$J313/90)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'22-10'!$K314+('22-10'!$J314/90)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'22-10'!$K315+('22-10'!$J315/90)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'22-10'!$K316+('22-10'!$J316/90)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'22-10'!$K317+('22-10'!$J317/90)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'22-10'!$K318+('22-10'!$J318/90)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'22-10'!$K319+('22-10'!$J319/90)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'22-10'!$K320+('22-10'!$J320/90)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'22-10'!$K321+('22-10'!$J321/90)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'22-10'!$K322+('22-10'!$J322/90)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'22-10'!$K323+('22-10'!$J323/90)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'22-10'!$K324+('22-10'!$J324/90)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'22-10'!$K325+('22-10'!$J325/90)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'22-10'!$K326+('22-10'!$J326/90)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'22-10'!$K327+('22-10'!$J327/90)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'22-10'!$K328+('22-10'!$J328/90)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'22-10'!$K329+('22-10'!$J329/90)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'22-10'!$K330+('22-10'!$J330/90)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'22-10'!$K331+('22-10'!$J331/90)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'22-10'!$K332+('22-10'!$J332/90)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'22-10'!$K333+('22-10'!$J333/90)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'22-10'!$K334+('22-10'!$J334/90)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'22-10'!$K335+('22-10'!$J335/90)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'22-10'!$K336+('22-10'!$J336/90)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'22-10'!$K337+('22-10'!$J337/90)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'22-10'!$K338+('22-10'!$J338/90)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'22-10'!$K339+('22-10'!$J339/90)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'22-10'!$K340+('22-10'!$J340/90)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'22-10'!$K341+('22-10'!$J341/90)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'22-10'!$K342+('22-10'!$J342/90)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'22-10'!$K343+('22-10'!$J343/90)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'22-10'!$K344+('22-10'!$J344/90)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'22-10'!$K345+('22-10'!$J345/90)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'22-10'!$K346+('22-10'!$J346/90)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'22-10'!$K347+('22-10'!$J347/90)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'22-10'!$K348+('22-10'!$J348/90)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'22-10'!$K349+('22-10'!$J349/90)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'22-10'!$K350+('22-10'!$J350/90)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'22-10'!$K351+('22-10'!$J351/90)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'22-10'!$K352+('22-10'!$J352/90)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'22-10'!$K353+('22-10'!$J353/90)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'22-10'!$K354+('22-10'!$J354/90)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'22-10'!$K355+('22-10'!$J355/90)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'22-10'!$K356+('22-10'!$J356/90)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'22-10'!$K357+('22-10'!$J357/90)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'22-10'!$K358+('22-10'!$J358/90)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'22-10'!$K359+('22-10'!$J359/90)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'22-10'!$K360+('22-10'!$J360/90)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'22-10'!$K361+('22-10'!$J361/90)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D9E8DF44-9827-4EC8-85C1-C04213C59D3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25" zoomScale="160" zoomScaleNormal="160" workbookViewId="0">
      <selection activeCell="A34" sqref="A34"/>
    </sheetView>
  </sheetViews>
  <sheetFormatPr defaultRowHeight="14.4" x14ac:dyDescent="0.3"/>
  <cols>
    <col min="1" max="1" width="18.33203125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90">
        <v>46310</v>
      </c>
      <c r="B14" s="217" t="s">
        <v>3116</v>
      </c>
      <c r="C14" s="218">
        <v>-2100</v>
      </c>
      <c r="D14" s="218">
        <f t="shared" si="0"/>
        <v>7100</v>
      </c>
      <c r="E14" s="219"/>
      <c r="F14" s="191">
        <f t="shared" si="1"/>
        <v>10000</v>
      </c>
    </row>
    <row r="15" spans="1:6" x14ac:dyDescent="0.3">
      <c r="A15" s="220">
        <v>46310</v>
      </c>
      <c r="B15" s="216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95">
        <f t="shared" ref="F15:F38" si="3">F14+E15</f>
        <v>8000</v>
      </c>
    </row>
    <row r="16" spans="1:6" x14ac:dyDescent="0.3">
      <c r="A16" s="220">
        <v>46310</v>
      </c>
      <c r="B16" s="216" t="s">
        <v>3031</v>
      </c>
      <c r="C16" s="181">
        <v>1000</v>
      </c>
      <c r="D16" s="181">
        <f t="shared" si="2"/>
        <v>5100</v>
      </c>
      <c r="E16" s="182"/>
      <c r="F16" s="195">
        <f t="shared" si="3"/>
        <v>8000</v>
      </c>
    </row>
    <row r="17" spans="1:6" ht="15" thickBot="1" x14ac:dyDescent="0.35">
      <c r="A17" s="221">
        <v>46310</v>
      </c>
      <c r="B17" s="222" t="s">
        <v>3031</v>
      </c>
      <c r="C17" s="223">
        <v>1000</v>
      </c>
      <c r="D17" s="223">
        <f t="shared" si="2"/>
        <v>6100</v>
      </c>
      <c r="E17" s="224"/>
      <c r="F17" s="193">
        <f t="shared" si="3"/>
        <v>8000</v>
      </c>
    </row>
    <row r="18" spans="1:6" x14ac:dyDescent="0.3">
      <c r="A18" s="190">
        <v>46311</v>
      </c>
      <c r="B18" s="225" t="s">
        <v>2454</v>
      </c>
      <c r="C18" s="218">
        <v>-1900</v>
      </c>
      <c r="D18" s="218">
        <f t="shared" si="2"/>
        <v>4200</v>
      </c>
      <c r="E18" s="219"/>
      <c r="F18" s="191">
        <f t="shared" si="3"/>
        <v>8000</v>
      </c>
    </row>
    <row r="19" spans="1:6" ht="15" thickBot="1" x14ac:dyDescent="0.35">
      <c r="A19" s="192">
        <v>46311</v>
      </c>
      <c r="B19" s="226" t="s">
        <v>3031</v>
      </c>
      <c r="C19" s="223">
        <v>3150</v>
      </c>
      <c r="D19" s="223">
        <f t="shared" si="2"/>
        <v>7350</v>
      </c>
      <c r="E19" s="224"/>
      <c r="F19" s="193">
        <f t="shared" si="3"/>
        <v>8000</v>
      </c>
    </row>
    <row r="20" spans="1:6" x14ac:dyDescent="0.3">
      <c r="A20" s="190">
        <v>46312</v>
      </c>
      <c r="B20" s="217" t="s">
        <v>2259</v>
      </c>
      <c r="C20" s="218">
        <v>-1500</v>
      </c>
      <c r="D20" s="218">
        <f t="shared" si="2"/>
        <v>5850</v>
      </c>
      <c r="E20" s="219"/>
      <c r="F20" s="191">
        <f t="shared" si="3"/>
        <v>8000</v>
      </c>
    </row>
    <row r="21" spans="1:6" x14ac:dyDescent="0.3">
      <c r="A21" s="220">
        <v>46312</v>
      </c>
      <c r="B21" s="216" t="s">
        <v>2447</v>
      </c>
      <c r="C21" s="181">
        <v>-1500</v>
      </c>
      <c r="D21" s="181">
        <f t="shared" si="2"/>
        <v>4350</v>
      </c>
      <c r="E21" s="182"/>
      <c r="F21" s="195">
        <f t="shared" si="3"/>
        <v>8000</v>
      </c>
    </row>
    <row r="22" spans="1:6" x14ac:dyDescent="0.3">
      <c r="A22" s="220">
        <v>46312</v>
      </c>
      <c r="B22" s="216" t="s">
        <v>1987</v>
      </c>
      <c r="C22" s="181">
        <v>-500</v>
      </c>
      <c r="D22" s="181">
        <f t="shared" si="2"/>
        <v>3850</v>
      </c>
      <c r="E22" s="182"/>
      <c r="F22" s="195">
        <f t="shared" si="3"/>
        <v>8000</v>
      </c>
    </row>
    <row r="23" spans="1:6" x14ac:dyDescent="0.3">
      <c r="A23" s="220">
        <v>46312</v>
      </c>
      <c r="B23" s="216" t="s">
        <v>1657</v>
      </c>
      <c r="C23" s="181">
        <v>-500</v>
      </c>
      <c r="D23" s="181">
        <f t="shared" si="2"/>
        <v>3350</v>
      </c>
      <c r="E23" s="182"/>
      <c r="F23" s="195">
        <f t="shared" si="3"/>
        <v>8000</v>
      </c>
    </row>
    <row r="24" spans="1:6" x14ac:dyDescent="0.3">
      <c r="A24" s="220">
        <v>46312</v>
      </c>
      <c r="B24" s="216" t="s">
        <v>2244</v>
      </c>
      <c r="C24" s="181">
        <v>-600</v>
      </c>
      <c r="D24" s="181">
        <f t="shared" si="2"/>
        <v>2750</v>
      </c>
      <c r="E24" s="182"/>
      <c r="F24" s="195">
        <f t="shared" si="3"/>
        <v>8000</v>
      </c>
    </row>
    <row r="25" spans="1:6" x14ac:dyDescent="0.3">
      <c r="A25" s="220">
        <v>46312</v>
      </c>
      <c r="B25" s="216" t="s">
        <v>1522</v>
      </c>
      <c r="C25" s="181">
        <v>-1000</v>
      </c>
      <c r="D25" s="181">
        <f t="shared" si="2"/>
        <v>1750</v>
      </c>
      <c r="E25" s="182"/>
      <c r="F25" s="195">
        <f t="shared" si="3"/>
        <v>8000</v>
      </c>
    </row>
    <row r="26" spans="1:6" x14ac:dyDescent="0.3">
      <c r="A26" s="220">
        <v>46312</v>
      </c>
      <c r="B26" s="216" t="s">
        <v>3031</v>
      </c>
      <c r="C26" s="181">
        <v>3700</v>
      </c>
      <c r="D26" s="181">
        <f t="shared" si="2"/>
        <v>5450</v>
      </c>
      <c r="E26" s="182"/>
      <c r="F26" s="195">
        <f t="shared" si="3"/>
        <v>8000</v>
      </c>
    </row>
    <row r="27" spans="1:6" ht="15" thickBot="1" x14ac:dyDescent="0.35">
      <c r="A27" s="221">
        <v>46312</v>
      </c>
      <c r="B27" s="222" t="s">
        <v>3031</v>
      </c>
      <c r="C27" s="223">
        <v>400</v>
      </c>
      <c r="D27" s="223">
        <f t="shared" si="2"/>
        <v>5850</v>
      </c>
      <c r="E27" s="224"/>
      <c r="F27" s="193">
        <f t="shared" si="3"/>
        <v>8000</v>
      </c>
    </row>
    <row r="28" spans="1:6" x14ac:dyDescent="0.3">
      <c r="A28" s="190">
        <v>46314</v>
      </c>
      <c r="B28" s="217" t="s">
        <v>1497</v>
      </c>
      <c r="C28" s="218">
        <v>-500</v>
      </c>
      <c r="D28" s="218">
        <f t="shared" si="2"/>
        <v>5350</v>
      </c>
      <c r="E28" s="219"/>
      <c r="F28" s="191">
        <f t="shared" si="3"/>
        <v>8000</v>
      </c>
    </row>
    <row r="29" spans="1:6" ht="15" thickBot="1" x14ac:dyDescent="0.35">
      <c r="A29" s="192">
        <v>46314</v>
      </c>
      <c r="B29" s="222" t="s">
        <v>3031</v>
      </c>
      <c r="C29" s="223">
        <v>2900</v>
      </c>
      <c r="D29" s="223">
        <f t="shared" si="2"/>
        <v>8250</v>
      </c>
      <c r="E29" s="224">
        <v>8000</v>
      </c>
      <c r="F29" s="193">
        <f t="shared" si="3"/>
        <v>16000</v>
      </c>
    </row>
    <row r="30" spans="1:6" x14ac:dyDescent="0.3">
      <c r="A30" s="190">
        <v>46315</v>
      </c>
      <c r="B30" s="217" t="s">
        <v>3224</v>
      </c>
      <c r="C30" s="218">
        <v>-1200</v>
      </c>
      <c r="D30" s="218">
        <f t="shared" si="2"/>
        <v>7050</v>
      </c>
      <c r="E30" s="219"/>
      <c r="F30" s="191">
        <f t="shared" si="3"/>
        <v>16000</v>
      </c>
    </row>
    <row r="31" spans="1:6" x14ac:dyDescent="0.3">
      <c r="A31" s="220">
        <v>46315</v>
      </c>
      <c r="B31" s="216" t="s">
        <v>277</v>
      </c>
      <c r="C31" s="181">
        <v>-800</v>
      </c>
      <c r="D31" s="181">
        <f t="shared" si="2"/>
        <v>6250</v>
      </c>
      <c r="E31" s="182"/>
      <c r="F31" s="195">
        <f t="shared" si="3"/>
        <v>16000</v>
      </c>
    </row>
    <row r="32" spans="1:6" ht="15" thickBot="1" x14ac:dyDescent="0.35">
      <c r="A32" s="221">
        <v>46315</v>
      </c>
      <c r="B32" s="222" t="s">
        <v>3031</v>
      </c>
      <c r="C32" s="223">
        <v>2650</v>
      </c>
      <c r="D32" s="223">
        <f t="shared" si="2"/>
        <v>8900</v>
      </c>
      <c r="E32" s="224"/>
      <c r="F32" s="193">
        <f t="shared" si="3"/>
        <v>16000</v>
      </c>
    </row>
    <row r="33" spans="1:6" x14ac:dyDescent="0.3">
      <c r="A33" s="183"/>
      <c r="B33" s="230"/>
      <c r="C33" s="184"/>
      <c r="D33" s="184">
        <f t="shared" si="2"/>
        <v>8900</v>
      </c>
      <c r="E33" s="185"/>
      <c r="F33" s="185">
        <f t="shared" si="3"/>
        <v>16000</v>
      </c>
    </row>
    <row r="34" spans="1:6" x14ac:dyDescent="0.3">
      <c r="A34" s="180"/>
      <c r="B34" s="179"/>
      <c r="C34" s="181"/>
      <c r="D34" s="181">
        <f t="shared" si="2"/>
        <v>8900</v>
      </c>
      <c r="E34" s="182"/>
      <c r="F34" s="182">
        <f t="shared" si="3"/>
        <v>16000</v>
      </c>
    </row>
    <row r="35" spans="1:6" x14ac:dyDescent="0.3">
      <c r="A35" s="180"/>
      <c r="B35" s="179"/>
      <c r="C35" s="181"/>
      <c r="D35" s="181">
        <f t="shared" si="2"/>
        <v>8900</v>
      </c>
      <c r="E35" s="182"/>
      <c r="F35" s="182">
        <f t="shared" si="3"/>
        <v>16000</v>
      </c>
    </row>
    <row r="36" spans="1:6" x14ac:dyDescent="0.3">
      <c r="A36" s="180"/>
      <c r="B36" s="179"/>
      <c r="C36" s="181"/>
      <c r="D36" s="181">
        <f t="shared" si="2"/>
        <v>8900</v>
      </c>
      <c r="E36" s="182"/>
      <c r="F36" s="182">
        <f t="shared" si="3"/>
        <v>16000</v>
      </c>
    </row>
    <row r="37" spans="1:6" x14ac:dyDescent="0.3">
      <c r="A37" s="180"/>
      <c r="B37" s="179"/>
      <c r="C37" s="181"/>
      <c r="D37" s="181">
        <f t="shared" si="2"/>
        <v>8900</v>
      </c>
      <c r="E37" s="182"/>
      <c r="F37" s="182">
        <f t="shared" si="3"/>
        <v>16000</v>
      </c>
    </row>
    <row r="38" spans="1:6" x14ac:dyDescent="0.3">
      <c r="A38" s="180"/>
      <c r="B38" s="179"/>
      <c r="C38" s="181"/>
      <c r="D38" s="181">
        <f t="shared" si="2"/>
        <v>8900</v>
      </c>
      <c r="E38" s="182"/>
      <c r="F38" s="182">
        <f t="shared" si="3"/>
        <v>16000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698455.51111111103</v>
      </c>
      <c r="C1" s="55">
        <f ca="1">SUM(C3:C427)</f>
        <v>-64109.960000000028</v>
      </c>
      <c r="D1" s="55">
        <f ca="1">SUM(D3:D427)</f>
        <v>169644.08333333328</v>
      </c>
      <c r="E1" s="27">
        <f ca="1">IF(B1=0,"",C1/B1)*-1</f>
        <v>9.1788179748217846E-2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1564.4444444444446</v>
      </c>
      <c r="C201" s="57">
        <f t="shared" ca="1" si="81"/>
        <v>-142</v>
      </c>
      <c r="D201" s="57">
        <f t="shared" ca="1" si="82"/>
        <v>2339.8888888888887</v>
      </c>
      <c r="E201" s="27">
        <f t="shared" ca="1" si="83"/>
        <v>9.0767045454545447E-2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4677.4444444444443</v>
      </c>
      <c r="C202" s="57">
        <f t="shared" ca="1" si="81"/>
        <v>-1308.8888888888889</v>
      </c>
      <c r="D202" s="57">
        <f t="shared" ca="1" si="82"/>
        <v>693.8888888888888</v>
      </c>
      <c r="E202" s="27">
        <f t="shared" ca="1" si="83"/>
        <v>0.27982991662113693</v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18764.444444444445</v>
      </c>
      <c r="G203" s="30">
        <f t="shared" ref="G203" ca="1" si="88">SUM(C197:C203)</f>
        <v>-3960.2222222222226</v>
      </c>
      <c r="H203" s="33">
        <f ca="1">IF(F203=0,"",G203/F203)*-1</f>
        <v>0.211049265750829</v>
      </c>
      <c r="O203">
        <f t="shared" si="86"/>
        <v>42</v>
      </c>
    </row>
    <row r="204" spans="1:15" ht="14.25" customHeight="1" x14ac:dyDescent="0.3">
      <c r="A204" s="63">
        <v>46314</v>
      </c>
      <c r="B204" s="57">
        <f t="shared" ca="1" si="80"/>
        <v>2995.7222222222222</v>
      </c>
      <c r="C204" s="57">
        <f t="shared" ca="1" si="81"/>
        <v>-36.388888888888893</v>
      </c>
      <c r="D204" s="57">
        <f t="shared" ca="1" si="82"/>
        <v>952.11111111111109</v>
      </c>
      <c r="E204" s="27">
        <f t="shared" ca="1" si="83"/>
        <v>1.214695028095618E-2</v>
      </c>
      <c r="O204">
        <f t="shared" si="86"/>
        <v>43</v>
      </c>
    </row>
    <row r="205" spans="1:15" ht="14.25" customHeight="1" x14ac:dyDescent="0.3">
      <c r="A205" s="63">
        <v>46315</v>
      </c>
      <c r="B205" s="57">
        <f t="shared" ca="1" si="80"/>
        <v>2534.0555555555557</v>
      </c>
      <c r="C205" s="57">
        <f t="shared" ca="1" si="81"/>
        <v>-123.33333333333333</v>
      </c>
      <c r="D205" s="57">
        <f t="shared" ca="1" si="82"/>
        <v>1273</v>
      </c>
      <c r="E205" s="27">
        <f t="shared" ca="1" si="83"/>
        <v>4.8670335211452871E-2</v>
      </c>
      <c r="O205">
        <f t="shared" si="86"/>
        <v>43</v>
      </c>
    </row>
    <row r="206" spans="1:15" ht="14.25" customHeight="1" x14ac:dyDescent="0.3">
      <c r="A206" s="63">
        <v>46316</v>
      </c>
      <c r="B206" s="57">
        <f t="shared" ca="1" si="80"/>
        <v>745.61111111111074</v>
      </c>
      <c r="C206" s="57">
        <f t="shared" ca="1" si="81"/>
        <v>-54</v>
      </c>
      <c r="D206" s="57">
        <f t="shared" ca="1" si="82"/>
        <v>898.11111111111109</v>
      </c>
      <c r="E206" s="27">
        <f t="shared" ca="1" si="83"/>
        <v>7.2423813426719358E-2</v>
      </c>
      <c r="O206">
        <f t="shared" si="86"/>
        <v>43</v>
      </c>
    </row>
    <row r="207" spans="1:15" ht="14.25" customHeight="1" x14ac:dyDescent="0.3">
      <c r="A207" s="63">
        <v>46317</v>
      </c>
      <c r="B207" s="57">
        <f t="shared" ca="1" si="80"/>
        <v>0</v>
      </c>
      <c r="C207" s="57">
        <f t="shared" ca="1" si="81"/>
        <v>0</v>
      </c>
      <c r="D207" s="57">
        <f t="shared" ca="1" si="82"/>
        <v>0</v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6275.3888888888878</v>
      </c>
      <c r="G210" s="30">
        <f t="shared" ref="G210" ca="1" si="90">SUM(C204:C210)</f>
        <v>-213.72222222222223</v>
      </c>
      <c r="H210" s="33">
        <f ca="1">IF(F210=0,"",G210/F210)*-1</f>
        <v>3.4057207609975486E-2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35784.222222222219</v>
      </c>
      <c r="J214" s="48">
        <f ca="1">I214*J213</f>
        <v>3578.422222222222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55911.444444444453</v>
      </c>
      <c r="J216" s="48">
        <f ca="1">SUM(C186:C216)</f>
        <v>-5619.6111111111104</v>
      </c>
      <c r="K216" s="50">
        <f ca="1">IF(I216=0,"",J216/I216)*-1</f>
        <v>0.10050913845903142</v>
      </c>
      <c r="L216" s="51">
        <f ca="1">I216*L215</f>
        <v>22364.577777777784</v>
      </c>
      <c r="M216" s="51">
        <f ca="1">I216*M215</f>
        <v>33546.866666666669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8945.8311111111143</v>
      </c>
      <c r="M217" s="53">
        <f ca="1">M216*M214</f>
        <v>2683.7493333333337</v>
      </c>
      <c r="N217" s="53">
        <f ca="1">M217+L217+J214</f>
        <v>15208.002666666669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9588.3915555555577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55911.444444444453</v>
      </c>
      <c r="I2" s="74"/>
      <c r="J2" s="74"/>
      <c r="K2" s="77">
        <f ca="1">SUM(B2:J2)</f>
        <v>698455.51111111103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35784.222222222219</v>
      </c>
      <c r="I3" s="74"/>
      <c r="J3" s="74"/>
      <c r="K3" s="77">
        <f ca="1">SUM(B3:J3)</f>
        <v>169644.08333333334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15208.002666666669</v>
      </c>
      <c r="I4" s="78"/>
      <c r="J4" s="78"/>
      <c r="K4" s="77">
        <f ca="1">SUM(B4:J4)</f>
        <v>162243.15464444444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-5619.6111111111104</v>
      </c>
      <c r="I5" s="74"/>
      <c r="J5" s="74"/>
      <c r="K5" s="77">
        <f ca="1">SUM(B5:J5)</f>
        <v>-64109.96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9588.3915555555577</v>
      </c>
      <c r="I6" s="77">
        <f t="shared" si="0"/>
        <v>0</v>
      </c>
      <c r="J6" s="77">
        <f t="shared" si="0"/>
        <v>0</v>
      </c>
      <c r="K6" s="77">
        <f ca="1">SUM(B6:J6)</f>
        <v>98133.194644444462</v>
      </c>
    </row>
  </sheetData>
  <phoneticPr fontId="13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179</vt:i4>
      </vt:variant>
      <vt:variant>
        <vt:lpstr>Named Ranges</vt:lpstr>
      </vt:variant>
      <vt:variant>
        <vt:i4>1</vt:i4>
      </vt:variant>
    </vt:vector>
  </HeadingPairs>
  <TitlesOfParts>
    <vt:vector size="18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22-10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2026-10-21T10:03:28Z</dcterms:modified>
</cp:coreProperties>
</file>