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354B26FB-946C-4CB3-9189-7E3B3C0DE368}" xr6:coauthVersionLast="47" xr6:coauthVersionMax="47" xr10:uidLastSave="{00000000-0000-0000-0000-000000000000}"/>
  <bookViews>
    <workbookView xWindow="-108" yWindow="-108" windowWidth="23256" windowHeight="12456" tabRatio="769" firstSheet="160" activeTab="17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14-10" sheetId="174" r:id="rId168"/>
    <sheet name="15-10" sheetId="175" r:id="rId169"/>
    <sheet name="16-10" sheetId="176" r:id="rId170"/>
    <sheet name="17-10" sheetId="177" r:id="rId171"/>
    <sheet name="19-10" sheetId="178" r:id="rId172"/>
    <sheet name="20-10" sheetId="179" r:id="rId173"/>
    <sheet name="21-10" sheetId="180" r:id="rId174"/>
    <sheet name="22-10" sheetId="181" r:id="rId175"/>
    <sheet name="23-10" sheetId="182" r:id="rId176"/>
    <sheet name="رصيد الخزنة" sheetId="173" r:id="rId177"/>
    <sheet name="ملخص" sheetId="13" r:id="rId178"/>
    <sheet name="شهري" sheetId="79" r:id="rId179"/>
    <sheet name="العملية" sheetId="27" r:id="rId18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8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82" l="1"/>
  <c r="L360" i="182"/>
  <c r="L359" i="182"/>
  <c r="L358" i="182"/>
  <c r="L357" i="182"/>
  <c r="L356" i="182"/>
  <c r="L355" i="182"/>
  <c r="L354" i="182"/>
  <c r="L353" i="182"/>
  <c r="L352" i="182"/>
  <c r="L351" i="182"/>
  <c r="L350" i="182"/>
  <c r="L349" i="182"/>
  <c r="L348" i="182"/>
  <c r="L347" i="182"/>
  <c r="L346" i="182"/>
  <c r="L345" i="182"/>
  <c r="L344" i="182"/>
  <c r="L343" i="182"/>
  <c r="L342" i="182"/>
  <c r="L341" i="182"/>
  <c r="L340" i="182"/>
  <c r="L339" i="182"/>
  <c r="L338" i="182"/>
  <c r="L337" i="182"/>
  <c r="L336" i="182"/>
  <c r="L335" i="182"/>
  <c r="L334" i="182"/>
  <c r="L333" i="182"/>
  <c r="L332" i="182"/>
  <c r="L331" i="182"/>
  <c r="L330" i="182"/>
  <c r="L329" i="182"/>
  <c r="L328" i="182"/>
  <c r="L327" i="182"/>
  <c r="L326" i="182"/>
  <c r="L325" i="182"/>
  <c r="L324" i="182"/>
  <c r="L323" i="182"/>
  <c r="L322" i="182"/>
  <c r="L321" i="182"/>
  <c r="L320" i="182"/>
  <c r="L319" i="182"/>
  <c r="L318" i="182"/>
  <c r="L317" i="182"/>
  <c r="L316" i="182"/>
  <c r="L315" i="182"/>
  <c r="L314" i="182"/>
  <c r="L313" i="182"/>
  <c r="L312" i="182"/>
  <c r="L311" i="182"/>
  <c r="L310" i="182"/>
  <c r="L309" i="182"/>
  <c r="L308" i="182"/>
  <c r="L307" i="182"/>
  <c r="L306" i="182"/>
  <c r="L305" i="182"/>
  <c r="L304" i="182"/>
  <c r="L303" i="182"/>
  <c r="L302" i="182"/>
  <c r="L301" i="182"/>
  <c r="L300" i="182"/>
  <c r="L299" i="182"/>
  <c r="L298" i="182"/>
  <c r="L297" i="182"/>
  <c r="L296" i="182"/>
  <c r="L295" i="182"/>
  <c r="L294" i="182"/>
  <c r="L293" i="182"/>
  <c r="L292" i="182"/>
  <c r="L291" i="182"/>
  <c r="L290" i="182"/>
  <c r="L289" i="182"/>
  <c r="L288" i="182"/>
  <c r="L287" i="182"/>
  <c r="L286" i="182"/>
  <c r="L285" i="182"/>
  <c r="L284" i="182"/>
  <c r="L283" i="182"/>
  <c r="L282" i="182"/>
  <c r="L281" i="182"/>
  <c r="L280" i="182"/>
  <c r="L279" i="182"/>
  <c r="L278" i="182"/>
  <c r="L277" i="182"/>
  <c r="L276" i="182"/>
  <c r="L275" i="182"/>
  <c r="L274" i="182"/>
  <c r="L273" i="182"/>
  <c r="L272" i="182"/>
  <c r="L271" i="182"/>
  <c r="L270" i="182"/>
  <c r="L269" i="182"/>
  <c r="L268" i="182"/>
  <c r="L267" i="182"/>
  <c r="L266" i="182"/>
  <c r="L265" i="182"/>
  <c r="L264" i="182"/>
  <c r="L263" i="182"/>
  <c r="L262" i="182"/>
  <c r="L261" i="182"/>
  <c r="L260" i="182"/>
  <c r="L259" i="182"/>
  <c r="L258" i="182"/>
  <c r="L257" i="182"/>
  <c r="L256" i="182"/>
  <c r="L255" i="182"/>
  <c r="L254" i="182"/>
  <c r="L253" i="182"/>
  <c r="L252" i="182"/>
  <c r="L251" i="182"/>
  <c r="L250" i="182"/>
  <c r="L249" i="182"/>
  <c r="L248" i="182"/>
  <c r="L247" i="182"/>
  <c r="L246" i="182"/>
  <c r="L245" i="182"/>
  <c r="L244" i="182"/>
  <c r="L243" i="182"/>
  <c r="L242" i="182"/>
  <c r="L241" i="182"/>
  <c r="L240" i="182"/>
  <c r="L239" i="182"/>
  <c r="L238" i="182"/>
  <c r="L237" i="182"/>
  <c r="L236" i="182"/>
  <c r="L235" i="182"/>
  <c r="L234" i="182"/>
  <c r="L233" i="182"/>
  <c r="L232" i="182"/>
  <c r="L231" i="182"/>
  <c r="L230" i="182"/>
  <c r="L229" i="182"/>
  <c r="L228" i="182"/>
  <c r="L227" i="182"/>
  <c r="L226" i="182"/>
  <c r="L225" i="182"/>
  <c r="L224" i="182"/>
  <c r="L223" i="182"/>
  <c r="L222" i="182"/>
  <c r="L221" i="182"/>
  <c r="L220" i="182"/>
  <c r="L219" i="182"/>
  <c r="L218" i="182"/>
  <c r="L217" i="182"/>
  <c r="L216" i="182"/>
  <c r="L215" i="182"/>
  <c r="L214" i="182"/>
  <c r="L213" i="182"/>
  <c r="L212" i="182"/>
  <c r="L211" i="182"/>
  <c r="L210" i="182"/>
  <c r="L209" i="182"/>
  <c r="L208" i="182"/>
  <c r="L207" i="182"/>
  <c r="L206" i="182"/>
  <c r="L205" i="182"/>
  <c r="L204" i="182"/>
  <c r="L203" i="182"/>
  <c r="L202" i="182"/>
  <c r="L201" i="182"/>
  <c r="L200" i="182"/>
  <c r="L199" i="182"/>
  <c r="L198" i="182"/>
  <c r="L197" i="182"/>
  <c r="L196" i="182"/>
  <c r="L195" i="182"/>
  <c r="L194" i="182"/>
  <c r="L193" i="182"/>
  <c r="L192" i="182"/>
  <c r="L191" i="182"/>
  <c r="L190" i="182"/>
  <c r="L189" i="182"/>
  <c r="L188" i="182"/>
  <c r="L187" i="182"/>
  <c r="L186" i="182"/>
  <c r="L185" i="182"/>
  <c r="L184" i="182"/>
  <c r="L183" i="182"/>
  <c r="L182" i="182"/>
  <c r="L181" i="182"/>
  <c r="L180" i="182"/>
  <c r="L179" i="182"/>
  <c r="L178" i="182"/>
  <c r="L177" i="182"/>
  <c r="L176" i="182"/>
  <c r="L175" i="182"/>
  <c r="L174" i="182"/>
  <c r="L173" i="182"/>
  <c r="L172" i="182"/>
  <c r="L171" i="182"/>
  <c r="L170" i="182"/>
  <c r="L169" i="182"/>
  <c r="L168" i="182"/>
  <c r="L167" i="182"/>
  <c r="L166" i="182"/>
  <c r="L165" i="182"/>
  <c r="L164" i="182"/>
  <c r="L163" i="182"/>
  <c r="L162" i="182"/>
  <c r="L161" i="182"/>
  <c r="L160" i="182"/>
  <c r="L159" i="182"/>
  <c r="L158" i="182"/>
  <c r="L157" i="182"/>
  <c r="L156" i="182"/>
  <c r="L155" i="182"/>
  <c r="L154" i="182"/>
  <c r="L153" i="182"/>
  <c r="L152" i="182"/>
  <c r="L151" i="182"/>
  <c r="L150" i="182"/>
  <c r="L149" i="182"/>
  <c r="L148" i="182"/>
  <c r="L147" i="182"/>
  <c r="L146" i="182"/>
  <c r="L145" i="182"/>
  <c r="L144" i="182"/>
  <c r="L143" i="182"/>
  <c r="L142" i="182"/>
  <c r="L141" i="182"/>
  <c r="L140" i="182"/>
  <c r="L139" i="182"/>
  <c r="L138" i="182"/>
  <c r="L137" i="182"/>
  <c r="L136" i="182"/>
  <c r="L135" i="182"/>
  <c r="L134" i="182"/>
  <c r="L133" i="182"/>
  <c r="L132" i="182"/>
  <c r="L131" i="182"/>
  <c r="L130" i="182"/>
  <c r="L129" i="182"/>
  <c r="L128" i="182"/>
  <c r="L127" i="182"/>
  <c r="L126" i="182"/>
  <c r="L125" i="182"/>
  <c r="L124" i="182"/>
  <c r="L123" i="182"/>
  <c r="L122" i="182"/>
  <c r="L121" i="182"/>
  <c r="L120" i="182"/>
  <c r="L119" i="182"/>
  <c r="L118" i="182"/>
  <c r="L117" i="182"/>
  <c r="L116" i="182"/>
  <c r="L115" i="182"/>
  <c r="L114" i="182"/>
  <c r="L113" i="182"/>
  <c r="L112" i="182"/>
  <c r="L111" i="182"/>
  <c r="L110" i="182"/>
  <c r="L109" i="182"/>
  <c r="L108" i="182"/>
  <c r="L107" i="182"/>
  <c r="L106" i="182"/>
  <c r="L105" i="182"/>
  <c r="L104" i="182"/>
  <c r="L103" i="182"/>
  <c r="L102" i="182"/>
  <c r="L101" i="182"/>
  <c r="L100" i="182"/>
  <c r="L99" i="182"/>
  <c r="L98" i="182"/>
  <c r="L97" i="182"/>
  <c r="L96" i="182"/>
  <c r="L95" i="182"/>
  <c r="L94" i="182"/>
  <c r="L93" i="182"/>
  <c r="L92" i="182"/>
  <c r="L91" i="182"/>
  <c r="L90" i="182"/>
  <c r="L89" i="182"/>
  <c r="L88" i="182"/>
  <c r="L87" i="182"/>
  <c r="L86" i="182"/>
  <c r="L85" i="182"/>
  <c r="L84" i="182"/>
  <c r="L83" i="182"/>
  <c r="L82" i="182"/>
  <c r="L81" i="182"/>
  <c r="L80" i="182"/>
  <c r="L79" i="182"/>
  <c r="L78" i="182"/>
  <c r="L77" i="182"/>
  <c r="L76" i="182"/>
  <c r="L75" i="182"/>
  <c r="L74" i="182"/>
  <c r="L73" i="182"/>
  <c r="L72" i="182"/>
  <c r="L71" i="182"/>
  <c r="L70" i="182"/>
  <c r="L69" i="182"/>
  <c r="L68" i="182"/>
  <c r="L67" i="182"/>
  <c r="L66" i="182"/>
  <c r="L65" i="182"/>
  <c r="L64" i="182"/>
  <c r="L63" i="182"/>
  <c r="L62" i="182"/>
  <c r="L61" i="182"/>
  <c r="L60" i="182"/>
  <c r="L59" i="182"/>
  <c r="L58" i="182"/>
  <c r="L57" i="182"/>
  <c r="L56" i="182"/>
  <c r="L55" i="182"/>
  <c r="L54" i="182"/>
  <c r="L53" i="182"/>
  <c r="L52" i="182"/>
  <c r="L51" i="182"/>
  <c r="L50" i="182"/>
  <c r="L49" i="182"/>
  <c r="L48" i="182"/>
  <c r="L47" i="182"/>
  <c r="L46" i="182"/>
  <c r="L45" i="182"/>
  <c r="L44" i="182"/>
  <c r="L43" i="182"/>
  <c r="L42" i="182"/>
  <c r="L41" i="182"/>
  <c r="L40" i="182"/>
  <c r="L39" i="182"/>
  <c r="L38" i="182"/>
  <c r="L37" i="182"/>
  <c r="L36" i="182"/>
  <c r="L35" i="182"/>
  <c r="L34" i="182"/>
  <c r="L33" i="182"/>
  <c r="L32" i="182"/>
  <c r="L31" i="182"/>
  <c r="P30" i="182"/>
  <c r="L30" i="182"/>
  <c r="S29" i="182"/>
  <c r="L29" i="182"/>
  <c r="L28" i="182"/>
  <c r="P27" i="182"/>
  <c r="L27" i="182"/>
  <c r="C27" i="182"/>
  <c r="S26" i="182"/>
  <c r="P26" i="182"/>
  <c r="L26" i="182"/>
  <c r="F26" i="182"/>
  <c r="C26" i="182"/>
  <c r="S25" i="182"/>
  <c r="P25" i="182"/>
  <c r="L25" i="182"/>
  <c r="F25" i="182"/>
  <c r="C25" i="182"/>
  <c r="S24" i="182"/>
  <c r="P24" i="182"/>
  <c r="L24" i="182"/>
  <c r="F24" i="182"/>
  <c r="C24" i="182"/>
  <c r="S23" i="182"/>
  <c r="P23" i="182"/>
  <c r="L23" i="182"/>
  <c r="F23" i="182"/>
  <c r="C23" i="182"/>
  <c r="S22" i="182"/>
  <c r="S27" i="182" s="1"/>
  <c r="P22" i="182"/>
  <c r="P28" i="182" s="1"/>
  <c r="L22" i="182"/>
  <c r="F22" i="182"/>
  <c r="F27" i="182" s="1"/>
  <c r="C22" i="182"/>
  <c r="C28" i="182" s="1"/>
  <c r="L20" i="182"/>
  <c r="K20" i="182"/>
  <c r="J20" i="182"/>
  <c r="L18" i="182"/>
  <c r="L17" i="182"/>
  <c r="L16" i="182"/>
  <c r="L15" i="182"/>
  <c r="L14" i="182"/>
  <c r="L13" i="182"/>
  <c r="L12" i="182"/>
  <c r="L11" i="182"/>
  <c r="L10" i="182"/>
  <c r="L9" i="182"/>
  <c r="L8" i="182"/>
  <c r="L7" i="182"/>
  <c r="L6" i="182"/>
  <c r="L5" i="182"/>
  <c r="L4" i="182"/>
  <c r="L3" i="182"/>
  <c r="L1" i="182"/>
  <c r="K1" i="182"/>
  <c r="J1" i="182"/>
  <c r="L34" i="180"/>
  <c r="S31" i="182" l="1"/>
  <c r="P32" i="182"/>
  <c r="L361" i="181"/>
  <c r="L360" i="181"/>
  <c r="L359" i="181"/>
  <c r="L358" i="181"/>
  <c r="L357" i="181"/>
  <c r="L356" i="181"/>
  <c r="L355" i="181"/>
  <c r="L354" i="181"/>
  <c r="L353" i="181"/>
  <c r="L352" i="181"/>
  <c r="L351" i="181"/>
  <c r="L350" i="181"/>
  <c r="L349" i="181"/>
  <c r="L348" i="181"/>
  <c r="L347" i="181"/>
  <c r="L346" i="181"/>
  <c r="L345" i="181"/>
  <c r="L344" i="181"/>
  <c r="L343" i="181"/>
  <c r="L342" i="181"/>
  <c r="L341" i="181"/>
  <c r="L340" i="181"/>
  <c r="L339" i="181"/>
  <c r="L338" i="181"/>
  <c r="L337" i="181"/>
  <c r="L336" i="181"/>
  <c r="L335" i="181"/>
  <c r="L334" i="181"/>
  <c r="L333" i="181"/>
  <c r="L332" i="181"/>
  <c r="L331" i="181"/>
  <c r="L330" i="181"/>
  <c r="L329" i="181"/>
  <c r="L328" i="181"/>
  <c r="L327" i="181"/>
  <c r="L326" i="181"/>
  <c r="L325" i="181"/>
  <c r="L324" i="181"/>
  <c r="L323" i="181"/>
  <c r="L322" i="181"/>
  <c r="L321" i="181"/>
  <c r="L320" i="181"/>
  <c r="L319" i="181"/>
  <c r="L318" i="181"/>
  <c r="L317" i="181"/>
  <c r="L316" i="181"/>
  <c r="L315" i="181"/>
  <c r="L314" i="181"/>
  <c r="L313" i="181"/>
  <c r="L312" i="181"/>
  <c r="L311" i="181"/>
  <c r="L310" i="181"/>
  <c r="L309" i="181"/>
  <c r="L308" i="181"/>
  <c r="L307" i="181"/>
  <c r="L306" i="181"/>
  <c r="L305" i="181"/>
  <c r="L304" i="181"/>
  <c r="L303" i="181"/>
  <c r="L302" i="181"/>
  <c r="L301" i="181"/>
  <c r="L300" i="181"/>
  <c r="L299" i="181"/>
  <c r="L298" i="181"/>
  <c r="L297" i="181"/>
  <c r="L296" i="181"/>
  <c r="L295" i="181"/>
  <c r="L294" i="181"/>
  <c r="L293" i="181"/>
  <c r="L292" i="181"/>
  <c r="L291" i="181"/>
  <c r="L290" i="181"/>
  <c r="L289" i="181"/>
  <c r="L288" i="181"/>
  <c r="L287" i="181"/>
  <c r="L286" i="181"/>
  <c r="L285" i="181"/>
  <c r="L284" i="181"/>
  <c r="L283" i="181"/>
  <c r="L282" i="181"/>
  <c r="L281" i="181"/>
  <c r="L280" i="181"/>
  <c r="L279" i="181"/>
  <c r="L278" i="181"/>
  <c r="L277" i="181"/>
  <c r="L276" i="181"/>
  <c r="L275" i="181"/>
  <c r="L274" i="181"/>
  <c r="L273" i="181"/>
  <c r="L272" i="181"/>
  <c r="L271" i="181"/>
  <c r="L270" i="181"/>
  <c r="L269" i="181"/>
  <c r="L268" i="181"/>
  <c r="L267" i="181"/>
  <c r="L266" i="181"/>
  <c r="L265" i="181"/>
  <c r="L264" i="181"/>
  <c r="L263" i="181"/>
  <c r="L262" i="181"/>
  <c r="L261" i="181"/>
  <c r="L260" i="181"/>
  <c r="L259" i="181"/>
  <c r="L258" i="181"/>
  <c r="L257" i="181"/>
  <c r="L256" i="181"/>
  <c r="L255" i="181"/>
  <c r="L254" i="181"/>
  <c r="L253" i="181"/>
  <c r="L252" i="181"/>
  <c r="L251" i="181"/>
  <c r="L250" i="181"/>
  <c r="L249" i="181"/>
  <c r="L248" i="181"/>
  <c r="L247" i="181"/>
  <c r="L246" i="181"/>
  <c r="L245" i="181"/>
  <c r="L244" i="181"/>
  <c r="L243" i="181"/>
  <c r="L242" i="181"/>
  <c r="L241" i="181"/>
  <c r="L240" i="181"/>
  <c r="L239" i="181"/>
  <c r="L238" i="181"/>
  <c r="L237" i="181"/>
  <c r="L236" i="181"/>
  <c r="L235" i="181"/>
  <c r="L234" i="181"/>
  <c r="L233" i="181"/>
  <c r="L232" i="181"/>
  <c r="L231" i="181"/>
  <c r="L230" i="181"/>
  <c r="L229" i="181"/>
  <c r="L228" i="181"/>
  <c r="L227" i="181"/>
  <c r="L226" i="181"/>
  <c r="L225" i="181"/>
  <c r="L224" i="181"/>
  <c r="L223" i="181"/>
  <c r="L222" i="181"/>
  <c r="L221" i="181"/>
  <c r="L220" i="181"/>
  <c r="L219" i="181"/>
  <c r="L218" i="181"/>
  <c r="L217" i="181"/>
  <c r="L216" i="181"/>
  <c r="L215" i="181"/>
  <c r="L214" i="181"/>
  <c r="L213" i="181"/>
  <c r="L212" i="181"/>
  <c r="L211" i="181"/>
  <c r="L210" i="181"/>
  <c r="L209" i="181"/>
  <c r="L208" i="181"/>
  <c r="L207" i="181"/>
  <c r="L206" i="181"/>
  <c r="L205" i="181"/>
  <c r="L204" i="181"/>
  <c r="L203" i="181"/>
  <c r="L202" i="181"/>
  <c r="L201" i="181"/>
  <c r="L200" i="181"/>
  <c r="L199" i="181"/>
  <c r="L198" i="181"/>
  <c r="L197" i="181"/>
  <c r="L196" i="181"/>
  <c r="L195" i="181"/>
  <c r="L194" i="181"/>
  <c r="L193" i="181"/>
  <c r="L192" i="181"/>
  <c r="L191" i="181"/>
  <c r="L190" i="181"/>
  <c r="L189" i="181"/>
  <c r="L188" i="181"/>
  <c r="L187" i="181"/>
  <c r="L186" i="181"/>
  <c r="L185" i="181"/>
  <c r="L184" i="181"/>
  <c r="L183" i="181"/>
  <c r="L182" i="181"/>
  <c r="L181" i="181"/>
  <c r="L180" i="181"/>
  <c r="L179" i="181"/>
  <c r="L178" i="181"/>
  <c r="L177" i="181"/>
  <c r="L176" i="181"/>
  <c r="L175" i="181"/>
  <c r="L174" i="181"/>
  <c r="L173" i="181"/>
  <c r="L172" i="181"/>
  <c r="L171" i="181"/>
  <c r="L170" i="181"/>
  <c r="L169" i="181"/>
  <c r="L168" i="181"/>
  <c r="L167" i="181"/>
  <c r="L166" i="181"/>
  <c r="L165" i="181"/>
  <c r="L164" i="181"/>
  <c r="L163" i="181"/>
  <c r="L162" i="181"/>
  <c r="L161" i="181"/>
  <c r="L160" i="181"/>
  <c r="L159" i="181"/>
  <c r="L158" i="181"/>
  <c r="L157" i="181"/>
  <c r="L156" i="181"/>
  <c r="L155" i="181"/>
  <c r="L154" i="181"/>
  <c r="L153" i="181"/>
  <c r="L152" i="181"/>
  <c r="L151" i="181"/>
  <c r="L150" i="181"/>
  <c r="L149" i="181"/>
  <c r="L148" i="181"/>
  <c r="L147" i="181"/>
  <c r="L146" i="181"/>
  <c r="L145" i="181"/>
  <c r="L144" i="181"/>
  <c r="L143" i="181"/>
  <c r="L142" i="181"/>
  <c r="L141" i="181"/>
  <c r="L140" i="181"/>
  <c r="L139" i="181"/>
  <c r="L138" i="181"/>
  <c r="L137" i="181"/>
  <c r="L136" i="181"/>
  <c r="L135" i="181"/>
  <c r="L134" i="181"/>
  <c r="L133" i="181"/>
  <c r="L132" i="181"/>
  <c r="L131" i="181"/>
  <c r="L130" i="181"/>
  <c r="L129" i="181"/>
  <c r="L128" i="181"/>
  <c r="L127" i="181"/>
  <c r="L126" i="181"/>
  <c r="L125" i="181"/>
  <c r="L124" i="181"/>
  <c r="L123" i="181"/>
  <c r="L122" i="181"/>
  <c r="L121" i="181"/>
  <c r="L120" i="181"/>
  <c r="L119" i="181"/>
  <c r="L118" i="181"/>
  <c r="L117" i="181"/>
  <c r="L116" i="181"/>
  <c r="L115" i="181"/>
  <c r="L114" i="181"/>
  <c r="L113" i="181"/>
  <c r="L112" i="181"/>
  <c r="L111" i="181"/>
  <c r="L110" i="181"/>
  <c r="L109" i="181"/>
  <c r="L108" i="181"/>
  <c r="L107" i="181"/>
  <c r="L106" i="181"/>
  <c r="L105" i="181"/>
  <c r="L104" i="181"/>
  <c r="L103" i="181"/>
  <c r="L102" i="181"/>
  <c r="L101" i="181"/>
  <c r="L100" i="181"/>
  <c r="L99" i="181"/>
  <c r="L98" i="181"/>
  <c r="L97" i="181"/>
  <c r="L96" i="181"/>
  <c r="L95" i="181"/>
  <c r="L94" i="181"/>
  <c r="L93" i="181"/>
  <c r="L92" i="181"/>
  <c r="L91" i="181"/>
  <c r="L90" i="181"/>
  <c r="L89" i="181"/>
  <c r="L88" i="181"/>
  <c r="L87" i="181"/>
  <c r="L86" i="181"/>
  <c r="L85" i="181"/>
  <c r="L84" i="181"/>
  <c r="L83" i="181"/>
  <c r="L82" i="181"/>
  <c r="L81" i="181"/>
  <c r="L80" i="181"/>
  <c r="L79" i="181"/>
  <c r="L78" i="181"/>
  <c r="L77" i="181"/>
  <c r="L76" i="181"/>
  <c r="L75" i="181"/>
  <c r="L74" i="181"/>
  <c r="L73" i="181"/>
  <c r="L72" i="181"/>
  <c r="L71" i="181"/>
  <c r="L70" i="181"/>
  <c r="L69" i="181"/>
  <c r="L68" i="181"/>
  <c r="L67" i="181"/>
  <c r="L66" i="181"/>
  <c r="L65" i="181"/>
  <c r="L64" i="181"/>
  <c r="L63" i="181"/>
  <c r="L62" i="181"/>
  <c r="L61" i="181"/>
  <c r="L60" i="181"/>
  <c r="L59" i="181"/>
  <c r="L58" i="181"/>
  <c r="L57" i="181"/>
  <c r="L56" i="181"/>
  <c r="L55" i="181"/>
  <c r="L54" i="181"/>
  <c r="L53" i="181"/>
  <c r="L52" i="181"/>
  <c r="L51" i="181"/>
  <c r="L50" i="181"/>
  <c r="L49" i="181"/>
  <c r="L48" i="181"/>
  <c r="L47" i="181"/>
  <c r="L46" i="181"/>
  <c r="L45" i="181"/>
  <c r="L44" i="181"/>
  <c r="L43" i="181"/>
  <c r="L42" i="181"/>
  <c r="L41" i="181"/>
  <c r="L40" i="181"/>
  <c r="L39" i="181"/>
  <c r="L38" i="181"/>
  <c r="L37" i="181"/>
  <c r="L36" i="181"/>
  <c r="L35" i="181"/>
  <c r="L34" i="181"/>
  <c r="L33" i="181"/>
  <c r="L32" i="181"/>
  <c r="L31" i="181"/>
  <c r="P30" i="181"/>
  <c r="L30" i="181"/>
  <c r="S29" i="181"/>
  <c r="L29" i="181"/>
  <c r="L28" i="181"/>
  <c r="P27" i="181"/>
  <c r="L27" i="181"/>
  <c r="L20" i="181" s="1"/>
  <c r="C27" i="181"/>
  <c r="S26" i="181"/>
  <c r="P26" i="181"/>
  <c r="L26" i="181"/>
  <c r="F26" i="181"/>
  <c r="C26" i="181"/>
  <c r="S25" i="181"/>
  <c r="P25" i="181"/>
  <c r="L25" i="181"/>
  <c r="F25" i="181"/>
  <c r="C25" i="181"/>
  <c r="S24" i="181"/>
  <c r="P24" i="181"/>
  <c r="L24" i="181"/>
  <c r="F24" i="181"/>
  <c r="C24" i="181"/>
  <c r="S23" i="181"/>
  <c r="P23" i="181"/>
  <c r="P28" i="181" s="1"/>
  <c r="L23" i="181"/>
  <c r="F23" i="181"/>
  <c r="C23" i="181"/>
  <c r="S22" i="181"/>
  <c r="S27" i="181" s="1"/>
  <c r="P22" i="181"/>
  <c r="L22" i="181"/>
  <c r="F22" i="181"/>
  <c r="F27" i="181" s="1"/>
  <c r="C22" i="181"/>
  <c r="K20" i="181"/>
  <c r="C30" i="182" s="1" a="1"/>
  <c r="C30" i="182" s="1"/>
  <c r="J20" i="181"/>
  <c r="F29" i="182" s="1" a="1"/>
  <c r="F29" i="182" s="1"/>
  <c r="F31" i="182" s="1" a="1"/>
  <c r="F31" i="182" s="1"/>
  <c r="L18" i="181"/>
  <c r="L17" i="181"/>
  <c r="L16" i="181"/>
  <c r="L15" i="181"/>
  <c r="L14" i="181"/>
  <c r="L13" i="181"/>
  <c r="L12" i="181"/>
  <c r="L11" i="181"/>
  <c r="L10" i="181"/>
  <c r="L9" i="181"/>
  <c r="L8" i="181"/>
  <c r="L7" i="181"/>
  <c r="L6" i="181"/>
  <c r="L5" i="181"/>
  <c r="L4" i="181"/>
  <c r="L3" i="181"/>
  <c r="K1" i="181"/>
  <c r="J1" i="181"/>
  <c r="L361" i="180"/>
  <c r="L360" i="180"/>
  <c r="L359" i="180"/>
  <c r="L358" i="180"/>
  <c r="L357" i="180"/>
  <c r="L356" i="180"/>
  <c r="L355" i="180"/>
  <c r="L354" i="180"/>
  <c r="L353" i="180"/>
  <c r="L352" i="180"/>
  <c r="L351" i="180"/>
  <c r="L350" i="180"/>
  <c r="L349" i="180"/>
  <c r="L348" i="180"/>
  <c r="L347" i="180"/>
  <c r="L346" i="180"/>
  <c r="L345" i="180"/>
  <c r="L344" i="180"/>
  <c r="L343" i="180"/>
  <c r="L342" i="180"/>
  <c r="L341" i="180"/>
  <c r="L340" i="180"/>
  <c r="L339" i="180"/>
  <c r="L338" i="180"/>
  <c r="L337" i="180"/>
  <c r="L336" i="180"/>
  <c r="L335" i="180"/>
  <c r="L334" i="180"/>
  <c r="L333" i="180"/>
  <c r="L332" i="180"/>
  <c r="L331" i="180"/>
  <c r="L330" i="180"/>
  <c r="L329" i="180"/>
  <c r="L328" i="180"/>
  <c r="L327" i="180"/>
  <c r="L326" i="180"/>
  <c r="L325" i="180"/>
  <c r="L324" i="180"/>
  <c r="L323" i="180"/>
  <c r="L322" i="180"/>
  <c r="L321" i="180"/>
  <c r="L320" i="180"/>
  <c r="L319" i="180"/>
  <c r="L318" i="180"/>
  <c r="L317" i="180"/>
  <c r="L316" i="180"/>
  <c r="L315" i="180"/>
  <c r="L314" i="180"/>
  <c r="L313" i="180"/>
  <c r="L312" i="180"/>
  <c r="L311" i="180"/>
  <c r="L310" i="180"/>
  <c r="L309" i="180"/>
  <c r="L308" i="180"/>
  <c r="L307" i="180"/>
  <c r="L306" i="180"/>
  <c r="L305" i="180"/>
  <c r="L304" i="180"/>
  <c r="L303" i="180"/>
  <c r="L302" i="180"/>
  <c r="L301" i="180"/>
  <c r="L300" i="180"/>
  <c r="L299" i="180"/>
  <c r="L298" i="180"/>
  <c r="L297" i="180"/>
  <c r="L296" i="180"/>
  <c r="L295" i="180"/>
  <c r="L294" i="180"/>
  <c r="L293" i="180"/>
  <c r="L292" i="180"/>
  <c r="L291" i="180"/>
  <c r="L290" i="180"/>
  <c r="L289" i="180"/>
  <c r="L288" i="180"/>
  <c r="L287" i="180"/>
  <c r="L286" i="180"/>
  <c r="L285" i="180"/>
  <c r="L284" i="180"/>
  <c r="L283" i="180"/>
  <c r="L282" i="180"/>
  <c r="L281" i="180"/>
  <c r="L280" i="180"/>
  <c r="L279" i="180"/>
  <c r="L278" i="180"/>
  <c r="L277" i="180"/>
  <c r="L276" i="180"/>
  <c r="L275" i="180"/>
  <c r="L274" i="180"/>
  <c r="L273" i="180"/>
  <c r="L272" i="180"/>
  <c r="L271" i="180"/>
  <c r="L270" i="180"/>
  <c r="L269" i="180"/>
  <c r="L268" i="180"/>
  <c r="L267" i="180"/>
  <c r="L266" i="180"/>
  <c r="L265" i="180"/>
  <c r="L264" i="180"/>
  <c r="L263" i="180"/>
  <c r="L262" i="180"/>
  <c r="L261" i="180"/>
  <c r="L260" i="180"/>
  <c r="L259" i="180"/>
  <c r="L258" i="180"/>
  <c r="L257" i="180"/>
  <c r="L256" i="180"/>
  <c r="L255" i="180"/>
  <c r="L254" i="180"/>
  <c r="L253" i="180"/>
  <c r="L252" i="180"/>
  <c r="L251" i="180"/>
  <c r="L250" i="180"/>
  <c r="L249" i="180"/>
  <c r="L248" i="180"/>
  <c r="L247" i="180"/>
  <c r="L246" i="180"/>
  <c r="L245" i="180"/>
  <c r="L244" i="180"/>
  <c r="L243" i="180"/>
  <c r="L242" i="180"/>
  <c r="L241" i="180"/>
  <c r="L240" i="180"/>
  <c r="L239" i="180"/>
  <c r="L238" i="180"/>
  <c r="L237" i="180"/>
  <c r="L236" i="180"/>
  <c r="L235" i="180"/>
  <c r="L234" i="180"/>
  <c r="L233" i="180"/>
  <c r="L232" i="180"/>
  <c r="L231" i="180"/>
  <c r="L230" i="180"/>
  <c r="L229" i="180"/>
  <c r="L228" i="180"/>
  <c r="L227" i="180"/>
  <c r="L226" i="180"/>
  <c r="L225" i="180"/>
  <c r="L224" i="180"/>
  <c r="L223" i="180"/>
  <c r="L222" i="180"/>
  <c r="L221" i="180"/>
  <c r="L220" i="180"/>
  <c r="L219" i="180"/>
  <c r="L218" i="180"/>
  <c r="L217" i="180"/>
  <c r="L216" i="180"/>
  <c r="L215" i="180"/>
  <c r="L214" i="180"/>
  <c r="L213" i="180"/>
  <c r="L212" i="180"/>
  <c r="L211" i="180"/>
  <c r="L210" i="180"/>
  <c r="L209" i="180"/>
  <c r="L208" i="180"/>
  <c r="L207" i="180"/>
  <c r="L206" i="180"/>
  <c r="L205" i="180"/>
  <c r="L204" i="180"/>
  <c r="L203" i="180"/>
  <c r="L202" i="180"/>
  <c r="L201" i="180"/>
  <c r="L200" i="180"/>
  <c r="L199" i="180"/>
  <c r="L198" i="180"/>
  <c r="L197" i="180"/>
  <c r="L196" i="180"/>
  <c r="L195" i="180"/>
  <c r="L194" i="180"/>
  <c r="L193" i="180"/>
  <c r="L192" i="180"/>
  <c r="L191" i="180"/>
  <c r="L190" i="180"/>
  <c r="L189" i="180"/>
  <c r="L188" i="180"/>
  <c r="L187" i="180"/>
  <c r="L186" i="180"/>
  <c r="L185" i="180"/>
  <c r="L184" i="180"/>
  <c r="L183" i="180"/>
  <c r="L182" i="180"/>
  <c r="L181" i="180"/>
  <c r="L180" i="180"/>
  <c r="L179" i="180"/>
  <c r="L178" i="180"/>
  <c r="L177" i="180"/>
  <c r="L176" i="180"/>
  <c r="L175" i="180"/>
  <c r="L174" i="180"/>
  <c r="L173" i="180"/>
  <c r="L172" i="180"/>
  <c r="L171" i="180"/>
  <c r="L170" i="180"/>
  <c r="L169" i="180"/>
  <c r="L168" i="180"/>
  <c r="L167" i="180"/>
  <c r="L166" i="180"/>
  <c r="L165" i="180"/>
  <c r="L164" i="180"/>
  <c r="L163" i="180"/>
  <c r="L162" i="180"/>
  <c r="L161" i="180"/>
  <c r="L160" i="180"/>
  <c r="L159" i="180"/>
  <c r="L158" i="180"/>
  <c r="L157" i="180"/>
  <c r="L156" i="180"/>
  <c r="L155" i="180"/>
  <c r="L154" i="180"/>
  <c r="L153" i="180"/>
  <c r="L152" i="180"/>
  <c r="L151" i="180"/>
  <c r="L150" i="180"/>
  <c r="L149" i="180"/>
  <c r="L148" i="180"/>
  <c r="L147" i="180"/>
  <c r="L146" i="180"/>
  <c r="L145" i="180"/>
  <c r="L144" i="180"/>
  <c r="L143" i="180"/>
  <c r="L142" i="180"/>
  <c r="L141" i="180"/>
  <c r="L140" i="180"/>
  <c r="L139" i="180"/>
  <c r="L138" i="180"/>
  <c r="L137" i="180"/>
  <c r="L136" i="180"/>
  <c r="L135" i="180"/>
  <c r="L134" i="180"/>
  <c r="L133" i="180"/>
  <c r="L132" i="180"/>
  <c r="L131" i="180"/>
  <c r="L130" i="180"/>
  <c r="L129" i="180"/>
  <c r="L128" i="180"/>
  <c r="L127" i="180"/>
  <c r="L126" i="180"/>
  <c r="L125" i="180"/>
  <c r="L124" i="180"/>
  <c r="L123" i="180"/>
  <c r="L122" i="180"/>
  <c r="L121" i="180"/>
  <c r="L120" i="180"/>
  <c r="L119" i="180"/>
  <c r="L118" i="180"/>
  <c r="L117" i="180"/>
  <c r="L116" i="180"/>
  <c r="L115" i="180"/>
  <c r="L114" i="180"/>
  <c r="L113" i="180"/>
  <c r="L112" i="180"/>
  <c r="L111" i="180"/>
  <c r="L110" i="180"/>
  <c r="L109" i="180"/>
  <c r="L108" i="180"/>
  <c r="L107" i="180"/>
  <c r="L106" i="180"/>
  <c r="L105" i="180"/>
  <c r="L104" i="180"/>
  <c r="L103" i="180"/>
  <c r="L102" i="180"/>
  <c r="L101" i="180"/>
  <c r="L100" i="180"/>
  <c r="L99" i="180"/>
  <c r="L98" i="180"/>
  <c r="L97" i="180"/>
  <c r="L96" i="180"/>
  <c r="L95" i="180"/>
  <c r="L94" i="180"/>
  <c r="L93" i="180"/>
  <c r="L92" i="180"/>
  <c r="L91" i="180"/>
  <c r="L90" i="180"/>
  <c r="L89" i="180"/>
  <c r="L88" i="180"/>
  <c r="L87" i="180"/>
  <c r="L86" i="180"/>
  <c r="L85" i="180"/>
  <c r="L84" i="180"/>
  <c r="L83" i="180"/>
  <c r="L82" i="180"/>
  <c r="L81" i="180"/>
  <c r="L80" i="180"/>
  <c r="L79" i="180"/>
  <c r="L78" i="180"/>
  <c r="L77" i="180"/>
  <c r="L76" i="180"/>
  <c r="L75" i="180"/>
  <c r="L74" i="180"/>
  <c r="L73" i="180"/>
  <c r="L72" i="180"/>
  <c r="L71" i="180"/>
  <c r="L70" i="180"/>
  <c r="L69" i="180"/>
  <c r="L68" i="180"/>
  <c r="L67" i="180"/>
  <c r="L66" i="180"/>
  <c r="L65" i="180"/>
  <c r="L64" i="180"/>
  <c r="L63" i="180"/>
  <c r="L62" i="180"/>
  <c r="L61" i="180"/>
  <c r="L60" i="180"/>
  <c r="L59" i="180"/>
  <c r="L58" i="180"/>
  <c r="L57" i="180"/>
  <c r="L56" i="180"/>
  <c r="L55" i="180"/>
  <c r="L54" i="180"/>
  <c r="L53" i="180"/>
  <c r="L52" i="180"/>
  <c r="L51" i="180"/>
  <c r="L50" i="180"/>
  <c r="L49" i="180"/>
  <c r="L48" i="180"/>
  <c r="L47" i="180"/>
  <c r="L46" i="180"/>
  <c r="L45" i="180"/>
  <c r="L44" i="180"/>
  <c r="L43" i="180"/>
  <c r="L42" i="180"/>
  <c r="L41" i="180"/>
  <c r="L40" i="180"/>
  <c r="L39" i="180"/>
  <c r="L38" i="180"/>
  <c r="L37" i="180"/>
  <c r="L36" i="180"/>
  <c r="L35" i="180"/>
  <c r="L33" i="180"/>
  <c r="L32" i="180"/>
  <c r="L31" i="180"/>
  <c r="P30" i="180"/>
  <c r="L30" i="180"/>
  <c r="S29" i="180"/>
  <c r="L29" i="180"/>
  <c r="L28" i="180"/>
  <c r="P27" i="180"/>
  <c r="L27" i="180"/>
  <c r="C27" i="180"/>
  <c r="S26" i="180"/>
  <c r="P26" i="180"/>
  <c r="L26" i="180"/>
  <c r="F26" i="180"/>
  <c r="C26" i="180"/>
  <c r="S25" i="180"/>
  <c r="P25" i="180"/>
  <c r="L25" i="180"/>
  <c r="F25" i="180"/>
  <c r="C25" i="180"/>
  <c r="S24" i="180"/>
  <c r="P24" i="180"/>
  <c r="L24" i="180"/>
  <c r="F24" i="180"/>
  <c r="C24" i="180"/>
  <c r="S23" i="180"/>
  <c r="P23" i="180"/>
  <c r="L23" i="180"/>
  <c r="F23" i="180"/>
  <c r="C23" i="180"/>
  <c r="S22" i="180"/>
  <c r="S27" i="180" s="1"/>
  <c r="P22" i="180"/>
  <c r="L22" i="180"/>
  <c r="F22" i="180"/>
  <c r="C22" i="180"/>
  <c r="K20" i="180"/>
  <c r="J20" i="180"/>
  <c r="L18" i="180"/>
  <c r="L17" i="180"/>
  <c r="L16" i="180"/>
  <c r="L15" i="180"/>
  <c r="L14" i="180"/>
  <c r="L13" i="180"/>
  <c r="L12" i="180"/>
  <c r="L11" i="180"/>
  <c r="L10" i="180"/>
  <c r="L9" i="180"/>
  <c r="L8" i="180"/>
  <c r="L7" i="180"/>
  <c r="L6" i="180"/>
  <c r="L5" i="180"/>
  <c r="L4" i="180"/>
  <c r="L3" i="180"/>
  <c r="K1" i="180"/>
  <c r="J1" i="180"/>
  <c r="J100" i="178"/>
  <c r="F29" i="181" a="1"/>
  <c r="C30" i="181" a="1"/>
  <c r="L1" i="181" l="1"/>
  <c r="S31" i="181"/>
  <c r="C28" i="181"/>
  <c r="P28" i="180"/>
  <c r="L20" i="180"/>
  <c r="L1" i="180"/>
  <c r="F27" i="180"/>
  <c r="S31" i="180" s="1"/>
  <c r="C28" i="180"/>
  <c r="C30" i="181"/>
  <c r="C32" i="181" s="1" a="1"/>
  <c r="F29" i="181"/>
  <c r="F31" i="181" s="1" a="1"/>
  <c r="L128" i="179"/>
  <c r="L127" i="179"/>
  <c r="L126" i="179"/>
  <c r="L125" i="179"/>
  <c r="L124" i="179"/>
  <c r="L123" i="179"/>
  <c r="L122" i="179"/>
  <c r="L121" i="179"/>
  <c r="L120" i="179"/>
  <c r="L119" i="179"/>
  <c r="L118" i="179"/>
  <c r="L117" i="179"/>
  <c r="L116" i="179"/>
  <c r="L115" i="179"/>
  <c r="L114" i="179"/>
  <c r="L113" i="179"/>
  <c r="L112" i="179"/>
  <c r="L111" i="179"/>
  <c r="L110" i="179"/>
  <c r="L109" i="179"/>
  <c r="L108" i="179"/>
  <c r="L107" i="179"/>
  <c r="L106" i="179"/>
  <c r="L105" i="179"/>
  <c r="L104" i="179"/>
  <c r="L103" i="179"/>
  <c r="L102" i="179"/>
  <c r="L101" i="179"/>
  <c r="L100" i="179"/>
  <c r="L99" i="179"/>
  <c r="L98" i="179"/>
  <c r="L97" i="179"/>
  <c r="L96" i="179"/>
  <c r="L95" i="179"/>
  <c r="L94" i="179"/>
  <c r="L93" i="179"/>
  <c r="L92" i="179"/>
  <c r="L91" i="179"/>
  <c r="L90" i="179"/>
  <c r="L89" i="179"/>
  <c r="L88" i="179"/>
  <c r="L87" i="179"/>
  <c r="L86" i="179"/>
  <c r="L85" i="179"/>
  <c r="L84" i="179"/>
  <c r="L83" i="179"/>
  <c r="L82" i="179"/>
  <c r="L81" i="179"/>
  <c r="L80" i="179"/>
  <c r="L79" i="179"/>
  <c r="L78" i="179"/>
  <c r="L77" i="179"/>
  <c r="L76" i="179"/>
  <c r="L75" i="179"/>
  <c r="L74" i="179"/>
  <c r="L73" i="179"/>
  <c r="L72" i="179"/>
  <c r="L71" i="179"/>
  <c r="L70" i="179"/>
  <c r="L69" i="179"/>
  <c r="L68" i="179"/>
  <c r="L67" i="179"/>
  <c r="L66" i="179"/>
  <c r="L65" i="179"/>
  <c r="L64" i="179"/>
  <c r="L63" i="179"/>
  <c r="L62" i="179"/>
  <c r="L61" i="179"/>
  <c r="L60" i="179"/>
  <c r="L59" i="179"/>
  <c r="L58" i="179"/>
  <c r="L57" i="179"/>
  <c r="L56" i="179"/>
  <c r="L55" i="179"/>
  <c r="L54" i="179"/>
  <c r="L53" i="179"/>
  <c r="L52" i="179"/>
  <c r="L51" i="179"/>
  <c r="L50" i="179"/>
  <c r="L49" i="179"/>
  <c r="L48" i="179"/>
  <c r="L47" i="179"/>
  <c r="L46" i="179"/>
  <c r="L45" i="179"/>
  <c r="L44" i="179"/>
  <c r="L43" i="179"/>
  <c r="L42" i="179"/>
  <c r="L41" i="179"/>
  <c r="L40" i="179"/>
  <c r="L39" i="179"/>
  <c r="L38" i="179"/>
  <c r="L37" i="179"/>
  <c r="L36" i="179"/>
  <c r="L35" i="179"/>
  <c r="L34" i="179"/>
  <c r="L33" i="179"/>
  <c r="L32" i="179"/>
  <c r="L31" i="179"/>
  <c r="P30" i="179"/>
  <c r="L30" i="179"/>
  <c r="S29" i="179"/>
  <c r="L29" i="179"/>
  <c r="L28" i="179"/>
  <c r="P27" i="179"/>
  <c r="L27" i="179"/>
  <c r="C27" i="179"/>
  <c r="S26" i="179"/>
  <c r="P26" i="179"/>
  <c r="L26" i="179"/>
  <c r="F26" i="179"/>
  <c r="C26" i="179"/>
  <c r="S25" i="179"/>
  <c r="P25" i="179"/>
  <c r="L25" i="179"/>
  <c r="F25" i="179"/>
  <c r="C25" i="179"/>
  <c r="S24" i="179"/>
  <c r="P24" i="179"/>
  <c r="L24" i="179"/>
  <c r="F24" i="179"/>
  <c r="C24" i="179"/>
  <c r="S23" i="179"/>
  <c r="P23" i="179"/>
  <c r="L23" i="179"/>
  <c r="F23" i="179"/>
  <c r="C23" i="179"/>
  <c r="S22" i="179"/>
  <c r="P22" i="179"/>
  <c r="L22" i="179"/>
  <c r="F22" i="179"/>
  <c r="C22" i="179"/>
  <c r="K20" i="179"/>
  <c r="J20" i="179"/>
  <c r="L18" i="179"/>
  <c r="L17" i="179"/>
  <c r="L16" i="179"/>
  <c r="L15" i="179"/>
  <c r="L14" i="179"/>
  <c r="L13" i="179"/>
  <c r="L12" i="179"/>
  <c r="L11" i="179"/>
  <c r="L10" i="179"/>
  <c r="L9" i="179"/>
  <c r="L8" i="179"/>
  <c r="L7" i="179"/>
  <c r="L6" i="179"/>
  <c r="L5" i="179"/>
  <c r="L4" i="179"/>
  <c r="L3" i="179"/>
  <c r="K1" i="179"/>
  <c r="J1" i="179"/>
  <c r="K79" i="177"/>
  <c r="C30" i="180" a="1"/>
  <c r="F29" i="180" a="1"/>
  <c r="C32" i="182" l="1" a="1"/>
  <c r="C32" i="182" s="1"/>
  <c r="P32" i="181"/>
  <c r="P32" i="180"/>
  <c r="P28" i="179"/>
  <c r="F31" i="181"/>
  <c r="C32" i="181"/>
  <c r="S27" i="179"/>
  <c r="L1" i="179"/>
  <c r="L20" i="179"/>
  <c r="F29" i="180"/>
  <c r="C30" i="180"/>
  <c r="F27" i="179"/>
  <c r="C28" i="179"/>
  <c r="L133" i="178"/>
  <c r="L132" i="178"/>
  <c r="L131" i="178"/>
  <c r="L130" i="178"/>
  <c r="L129" i="178"/>
  <c r="L128" i="178"/>
  <c r="L127" i="178"/>
  <c r="L126" i="178"/>
  <c r="L125" i="178"/>
  <c r="L124" i="178"/>
  <c r="L123" i="178"/>
  <c r="L122" i="178"/>
  <c r="L121" i="178"/>
  <c r="L120" i="178"/>
  <c r="L119" i="178"/>
  <c r="L118" i="178"/>
  <c r="L117" i="178"/>
  <c r="L116" i="178"/>
  <c r="L115" i="178"/>
  <c r="L114" i="178"/>
  <c r="L113" i="178"/>
  <c r="L112" i="178"/>
  <c r="L111" i="178"/>
  <c r="L110" i="178"/>
  <c r="L109" i="178"/>
  <c r="L108" i="178"/>
  <c r="L107" i="178"/>
  <c r="L106" i="178"/>
  <c r="L105" i="178"/>
  <c r="L104" i="178"/>
  <c r="L103" i="178"/>
  <c r="L102" i="178"/>
  <c r="L101" i="178"/>
  <c r="L100" i="178"/>
  <c r="L99" i="178"/>
  <c r="L98" i="178"/>
  <c r="L97" i="178"/>
  <c r="L96" i="178"/>
  <c r="L95" i="178"/>
  <c r="L94" i="178"/>
  <c r="L93" i="178"/>
  <c r="L92" i="178"/>
  <c r="L91" i="178"/>
  <c r="L90" i="178"/>
  <c r="L89" i="178"/>
  <c r="L88" i="178"/>
  <c r="L87" i="178"/>
  <c r="L86" i="178"/>
  <c r="L85" i="178"/>
  <c r="L84" i="178"/>
  <c r="L83" i="178"/>
  <c r="L82" i="178"/>
  <c r="L81" i="178"/>
  <c r="L80" i="178"/>
  <c r="L79" i="178"/>
  <c r="L78" i="178"/>
  <c r="L77" i="178"/>
  <c r="L76" i="178"/>
  <c r="L75" i="178"/>
  <c r="L74" i="178"/>
  <c r="L73" i="178"/>
  <c r="L72" i="178"/>
  <c r="L71" i="178"/>
  <c r="L70" i="178"/>
  <c r="L69" i="178"/>
  <c r="L68" i="178"/>
  <c r="L67" i="178"/>
  <c r="L66" i="178"/>
  <c r="L65" i="178"/>
  <c r="L64" i="178"/>
  <c r="L63" i="178"/>
  <c r="L62" i="178"/>
  <c r="L61" i="178"/>
  <c r="L60" i="178"/>
  <c r="L59" i="178"/>
  <c r="L58" i="178"/>
  <c r="L57" i="178"/>
  <c r="L56" i="178"/>
  <c r="L55" i="178"/>
  <c r="L54" i="178"/>
  <c r="L53" i="178"/>
  <c r="L52" i="178"/>
  <c r="L51" i="178"/>
  <c r="L50" i="178"/>
  <c r="L49" i="178"/>
  <c r="L48" i="178"/>
  <c r="L47" i="178"/>
  <c r="L46" i="178"/>
  <c r="L45" i="178"/>
  <c r="L44" i="178"/>
  <c r="L43" i="178"/>
  <c r="L42" i="178"/>
  <c r="L41" i="178"/>
  <c r="L40" i="178"/>
  <c r="L39" i="178"/>
  <c r="L38" i="178"/>
  <c r="L37" i="178"/>
  <c r="L36" i="178"/>
  <c r="L35" i="178"/>
  <c r="L34" i="178"/>
  <c r="L33" i="178"/>
  <c r="L32" i="178"/>
  <c r="L31" i="178"/>
  <c r="P30" i="178"/>
  <c r="L30" i="178"/>
  <c r="S29" i="178"/>
  <c r="L29" i="178"/>
  <c r="L28" i="178"/>
  <c r="P27" i="178"/>
  <c r="L27" i="178"/>
  <c r="C27" i="178"/>
  <c r="S26" i="178"/>
  <c r="P26" i="178"/>
  <c r="L26" i="178"/>
  <c r="F26" i="178"/>
  <c r="C26" i="178"/>
  <c r="S25" i="178"/>
  <c r="P25" i="178"/>
  <c r="L25" i="178"/>
  <c r="F25" i="178"/>
  <c r="C25" i="178"/>
  <c r="S24" i="178"/>
  <c r="P24" i="178"/>
  <c r="L24" i="178"/>
  <c r="F24" i="178"/>
  <c r="C24" i="178"/>
  <c r="S23" i="178"/>
  <c r="P23" i="178"/>
  <c r="L23" i="178"/>
  <c r="F23" i="178"/>
  <c r="C23" i="178"/>
  <c r="S22" i="178"/>
  <c r="P22" i="178"/>
  <c r="L22" i="178"/>
  <c r="F22" i="178"/>
  <c r="C22" i="178"/>
  <c r="K20" i="178"/>
  <c r="J20" i="178"/>
  <c r="L18" i="178"/>
  <c r="L17" i="178"/>
  <c r="L16" i="178"/>
  <c r="L15" i="178"/>
  <c r="L14" i="178"/>
  <c r="L13" i="178"/>
  <c r="L12" i="178"/>
  <c r="L11" i="178"/>
  <c r="L10" i="178"/>
  <c r="L9" i="178"/>
  <c r="L8" i="178"/>
  <c r="L7" i="178"/>
  <c r="L6" i="178"/>
  <c r="L5" i="178"/>
  <c r="L4" i="178"/>
  <c r="L3" i="178"/>
  <c r="K1" i="178"/>
  <c r="J1" i="178"/>
  <c r="L129" i="177"/>
  <c r="L128" i="177"/>
  <c r="L127" i="177"/>
  <c r="L126" i="177"/>
  <c r="L125" i="177"/>
  <c r="L124" i="177"/>
  <c r="L123" i="177"/>
  <c r="L122" i="177"/>
  <c r="L121" i="177"/>
  <c r="L120" i="177"/>
  <c r="L119" i="177"/>
  <c r="L118" i="177"/>
  <c r="L117" i="177"/>
  <c r="L116" i="177"/>
  <c r="L115" i="177"/>
  <c r="L114" i="177"/>
  <c r="L113" i="177"/>
  <c r="L112" i="177"/>
  <c r="L111" i="177"/>
  <c r="L110" i="177"/>
  <c r="L109" i="177"/>
  <c r="L108" i="177"/>
  <c r="L107" i="177"/>
  <c r="L106" i="177"/>
  <c r="L105" i="177"/>
  <c r="L104" i="177"/>
  <c r="L103" i="177"/>
  <c r="L102" i="177"/>
  <c r="L101" i="177"/>
  <c r="L100" i="177"/>
  <c r="L99" i="177"/>
  <c r="L98" i="177"/>
  <c r="L97" i="177"/>
  <c r="L96" i="177"/>
  <c r="L95" i="177"/>
  <c r="L94" i="177"/>
  <c r="L93" i="177"/>
  <c r="L92" i="177"/>
  <c r="L91" i="177"/>
  <c r="L90" i="177"/>
  <c r="L89" i="177"/>
  <c r="L88" i="177"/>
  <c r="L87" i="177"/>
  <c r="L86" i="177"/>
  <c r="L85" i="177"/>
  <c r="L84" i="177"/>
  <c r="L83" i="177"/>
  <c r="L82" i="177"/>
  <c r="L81" i="177"/>
  <c r="L80" i="177"/>
  <c r="L79" i="177"/>
  <c r="L78" i="177"/>
  <c r="L77" i="177"/>
  <c r="L76" i="177"/>
  <c r="L75" i="177"/>
  <c r="L74" i="177"/>
  <c r="L73" i="177"/>
  <c r="L72" i="177"/>
  <c r="L71" i="177"/>
  <c r="L70" i="177"/>
  <c r="L69" i="177"/>
  <c r="L68" i="177"/>
  <c r="L67" i="177"/>
  <c r="L66" i="177"/>
  <c r="L65" i="177"/>
  <c r="L64" i="177"/>
  <c r="L63" i="177"/>
  <c r="L62" i="177"/>
  <c r="L61" i="177"/>
  <c r="L60" i="177"/>
  <c r="L59" i="177"/>
  <c r="L58" i="177"/>
  <c r="L57" i="177"/>
  <c r="L56" i="177"/>
  <c r="L55" i="177"/>
  <c r="L54" i="177"/>
  <c r="L53" i="177"/>
  <c r="L52" i="177"/>
  <c r="L51" i="177"/>
  <c r="L50" i="177"/>
  <c r="L49" i="177"/>
  <c r="L48" i="177"/>
  <c r="L47" i="177"/>
  <c r="L46" i="177"/>
  <c r="L45" i="177"/>
  <c r="L44" i="177"/>
  <c r="L43" i="177"/>
  <c r="L42" i="177"/>
  <c r="L41" i="177"/>
  <c r="L40" i="177"/>
  <c r="L39" i="177"/>
  <c r="L38" i="177"/>
  <c r="L37" i="177"/>
  <c r="L36" i="177"/>
  <c r="L35" i="177"/>
  <c r="L34" i="177"/>
  <c r="L33" i="177"/>
  <c r="L32" i="177"/>
  <c r="L31" i="177"/>
  <c r="P30" i="177"/>
  <c r="L30" i="177"/>
  <c r="S29" i="177"/>
  <c r="L29" i="177"/>
  <c r="L28" i="177"/>
  <c r="P27" i="177"/>
  <c r="L27" i="177"/>
  <c r="C27" i="177"/>
  <c r="S26" i="177"/>
  <c r="P26" i="177"/>
  <c r="L26" i="177"/>
  <c r="F26" i="177"/>
  <c r="C26" i="177"/>
  <c r="S25" i="177"/>
  <c r="P25" i="177"/>
  <c r="L25" i="177"/>
  <c r="F25" i="177"/>
  <c r="C25" i="177"/>
  <c r="S24" i="177"/>
  <c r="P24" i="177"/>
  <c r="L24" i="177"/>
  <c r="F24" i="177"/>
  <c r="C24" i="177"/>
  <c r="S23" i="177"/>
  <c r="P23" i="177"/>
  <c r="L23" i="177"/>
  <c r="F23" i="177"/>
  <c r="C23" i="177"/>
  <c r="S22" i="177"/>
  <c r="P22" i="177"/>
  <c r="L22" i="177"/>
  <c r="F22" i="177"/>
  <c r="C22" i="177"/>
  <c r="K20" i="177"/>
  <c r="J20" i="177"/>
  <c r="L18" i="177"/>
  <c r="L17" i="177"/>
  <c r="L16" i="177"/>
  <c r="L15" i="177"/>
  <c r="L14" i="177"/>
  <c r="L13" i="177"/>
  <c r="L12" i="177"/>
  <c r="L11" i="177"/>
  <c r="L10" i="177"/>
  <c r="L9" i="177"/>
  <c r="L8" i="177"/>
  <c r="L7" i="177"/>
  <c r="L6" i="177"/>
  <c r="L5" i="177"/>
  <c r="L4" i="177"/>
  <c r="L3" i="177"/>
  <c r="K1" i="177"/>
  <c r="J1" i="177"/>
  <c r="J90" i="175"/>
  <c r="F29" i="179" a="1"/>
  <c r="F29" i="178" a="1"/>
  <c r="C32" i="180" a="1"/>
  <c r="F31" i="180" a="1"/>
  <c r="C30" i="178" a="1"/>
  <c r="C30" i="179" a="1"/>
  <c r="S27" i="178" l="1"/>
  <c r="P32" i="179"/>
  <c r="S31" i="179"/>
  <c r="F31" i="180"/>
  <c r="C32" i="180"/>
  <c r="P28" i="178"/>
  <c r="L20" i="178"/>
  <c r="C30" i="179"/>
  <c r="F29" i="179"/>
  <c r="L1" i="178"/>
  <c r="F27" i="178"/>
  <c r="C28" i="178"/>
  <c r="S27" i="177"/>
  <c r="P28" i="177"/>
  <c r="L20" i="177"/>
  <c r="L1" i="177"/>
  <c r="F27" i="177"/>
  <c r="C28" i="177"/>
  <c r="F29" i="178"/>
  <c r="C30" i="178"/>
  <c r="L135" i="176"/>
  <c r="L134" i="176"/>
  <c r="L133" i="176"/>
  <c r="L132" i="176"/>
  <c r="L131" i="176"/>
  <c r="L130" i="176"/>
  <c r="L129" i="176"/>
  <c r="L128" i="176"/>
  <c r="L127" i="176"/>
  <c r="L126" i="176"/>
  <c r="L125" i="176"/>
  <c r="L124" i="176"/>
  <c r="L123" i="176"/>
  <c r="L122" i="176"/>
  <c r="L121" i="176"/>
  <c r="L120" i="176"/>
  <c r="L119" i="176"/>
  <c r="L118" i="176"/>
  <c r="L117" i="176"/>
  <c r="L116" i="176"/>
  <c r="L115" i="176"/>
  <c r="L114" i="176"/>
  <c r="L113" i="176"/>
  <c r="L112" i="176"/>
  <c r="L111" i="176"/>
  <c r="L110" i="176"/>
  <c r="L109" i="176"/>
  <c r="L108" i="176"/>
  <c r="L107" i="176"/>
  <c r="L106" i="176"/>
  <c r="L105" i="176"/>
  <c r="L104" i="176"/>
  <c r="L103" i="176"/>
  <c r="L102" i="176"/>
  <c r="L101" i="176"/>
  <c r="L100" i="176"/>
  <c r="L99" i="176"/>
  <c r="L98" i="176"/>
  <c r="L97" i="176"/>
  <c r="L96" i="176"/>
  <c r="L95" i="176"/>
  <c r="L94" i="176"/>
  <c r="L93" i="176"/>
  <c r="L92" i="176"/>
  <c r="L91" i="176"/>
  <c r="L90" i="176"/>
  <c r="L89" i="176"/>
  <c r="L88" i="176"/>
  <c r="L87" i="176"/>
  <c r="L86" i="176"/>
  <c r="L85" i="176"/>
  <c r="L84" i="176"/>
  <c r="L83" i="176"/>
  <c r="L82" i="176"/>
  <c r="L81" i="176"/>
  <c r="L80" i="176"/>
  <c r="L79" i="176"/>
  <c r="L78" i="176"/>
  <c r="L77" i="176"/>
  <c r="L76" i="176"/>
  <c r="L75" i="176"/>
  <c r="L74" i="176"/>
  <c r="L73" i="176"/>
  <c r="L72" i="176"/>
  <c r="L71" i="176"/>
  <c r="L70" i="176"/>
  <c r="L69" i="176"/>
  <c r="L68" i="176"/>
  <c r="L67" i="176"/>
  <c r="L66" i="176"/>
  <c r="L65" i="176"/>
  <c r="L64" i="176"/>
  <c r="L63" i="176"/>
  <c r="L62" i="176"/>
  <c r="L61" i="176"/>
  <c r="L60" i="176"/>
  <c r="L59" i="176"/>
  <c r="L58" i="176"/>
  <c r="L57" i="176"/>
  <c r="L56" i="176"/>
  <c r="L55" i="176"/>
  <c r="L54" i="176"/>
  <c r="L53" i="176"/>
  <c r="L52" i="176"/>
  <c r="L51" i="176"/>
  <c r="L50" i="176"/>
  <c r="L49" i="176"/>
  <c r="L48" i="176"/>
  <c r="L47" i="176"/>
  <c r="L46" i="176"/>
  <c r="L45" i="176"/>
  <c r="L44" i="176"/>
  <c r="L43" i="176"/>
  <c r="L42" i="176"/>
  <c r="L41" i="176"/>
  <c r="L40" i="176"/>
  <c r="L39" i="176"/>
  <c r="L38" i="176"/>
  <c r="L37" i="176"/>
  <c r="L36" i="176"/>
  <c r="L35" i="176"/>
  <c r="L34" i="176"/>
  <c r="L33" i="176"/>
  <c r="L32" i="176"/>
  <c r="L31" i="176"/>
  <c r="P30" i="176"/>
  <c r="L30" i="176"/>
  <c r="S29" i="176"/>
  <c r="L29" i="176"/>
  <c r="L28" i="176"/>
  <c r="P27" i="176"/>
  <c r="L27" i="176"/>
  <c r="C27" i="176"/>
  <c r="S26" i="176"/>
  <c r="P26" i="176"/>
  <c r="L26" i="176"/>
  <c r="F26" i="176"/>
  <c r="C26" i="176"/>
  <c r="S25" i="176"/>
  <c r="P25" i="176"/>
  <c r="L25" i="176"/>
  <c r="F25" i="176"/>
  <c r="C25" i="176"/>
  <c r="S24" i="176"/>
  <c r="P24" i="176"/>
  <c r="L24" i="176"/>
  <c r="F24" i="176"/>
  <c r="C24" i="176"/>
  <c r="S23" i="176"/>
  <c r="P23" i="176"/>
  <c r="L23" i="176"/>
  <c r="F23" i="176"/>
  <c r="C23" i="176"/>
  <c r="S22" i="176"/>
  <c r="P22" i="176"/>
  <c r="L22" i="176"/>
  <c r="F22" i="176"/>
  <c r="C22" i="176"/>
  <c r="K20" i="176"/>
  <c r="J20" i="176"/>
  <c r="L18" i="176"/>
  <c r="L17" i="176"/>
  <c r="L16" i="176"/>
  <c r="L15" i="176"/>
  <c r="L14" i="176"/>
  <c r="L13" i="176"/>
  <c r="L12" i="176"/>
  <c r="L11" i="176"/>
  <c r="L10" i="176"/>
  <c r="L9" i="176"/>
  <c r="L8" i="176"/>
  <c r="L7" i="176"/>
  <c r="L6" i="176"/>
  <c r="L5" i="176"/>
  <c r="L4" i="176"/>
  <c r="L3" i="176"/>
  <c r="K1" i="176"/>
  <c r="J1" i="176"/>
  <c r="L24" i="174"/>
  <c r="L25" i="174"/>
  <c r="L26" i="174"/>
  <c r="L27" i="174"/>
  <c r="L28" i="174"/>
  <c r="L29" i="174"/>
  <c r="L30" i="174"/>
  <c r="L31" i="174"/>
  <c r="L32" i="174"/>
  <c r="L33" i="174"/>
  <c r="L34" i="174"/>
  <c r="L35" i="174"/>
  <c r="L36" i="174"/>
  <c r="L37" i="174"/>
  <c r="L38" i="174"/>
  <c r="L39" i="174"/>
  <c r="L133" i="175"/>
  <c r="L132" i="175"/>
  <c r="L131" i="175"/>
  <c r="L130" i="175"/>
  <c r="L129" i="175"/>
  <c r="L128" i="175"/>
  <c r="L127" i="175"/>
  <c r="L126" i="175"/>
  <c r="L125" i="175"/>
  <c r="L124" i="175"/>
  <c r="L123" i="175"/>
  <c r="L122" i="175"/>
  <c r="L121" i="175"/>
  <c r="L120" i="175"/>
  <c r="L119" i="175"/>
  <c r="L118" i="175"/>
  <c r="L117" i="175"/>
  <c r="L116" i="175"/>
  <c r="L115" i="175"/>
  <c r="L114" i="175"/>
  <c r="L113" i="175"/>
  <c r="L112" i="175"/>
  <c r="L111" i="175"/>
  <c r="L110" i="175"/>
  <c r="L109" i="175"/>
  <c r="L108" i="175"/>
  <c r="L107" i="175"/>
  <c r="L106" i="175"/>
  <c r="L105" i="175"/>
  <c r="L104" i="175"/>
  <c r="L103" i="175"/>
  <c r="L102" i="175"/>
  <c r="L101" i="175"/>
  <c r="L100" i="175"/>
  <c r="L99" i="175"/>
  <c r="L98" i="175"/>
  <c r="L97" i="175"/>
  <c r="L96" i="175"/>
  <c r="L95" i="175"/>
  <c r="L94" i="175"/>
  <c r="L93" i="175"/>
  <c r="L92" i="175"/>
  <c r="L91" i="175"/>
  <c r="L90" i="175"/>
  <c r="L89" i="175"/>
  <c r="L88" i="175"/>
  <c r="L87" i="175"/>
  <c r="L86" i="175"/>
  <c r="L85" i="175"/>
  <c r="L84" i="175"/>
  <c r="L83" i="175"/>
  <c r="L82" i="175"/>
  <c r="L81" i="175"/>
  <c r="L80" i="175"/>
  <c r="L79" i="175"/>
  <c r="L78" i="175"/>
  <c r="L77" i="175"/>
  <c r="L76" i="175"/>
  <c r="L75" i="175"/>
  <c r="L74" i="175"/>
  <c r="L73" i="175"/>
  <c r="L72" i="175"/>
  <c r="L71" i="175"/>
  <c r="L70" i="175"/>
  <c r="L69" i="175"/>
  <c r="L68" i="175"/>
  <c r="L67" i="175"/>
  <c r="L66" i="175"/>
  <c r="L65" i="175"/>
  <c r="L64" i="175"/>
  <c r="L63" i="175"/>
  <c r="L62" i="175"/>
  <c r="L61" i="175"/>
  <c r="L60" i="175"/>
  <c r="L59" i="175"/>
  <c r="L58" i="175"/>
  <c r="L57" i="175"/>
  <c r="L56" i="175"/>
  <c r="L55" i="175"/>
  <c r="L54" i="175"/>
  <c r="L53" i="175"/>
  <c r="L52" i="175"/>
  <c r="L51" i="175"/>
  <c r="L50" i="175"/>
  <c r="L49" i="175"/>
  <c r="L48" i="175"/>
  <c r="L47" i="175"/>
  <c r="L46" i="175"/>
  <c r="L45" i="175"/>
  <c r="L44" i="175"/>
  <c r="L43" i="175"/>
  <c r="L42" i="175"/>
  <c r="L41" i="175"/>
  <c r="L40" i="175"/>
  <c r="L39" i="175"/>
  <c r="L38" i="175"/>
  <c r="L37" i="175"/>
  <c r="L36" i="175"/>
  <c r="L35" i="175"/>
  <c r="L34" i="175"/>
  <c r="L33" i="175"/>
  <c r="L32" i="175"/>
  <c r="L31" i="175"/>
  <c r="P30" i="175"/>
  <c r="L30" i="175"/>
  <c r="S29" i="175"/>
  <c r="L29" i="175"/>
  <c r="L28" i="175"/>
  <c r="P27" i="175"/>
  <c r="L27" i="175"/>
  <c r="C27" i="175"/>
  <c r="S26" i="175"/>
  <c r="P26" i="175"/>
  <c r="L26" i="175"/>
  <c r="F26" i="175"/>
  <c r="C26" i="175"/>
  <c r="S25" i="175"/>
  <c r="P25" i="175"/>
  <c r="L25" i="175"/>
  <c r="F25" i="175"/>
  <c r="C25" i="175"/>
  <c r="S24" i="175"/>
  <c r="P24" i="175"/>
  <c r="L24" i="175"/>
  <c r="F24" i="175"/>
  <c r="C24" i="175"/>
  <c r="S23" i="175"/>
  <c r="P23" i="175"/>
  <c r="L23" i="175"/>
  <c r="F23" i="175"/>
  <c r="C23" i="175"/>
  <c r="S22" i="175"/>
  <c r="P22" i="175"/>
  <c r="L22" i="175"/>
  <c r="F22" i="175"/>
  <c r="C22" i="175"/>
  <c r="K20" i="175"/>
  <c r="J20" i="175"/>
  <c r="L18" i="175"/>
  <c r="L17" i="175"/>
  <c r="L16" i="175"/>
  <c r="L15" i="175"/>
  <c r="L14" i="175"/>
  <c r="L13" i="175"/>
  <c r="L12" i="175"/>
  <c r="L11" i="175"/>
  <c r="L10" i="175"/>
  <c r="L9" i="175"/>
  <c r="L8" i="175"/>
  <c r="L7" i="175"/>
  <c r="L6" i="175"/>
  <c r="L5" i="175"/>
  <c r="L4" i="175"/>
  <c r="L3" i="175"/>
  <c r="K1" i="175"/>
  <c r="J1" i="175"/>
  <c r="L172" i="174"/>
  <c r="L171" i="174"/>
  <c r="L170" i="174"/>
  <c r="L169" i="174"/>
  <c r="L168" i="174"/>
  <c r="L167" i="174"/>
  <c r="L166" i="174"/>
  <c r="L165" i="174"/>
  <c r="L164" i="174"/>
  <c r="L163" i="174"/>
  <c r="L162" i="174"/>
  <c r="L161" i="174"/>
  <c r="L160" i="174"/>
  <c r="L159" i="174"/>
  <c r="L158" i="174"/>
  <c r="L157" i="174"/>
  <c r="L156" i="174"/>
  <c r="L155" i="174"/>
  <c r="L154" i="174"/>
  <c r="L153" i="174"/>
  <c r="L152" i="174"/>
  <c r="L151" i="174"/>
  <c r="L150" i="174"/>
  <c r="L149" i="174"/>
  <c r="L148" i="174"/>
  <c r="L147" i="174"/>
  <c r="L146" i="174"/>
  <c r="L145" i="174"/>
  <c r="L144" i="174"/>
  <c r="L143" i="174"/>
  <c r="L142" i="174"/>
  <c r="L141" i="174"/>
  <c r="L140" i="174"/>
  <c r="L139" i="174"/>
  <c r="L138" i="174"/>
  <c r="L137" i="174"/>
  <c r="L136" i="174"/>
  <c r="L135" i="174"/>
  <c r="L134" i="174"/>
  <c r="L133" i="174"/>
  <c r="L132" i="174"/>
  <c r="L131" i="174"/>
  <c r="L130" i="174"/>
  <c r="L129" i="174"/>
  <c r="L128" i="174"/>
  <c r="L127" i="174"/>
  <c r="L126" i="174"/>
  <c r="L125" i="174"/>
  <c r="L124" i="174"/>
  <c r="L123" i="174"/>
  <c r="L122" i="174"/>
  <c r="L121" i="174"/>
  <c r="L120" i="174"/>
  <c r="L119" i="174"/>
  <c r="L118" i="174"/>
  <c r="L117" i="174"/>
  <c r="L116" i="174"/>
  <c r="L115" i="174"/>
  <c r="L114" i="174"/>
  <c r="L113" i="174"/>
  <c r="L112" i="174"/>
  <c r="L111" i="174"/>
  <c r="L110" i="174"/>
  <c r="L109" i="174"/>
  <c r="L108" i="174"/>
  <c r="L107" i="174"/>
  <c r="L106" i="174"/>
  <c r="L105" i="174"/>
  <c r="L104" i="174"/>
  <c r="L103" i="174"/>
  <c r="L102" i="174"/>
  <c r="L101" i="174"/>
  <c r="L100" i="174"/>
  <c r="L99" i="174"/>
  <c r="L98" i="174"/>
  <c r="L97" i="174"/>
  <c r="L96" i="174"/>
  <c r="L95" i="174"/>
  <c r="L94" i="174"/>
  <c r="L93" i="174"/>
  <c r="L92" i="174"/>
  <c r="L91" i="174"/>
  <c r="L90" i="174"/>
  <c r="L89" i="174"/>
  <c r="L88" i="174"/>
  <c r="L87" i="174"/>
  <c r="L86" i="174"/>
  <c r="L85" i="174"/>
  <c r="L84" i="174"/>
  <c r="L83" i="174"/>
  <c r="L82" i="174"/>
  <c r="L81" i="174"/>
  <c r="L80" i="174"/>
  <c r="L79" i="174"/>
  <c r="L78" i="174"/>
  <c r="L77" i="174"/>
  <c r="L76" i="174"/>
  <c r="L75" i="174"/>
  <c r="L74" i="174"/>
  <c r="L73" i="174"/>
  <c r="L72" i="174"/>
  <c r="L71" i="174"/>
  <c r="L70" i="174"/>
  <c r="L69" i="174"/>
  <c r="L68" i="174"/>
  <c r="L67" i="174"/>
  <c r="L66" i="174"/>
  <c r="L65" i="174"/>
  <c r="L64" i="174"/>
  <c r="L63" i="174"/>
  <c r="L62" i="174"/>
  <c r="L61" i="174"/>
  <c r="L60" i="174"/>
  <c r="L59" i="174"/>
  <c r="L58" i="174"/>
  <c r="L57" i="174"/>
  <c r="L56" i="174"/>
  <c r="L55" i="174"/>
  <c r="L54" i="174"/>
  <c r="L53" i="174"/>
  <c r="L52" i="174"/>
  <c r="L51" i="174"/>
  <c r="L50" i="174"/>
  <c r="L49" i="174"/>
  <c r="L48" i="174"/>
  <c r="L47" i="174"/>
  <c r="L46" i="174"/>
  <c r="L45" i="174"/>
  <c r="L44" i="174"/>
  <c r="L43" i="174"/>
  <c r="L42" i="174"/>
  <c r="L41" i="174"/>
  <c r="L40" i="174"/>
  <c r="P30" i="174"/>
  <c r="S29" i="174"/>
  <c r="P27" i="174"/>
  <c r="C27" i="174"/>
  <c r="S26" i="174"/>
  <c r="P26" i="174"/>
  <c r="F26" i="174"/>
  <c r="C26" i="174"/>
  <c r="S25" i="174"/>
  <c r="P25" i="174"/>
  <c r="F25" i="174"/>
  <c r="C25" i="174"/>
  <c r="S24" i="174"/>
  <c r="P24" i="174"/>
  <c r="F24" i="174"/>
  <c r="C24" i="174"/>
  <c r="S23" i="174"/>
  <c r="P23" i="174"/>
  <c r="L23" i="174"/>
  <c r="F23" i="174"/>
  <c r="C23" i="174"/>
  <c r="S22" i="174"/>
  <c r="P22" i="174"/>
  <c r="L22" i="174"/>
  <c r="F22" i="174"/>
  <c r="C22" i="174"/>
  <c r="K20" i="174"/>
  <c r="J20" i="174"/>
  <c r="L18" i="174"/>
  <c r="L17" i="174"/>
  <c r="L16" i="174"/>
  <c r="L15" i="174"/>
  <c r="L14" i="174"/>
  <c r="L13" i="174"/>
  <c r="L12" i="174"/>
  <c r="L11" i="174"/>
  <c r="L10" i="174"/>
  <c r="L9" i="174"/>
  <c r="L8" i="174"/>
  <c r="L7" i="174"/>
  <c r="L6" i="174"/>
  <c r="L5" i="174"/>
  <c r="L4" i="174"/>
  <c r="L3" i="174"/>
  <c r="K1" i="174"/>
  <c r="J1" i="174"/>
  <c r="D2" i="173"/>
  <c r="D3" i="173" s="1"/>
  <c r="D4" i="173" s="1"/>
  <c r="D5" i="173" s="1"/>
  <c r="D6" i="173" s="1"/>
  <c r="D7" i="173" s="1"/>
  <c r="D8" i="173" s="1"/>
  <c r="D9" i="173" s="1"/>
  <c r="D10" i="173" s="1"/>
  <c r="D11" i="173" s="1"/>
  <c r="D12" i="173" s="1"/>
  <c r="D13" i="173" s="1"/>
  <c r="D14" i="173" s="1"/>
  <c r="D15" i="173" s="1"/>
  <c r="D16" i="173" s="1"/>
  <c r="D17" i="173" s="1"/>
  <c r="D18" i="173" s="1"/>
  <c r="D19" i="173" s="1"/>
  <c r="D20" i="173" s="1"/>
  <c r="D21" i="173" s="1"/>
  <c r="D22" i="173" s="1"/>
  <c r="D23" i="173" s="1"/>
  <c r="D24" i="173" s="1"/>
  <c r="D25" i="173" s="1"/>
  <c r="D26" i="173" s="1"/>
  <c r="D27" i="173" s="1"/>
  <c r="D28" i="173" s="1"/>
  <c r="D29" i="173" s="1"/>
  <c r="D30" i="173" s="1"/>
  <c r="D31" i="173" s="1"/>
  <c r="D32" i="173" s="1"/>
  <c r="D33" i="173" s="1"/>
  <c r="D34" i="173" s="1"/>
  <c r="D35" i="173" s="1"/>
  <c r="D36" i="173" s="1"/>
  <c r="D37" i="173" s="1"/>
  <c r="D38" i="173" s="1"/>
  <c r="F2" i="173"/>
  <c r="F3" i="173" s="1"/>
  <c r="F4" i="173" s="1"/>
  <c r="F5" i="173" s="1"/>
  <c r="F6" i="173" s="1"/>
  <c r="F7" i="173" s="1"/>
  <c r="F8" i="173" s="1"/>
  <c r="F9" i="173" s="1"/>
  <c r="F10" i="173" s="1"/>
  <c r="F11" i="173" s="1"/>
  <c r="F12" i="173" s="1"/>
  <c r="F13" i="173" s="1"/>
  <c r="F14" i="173" s="1"/>
  <c r="F15" i="173" s="1"/>
  <c r="F16" i="173" s="1"/>
  <c r="F17" i="173" s="1"/>
  <c r="F18" i="173" s="1"/>
  <c r="F19" i="173" s="1"/>
  <c r="F20" i="173" s="1"/>
  <c r="F21" i="173" s="1"/>
  <c r="F22" i="173" s="1"/>
  <c r="F23" i="173" s="1"/>
  <c r="F24" i="173" s="1"/>
  <c r="F25" i="173" s="1"/>
  <c r="F26" i="173" s="1"/>
  <c r="F27" i="173" s="1"/>
  <c r="F28" i="173" s="1"/>
  <c r="F29" i="173" s="1"/>
  <c r="F30" i="173" s="1"/>
  <c r="F31" i="173" s="1"/>
  <c r="F32" i="173" s="1"/>
  <c r="F33" i="173" s="1"/>
  <c r="F34" i="173" s="1"/>
  <c r="F35" i="173" s="1"/>
  <c r="F36" i="173" s="1"/>
  <c r="F37" i="173" s="1"/>
  <c r="F38" i="173" s="1"/>
  <c r="J122" i="171"/>
  <c r="J99" i="171"/>
  <c r="F29" i="175" a="1"/>
  <c r="C32" i="179" a="1"/>
  <c r="F31" i="178" a="1"/>
  <c r="C30" i="176" a="1"/>
  <c r="F29" i="177" a="1"/>
  <c r="F31" i="179" a="1"/>
  <c r="F29" i="176" a="1"/>
  <c r="C30" i="177" a="1"/>
  <c r="C32" i="178" a="1"/>
  <c r="C30" i="175" a="1"/>
  <c r="S31" i="178" l="1"/>
  <c r="P32" i="178"/>
  <c r="F31" i="179"/>
  <c r="C32" i="179"/>
  <c r="S31" i="177"/>
  <c r="P32" i="177"/>
  <c r="C32" i="178"/>
  <c r="F31" i="178"/>
  <c r="S27" i="176"/>
  <c r="S31" i="176" s="1"/>
  <c r="P28" i="176"/>
  <c r="L20" i="176"/>
  <c r="L1" i="176"/>
  <c r="F29" i="177"/>
  <c r="C30" i="177"/>
  <c r="F27" i="176"/>
  <c r="C28" i="176"/>
  <c r="F27" i="175"/>
  <c r="L1" i="175"/>
  <c r="S27" i="175"/>
  <c r="P28" i="175"/>
  <c r="L20" i="175"/>
  <c r="C28" i="174"/>
  <c r="C28" i="175"/>
  <c r="F29" i="176"/>
  <c r="C30" i="176"/>
  <c r="S27" i="174"/>
  <c r="P28" i="174"/>
  <c r="L20" i="174"/>
  <c r="L1" i="174"/>
  <c r="F27" i="174"/>
  <c r="C30" i="175"/>
  <c r="F29" i="175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S22" i="172"/>
  <c r="P22" i="172"/>
  <c r="L22" i="172"/>
  <c r="F22" i="172"/>
  <c r="C22" i="172"/>
  <c r="K20" i="172"/>
  <c r="J20" i="172"/>
  <c r="L18" i="172"/>
  <c r="L17" i="172"/>
  <c r="L16" i="172"/>
  <c r="L15" i="172"/>
  <c r="L14" i="172"/>
  <c r="L13" i="172"/>
  <c r="L12" i="172"/>
  <c r="L11" i="172"/>
  <c r="L10" i="172"/>
  <c r="L9" i="172"/>
  <c r="L8" i="172"/>
  <c r="L7" i="172"/>
  <c r="L6" i="172"/>
  <c r="L5" i="172"/>
  <c r="L4" i="172"/>
  <c r="L3" i="172"/>
  <c r="K1" i="172"/>
  <c r="J1" i="172"/>
  <c r="C32" i="175" a="1"/>
  <c r="F29" i="174" a="1"/>
  <c r="C30" i="174" a="1"/>
  <c r="C32" i="177" a="1"/>
  <c r="F31" i="175" a="1"/>
  <c r="F31" i="176" a="1"/>
  <c r="C32" i="176" a="1"/>
  <c r="F31" i="177" a="1"/>
  <c r="P32" i="176" l="1"/>
  <c r="F31" i="177"/>
  <c r="C32" i="177"/>
  <c r="S31" i="175"/>
  <c r="P32" i="175"/>
  <c r="P32" i="174"/>
  <c r="F31" i="176"/>
  <c r="C32" i="176"/>
  <c r="S31" i="174"/>
  <c r="C32" i="175"/>
  <c r="F31" i="175"/>
  <c r="S27" i="172"/>
  <c r="P28" i="172"/>
  <c r="L20" i="172"/>
  <c r="F29" i="174"/>
  <c r="C30" i="174"/>
  <c r="L1" i="172"/>
  <c r="F27" i="172"/>
  <c r="S31" i="172" s="1"/>
  <c r="C28" i="172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P25" i="171"/>
  <c r="L25" i="171"/>
  <c r="F25" i="171"/>
  <c r="C25" i="171"/>
  <c r="S24" i="171"/>
  <c r="P24" i="171"/>
  <c r="L24" i="171"/>
  <c r="F24" i="171"/>
  <c r="C24" i="171"/>
  <c r="S23" i="171"/>
  <c r="P23" i="17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B71" i="13"/>
  <c r="B37" i="13"/>
  <c r="B204" i="13"/>
  <c r="B238" i="13"/>
  <c r="B84" i="13"/>
  <c r="B245" i="13"/>
  <c r="B80" i="13"/>
  <c r="B117" i="13"/>
  <c r="B272" i="13"/>
  <c r="B161" i="13"/>
  <c r="B216" i="13"/>
  <c r="B38" i="13"/>
  <c r="B274" i="13"/>
  <c r="B79" i="13"/>
  <c r="B220" i="13"/>
  <c r="B230" i="13"/>
  <c r="B213" i="13"/>
  <c r="B75" i="13"/>
  <c r="B147" i="13"/>
  <c r="B224" i="13"/>
  <c r="B143" i="13"/>
  <c r="B267" i="13"/>
  <c r="B262" i="13"/>
  <c r="B6" i="13"/>
  <c r="B249" i="13"/>
  <c r="B160" i="13"/>
  <c r="B99" i="13"/>
  <c r="B200" i="13"/>
  <c r="B177" i="13"/>
  <c r="B141" i="13"/>
  <c r="B67" i="13"/>
  <c r="B30" i="13"/>
  <c r="B179" i="13"/>
  <c r="B222" i="13"/>
  <c r="B95" i="13"/>
  <c r="B50" i="13"/>
  <c r="B244" i="13"/>
  <c r="B138" i="13"/>
  <c r="B203" i="13"/>
  <c r="B47" i="13"/>
  <c r="C30" i="171" a="1"/>
  <c r="B136" i="13"/>
  <c r="B90" i="13"/>
  <c r="B122" i="13"/>
  <c r="B137" i="13"/>
  <c r="B159" i="13"/>
  <c r="B3" i="13"/>
  <c r="B169" i="13"/>
  <c r="B184" i="13"/>
  <c r="B89" i="13"/>
  <c r="B25" i="13"/>
  <c r="B163" i="13"/>
  <c r="B96" i="13"/>
  <c r="B182" i="13"/>
  <c r="B129" i="13"/>
  <c r="B72" i="13"/>
  <c r="B77" i="13"/>
  <c r="B240" i="13"/>
  <c r="B270" i="13"/>
  <c r="B273" i="13"/>
  <c r="B61" i="13"/>
  <c r="B43" i="13"/>
  <c r="B131" i="13"/>
  <c r="B258" i="13"/>
  <c r="B111" i="13"/>
  <c r="B100" i="13"/>
  <c r="B144" i="13"/>
  <c r="B199" i="13"/>
  <c r="B108" i="13"/>
  <c r="B248" i="13"/>
  <c r="B171" i="13"/>
  <c r="B9" i="13"/>
  <c r="B257" i="13"/>
  <c r="B110" i="13"/>
  <c r="B254" i="13"/>
  <c r="B112" i="13"/>
  <c r="B69" i="13"/>
  <c r="B188" i="13"/>
  <c r="B74" i="13"/>
  <c r="B277" i="13"/>
  <c r="B20" i="13"/>
  <c r="B14" i="13"/>
  <c r="B259" i="13"/>
  <c r="B133" i="13"/>
  <c r="B251" i="13"/>
  <c r="B231" i="13"/>
  <c r="B152" i="13"/>
  <c r="C30" i="172" a="1"/>
  <c r="B239" i="13"/>
  <c r="B264" i="13"/>
  <c r="B121" i="13"/>
  <c r="B16" i="13"/>
  <c r="B168" i="13"/>
  <c r="B109" i="13"/>
  <c r="B92" i="13"/>
  <c r="B253" i="13"/>
  <c r="B63" i="13"/>
  <c r="B221" i="13"/>
  <c r="B155" i="13"/>
  <c r="B252" i="13"/>
  <c r="B41" i="13"/>
  <c r="B193" i="13"/>
  <c r="B212" i="13"/>
  <c r="B81" i="13"/>
  <c r="B211" i="13"/>
  <c r="B236" i="13"/>
  <c r="B276" i="13"/>
  <c r="B54" i="13"/>
  <c r="B268" i="13"/>
  <c r="B186" i="13"/>
  <c r="B32" i="13"/>
  <c r="B191" i="13"/>
  <c r="B98" i="13"/>
  <c r="B151" i="13"/>
  <c r="B175" i="13"/>
  <c r="B156" i="13"/>
  <c r="B162" i="13"/>
  <c r="C30" i="170" a="1"/>
  <c r="B139" i="13"/>
  <c r="B223" i="13"/>
  <c r="B12" i="13"/>
  <c r="B145" i="13"/>
  <c r="B192" i="13"/>
  <c r="B107" i="13"/>
  <c r="B232" i="13"/>
  <c r="B269" i="13"/>
  <c r="B217" i="13"/>
  <c r="B176" i="13"/>
  <c r="B149" i="13"/>
  <c r="B64" i="13"/>
  <c r="B194" i="13"/>
  <c r="B35" i="13"/>
  <c r="B227" i="13"/>
  <c r="B62" i="13"/>
  <c r="B140" i="13"/>
  <c r="B34" i="13"/>
  <c r="B68" i="13"/>
  <c r="B170" i="13"/>
  <c r="F29" i="172" a="1"/>
  <c r="B130" i="13"/>
  <c r="B10" i="13"/>
  <c r="B235" i="13"/>
  <c r="B260" i="13"/>
  <c r="B165" i="13"/>
  <c r="B29" i="13"/>
  <c r="B173" i="13"/>
  <c r="B242" i="13"/>
  <c r="B23" i="13"/>
  <c r="B157" i="13"/>
  <c r="B150" i="13"/>
  <c r="B116" i="13"/>
  <c r="B82" i="13"/>
  <c r="B247" i="13"/>
  <c r="B181" i="13"/>
  <c r="B31" i="13"/>
  <c r="B27" i="13"/>
  <c r="B40" i="13"/>
  <c r="B5" i="13"/>
  <c r="B123" i="13"/>
  <c r="B26" i="13"/>
  <c r="B21" i="13"/>
  <c r="B24" i="13"/>
  <c r="C32" i="174" a="1"/>
  <c r="B189" i="13"/>
  <c r="B207" i="13"/>
  <c r="B44" i="13"/>
  <c r="B187" i="13"/>
  <c r="B167" i="13"/>
  <c r="B52" i="13"/>
  <c r="B190" i="13"/>
  <c r="B266" i="13"/>
  <c r="B128" i="13"/>
  <c r="B78" i="13"/>
  <c r="B86" i="13"/>
  <c r="B241" i="13"/>
  <c r="B66" i="13"/>
  <c r="B85" i="13"/>
  <c r="B87" i="13"/>
  <c r="B36" i="13"/>
  <c r="B101" i="13"/>
  <c r="B28" i="13"/>
  <c r="B185" i="13"/>
  <c r="B105" i="13"/>
  <c r="B132" i="13"/>
  <c r="B49" i="13"/>
  <c r="B115" i="13"/>
  <c r="B22" i="13"/>
  <c r="B113" i="13"/>
  <c r="B57" i="13"/>
  <c r="B158" i="13"/>
  <c r="B218" i="13"/>
  <c r="B48" i="13"/>
  <c r="B94" i="13"/>
  <c r="B83" i="13"/>
  <c r="F29" i="171" a="1"/>
  <c r="B250" i="13"/>
  <c r="B198" i="13"/>
  <c r="B55" i="13"/>
  <c r="B265" i="13"/>
  <c r="B42" i="13"/>
  <c r="B234" i="13"/>
  <c r="B120" i="13"/>
  <c r="B197" i="13"/>
  <c r="B208" i="13"/>
  <c r="B76" i="13"/>
  <c r="B148" i="13"/>
  <c r="B164" i="13"/>
  <c r="B210" i="13"/>
  <c r="B166" i="13"/>
  <c r="B219" i="13"/>
  <c r="B39" i="13"/>
  <c r="B65" i="13"/>
  <c r="B18" i="13"/>
  <c r="B206" i="13"/>
  <c r="B119" i="13"/>
  <c r="B53" i="13"/>
  <c r="B114" i="13"/>
  <c r="B126" i="13"/>
  <c r="B135" i="13"/>
  <c r="B225" i="13"/>
  <c r="B195" i="13"/>
  <c r="B174" i="13"/>
  <c r="B125" i="13"/>
  <c r="B233" i="13"/>
  <c r="B183" i="13"/>
  <c r="B226" i="13"/>
  <c r="B7" i="13"/>
  <c r="B104" i="13"/>
  <c r="B73" i="13"/>
  <c r="B146" i="13"/>
  <c r="B60" i="13"/>
  <c r="B237" i="13"/>
  <c r="B134" i="13"/>
  <c r="B209" i="13"/>
  <c r="B271" i="13"/>
  <c r="B228" i="13"/>
  <c r="B202" i="13"/>
  <c r="B11" i="13"/>
  <c r="B8" i="13"/>
  <c r="B91" i="13"/>
  <c r="B118" i="13"/>
  <c r="B263" i="13"/>
  <c r="B243" i="13"/>
  <c r="B93" i="13"/>
  <c r="B56" i="13"/>
  <c r="B256" i="13"/>
  <c r="B142" i="13"/>
  <c r="B255" i="13"/>
  <c r="B102" i="13"/>
  <c r="B33" i="13"/>
  <c r="B201" i="13"/>
  <c r="B229" i="13"/>
  <c r="B178" i="13"/>
  <c r="B70" i="13"/>
  <c r="B275" i="13"/>
  <c r="B196" i="13"/>
  <c r="B172" i="13"/>
  <c r="B261" i="13"/>
  <c r="B46" i="13"/>
  <c r="B59" i="13"/>
  <c r="B4" i="13"/>
  <c r="B205" i="13"/>
  <c r="B51" i="13"/>
  <c r="B15" i="13"/>
  <c r="B19" i="13"/>
  <c r="B58" i="13"/>
  <c r="B154" i="13"/>
  <c r="B153" i="13"/>
  <c r="B17" i="13"/>
  <c r="B103" i="13"/>
  <c r="B106" i="13"/>
  <c r="B13" i="13"/>
  <c r="B97" i="13"/>
  <c r="B124" i="13"/>
  <c r="B88" i="13"/>
  <c r="F29" i="170" a="1"/>
  <c r="F31" i="174" a="1"/>
  <c r="B214" i="13"/>
  <c r="B127" i="13"/>
  <c r="B45" i="13"/>
  <c r="B215" i="13"/>
  <c r="B246" i="13"/>
  <c r="F31" i="174" l="1"/>
  <c r="C32" i="174"/>
  <c r="P32" i="172"/>
  <c r="S27" i="171"/>
  <c r="P28" i="171"/>
  <c r="C30" i="172"/>
  <c r="L20" i="171"/>
  <c r="F29" i="172"/>
  <c r="L1" i="171"/>
  <c r="F27" i="171"/>
  <c r="C28" i="17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C30" i="163" a="1"/>
  <c r="C32" i="170" a="1"/>
  <c r="C30" i="169" a="1"/>
  <c r="C30" i="165" a="1"/>
  <c r="F29" i="169" a="1"/>
  <c r="C32" i="172" a="1"/>
  <c r="C30" i="166" a="1"/>
  <c r="F29" i="167" a="1"/>
  <c r="F29" i="163" a="1"/>
  <c r="F29" i="168" a="1"/>
  <c r="F31" i="170" a="1"/>
  <c r="C30" i="162" a="1"/>
  <c r="C30" i="167" a="1"/>
  <c r="F29" i="165" a="1"/>
  <c r="C30" i="168" a="1"/>
  <c r="F29" i="162" a="1"/>
  <c r="F29" i="166" a="1"/>
  <c r="C30" i="164" a="1"/>
  <c r="F29" i="164" a="1"/>
  <c r="C32" i="171" a="1"/>
  <c r="F31" i="171" a="1"/>
  <c r="F31" i="172" a="1"/>
  <c r="P32" i="171" l="1"/>
  <c r="P32" i="170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C30" i="155" a="1"/>
  <c r="F29" i="157" a="1"/>
  <c r="C32" i="162" a="1"/>
  <c r="F31" i="162" a="1"/>
  <c r="B180" i="13"/>
  <c r="C30" i="160" a="1"/>
  <c r="F31" i="166" a="1"/>
  <c r="F29" i="159" a="1"/>
  <c r="C30" i="161" a="1"/>
  <c r="F29" i="152" a="1"/>
  <c r="C30" i="156" a="1"/>
  <c r="F29" i="153" a="1"/>
  <c r="F31" i="167" a="1"/>
  <c r="C32" i="169" a="1"/>
  <c r="F29" i="154" a="1"/>
  <c r="C30" i="157" a="1"/>
  <c r="F29" i="155" a="1"/>
  <c r="C30" i="159" a="1"/>
  <c r="C32" i="166" a="1"/>
  <c r="C32" i="163" a="1"/>
  <c r="F29" i="156" a="1"/>
  <c r="F29" i="161" a="1"/>
  <c r="F29" i="158" a="1"/>
  <c r="C30" i="152" a="1"/>
  <c r="C30" i="153" a="1"/>
  <c r="C32" i="165" a="1"/>
  <c r="C30" i="158" a="1"/>
  <c r="F29" i="160" a="1"/>
  <c r="C30" i="154" a="1"/>
  <c r="F31" i="169" a="1"/>
  <c r="C32" i="167" a="1"/>
  <c r="C32" i="168" a="1"/>
  <c r="F31" i="163" a="1"/>
  <c r="F31" i="164" a="1"/>
  <c r="C32" i="164" a="1"/>
  <c r="F31" i="168" a="1"/>
  <c r="F31" i="165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C32" i="161" s="1" a="1"/>
  <c r="L1" i="160"/>
  <c r="F29" i="161"/>
  <c r="F31" i="161" s="1" a="1"/>
  <c r="F27" i="160"/>
  <c r="S31" i="160" s="1"/>
  <c r="C28" i="159"/>
  <c r="S27" i="159"/>
  <c r="P28" i="159"/>
  <c r="P32" i="159" s="1"/>
  <c r="L20" i="159"/>
  <c r="F27" i="159"/>
  <c r="F29" i="160"/>
  <c r="F31" i="160" s="1" a="1"/>
  <c r="C30" i="160"/>
  <c r="C32" i="160" s="1" a="1"/>
  <c r="S27" i="158"/>
  <c r="P28" i="158"/>
  <c r="P28" i="157"/>
  <c r="P32" i="157" s="1"/>
  <c r="C28" i="157"/>
  <c r="L20" i="158"/>
  <c r="L1" i="158"/>
  <c r="F27" i="158"/>
  <c r="C28" i="158"/>
  <c r="C30" i="159"/>
  <c r="C32" i="159" s="1" a="1"/>
  <c r="F29" i="159"/>
  <c r="F31" i="159" s="1" a="1"/>
  <c r="S27" i="157"/>
  <c r="P28" i="155"/>
  <c r="L1" i="155"/>
  <c r="L1" i="157"/>
  <c r="F27" i="157"/>
  <c r="F29" i="158"/>
  <c r="F31" i="158" s="1" a="1"/>
  <c r="C30" i="158"/>
  <c r="C32" i="158" s="1" a="1"/>
  <c r="S27" i="156"/>
  <c r="P28" i="156"/>
  <c r="P32" i="156" s="1"/>
  <c r="L1" i="156"/>
  <c r="L20" i="156"/>
  <c r="F27" i="156"/>
  <c r="C28" i="156"/>
  <c r="C30" i="157"/>
  <c r="C32" i="157" s="1" a="1"/>
  <c r="F29" i="157"/>
  <c r="F31" i="157" s="1" a="1"/>
  <c r="S27" i="155"/>
  <c r="L1" i="154"/>
  <c r="L20" i="155"/>
  <c r="F27" i="155"/>
  <c r="C28" i="155"/>
  <c r="P32" i="155"/>
  <c r="F29" i="156"/>
  <c r="F31" i="156" s="1" a="1"/>
  <c r="C30" i="156"/>
  <c r="C32" i="156" s="1" a="1"/>
  <c r="S27" i="154"/>
  <c r="P28" i="154"/>
  <c r="L20" i="154"/>
  <c r="F27" i="154"/>
  <c r="C28" i="154"/>
  <c r="C30" i="155"/>
  <c r="C32" i="155" s="1" a="1"/>
  <c r="F29" i="155"/>
  <c r="F31" i="155" s="1" a="1"/>
  <c r="S27" i="153"/>
  <c r="P28" i="153"/>
  <c r="L20" i="153"/>
  <c r="L1" i="153"/>
  <c r="F27" i="152"/>
  <c r="F27" i="153"/>
  <c r="S31" i="153" s="1"/>
  <c r="C28" i="153"/>
  <c r="C30" i="154"/>
  <c r="C32" i="154" s="1" a="1"/>
  <c r="F29" i="154"/>
  <c r="F31" i="154" s="1" a="1"/>
  <c r="P28" i="152"/>
  <c r="L20" i="152"/>
  <c r="L1" i="152"/>
  <c r="S31" i="152"/>
  <c r="C28" i="152"/>
  <c r="F29" i="153"/>
  <c r="F31" i="153" s="1" a="1"/>
  <c r="C30" i="153"/>
  <c r="C32" i="153" s="1" a="1"/>
  <c r="S27" i="151"/>
  <c r="P28" i="151"/>
  <c r="L20" i="151"/>
  <c r="L1" i="151"/>
  <c r="F27" i="151"/>
  <c r="F29" i="152"/>
  <c r="F31" i="152" s="1" a="1"/>
  <c r="C30" i="152"/>
  <c r="C32" i="152" s="1" a="1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29" i="138" a="1"/>
  <c r="F29" i="142" a="1"/>
  <c r="C30" i="141" a="1"/>
  <c r="C30" i="148" a="1"/>
  <c r="F29" i="148" a="1"/>
  <c r="C30" i="144" a="1"/>
  <c r="C30" i="150" a="1"/>
  <c r="C30" i="140" a="1"/>
  <c r="C30" i="151" a="1"/>
  <c r="C30" i="139" a="1"/>
  <c r="C30" i="149" a="1"/>
  <c r="F29" i="149" a="1"/>
  <c r="F29" i="145" a="1"/>
  <c r="C30" i="142" a="1"/>
  <c r="F29" i="137" a="1"/>
  <c r="F29" i="140" a="1"/>
  <c r="F29" i="144" a="1"/>
  <c r="F29" i="139" a="1"/>
  <c r="C30" i="137" a="1"/>
  <c r="F29" i="143" a="1"/>
  <c r="C30" i="143" a="1"/>
  <c r="C30" i="146" a="1"/>
  <c r="C30" i="147" a="1"/>
  <c r="C30" i="145" a="1"/>
  <c r="F29" i="147" a="1"/>
  <c r="F29" i="150" a="1"/>
  <c r="F29" i="151" a="1"/>
  <c r="C30" i="138" a="1"/>
  <c r="F29" i="146" a="1"/>
  <c r="F29" i="141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0" i="135" a="1"/>
  <c r="C32" i="146" a="1"/>
  <c r="F31" i="149" a="1"/>
  <c r="F31" i="141" a="1"/>
  <c r="C30" i="130" a="1"/>
  <c r="C30" i="131" a="1"/>
  <c r="C30" i="136" a="1"/>
  <c r="F31" i="147" a="1"/>
  <c r="C32" i="147" a="1"/>
  <c r="C30" i="124" a="1"/>
  <c r="C32" i="141" a="1"/>
  <c r="C30" i="126" a="1"/>
  <c r="C30" i="121" a="1"/>
  <c r="F29" i="127" a="1"/>
  <c r="F31" i="137" a="1"/>
  <c r="F31" i="150" a="1"/>
  <c r="C30" i="122" a="1"/>
  <c r="F29" i="121" a="1"/>
  <c r="C30" i="134" a="1"/>
  <c r="F29" i="132" a="1"/>
  <c r="F31" i="144" a="1"/>
  <c r="F29" i="136" a="1"/>
  <c r="C30" i="129" a="1"/>
  <c r="F29" i="120" a="1"/>
  <c r="C32" i="151" a="1"/>
  <c r="C32" i="138" a="1"/>
  <c r="C32" i="149" a="1"/>
  <c r="F31" i="139" a="1"/>
  <c r="F29" i="123" a="1"/>
  <c r="F29" i="133" a="1"/>
  <c r="C30" i="127" a="1"/>
  <c r="F29" i="129" a="1"/>
  <c r="F29" i="135" a="1"/>
  <c r="C30" i="133" a="1"/>
  <c r="F29" i="128" a="1"/>
  <c r="F29" i="134" a="1"/>
  <c r="C32" i="143" a="1"/>
  <c r="C30" i="123" a="1"/>
  <c r="C30" i="128" a="1"/>
  <c r="F29" i="126" a="1"/>
  <c r="F31" i="146" a="1"/>
  <c r="C30" i="120" a="1"/>
  <c r="F29" i="124" a="1"/>
  <c r="F31" i="148" a="1"/>
  <c r="F29" i="131" a="1"/>
  <c r="F31" i="138" a="1"/>
  <c r="F29" i="125" a="1"/>
  <c r="F31" i="145" a="1"/>
  <c r="C30" i="125" a="1"/>
  <c r="C32" i="150" a="1"/>
  <c r="F29" i="122" a="1"/>
  <c r="F31" i="140" a="1"/>
  <c r="C32" i="140" a="1"/>
  <c r="F31" i="143" a="1"/>
  <c r="F29" i="130" a="1"/>
  <c r="C32" i="148" a="1"/>
  <c r="C32" i="145" a="1"/>
  <c r="F31" i="142" a="1"/>
  <c r="C32" i="139" a="1"/>
  <c r="C32" i="142" a="1"/>
  <c r="C32" i="137" a="1"/>
  <c r="C32" i="144" a="1"/>
  <c r="F31" i="15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5" a="1"/>
  <c r="F31" i="121" a="1"/>
  <c r="F31" i="133" a="1"/>
  <c r="C32" i="127" a="1"/>
  <c r="C32" i="121" a="1"/>
  <c r="F31" i="128" a="1"/>
  <c r="C32" i="136" a="1"/>
  <c r="C32" i="133" a="1"/>
  <c r="C32" i="130" a="1"/>
  <c r="F31" i="124" a="1"/>
  <c r="C32" i="122" a="1"/>
  <c r="C32" i="129" a="1"/>
  <c r="F31" i="125" a="1"/>
  <c r="C32" i="124" a="1"/>
  <c r="C32" i="131" a="1"/>
  <c r="F31" i="122" a="1"/>
  <c r="C32" i="134" a="1"/>
  <c r="F31" i="136" a="1"/>
  <c r="F31" i="126" a="1"/>
  <c r="F31" i="120" a="1"/>
  <c r="F31" i="132" a="1"/>
  <c r="F31" i="123" a="1"/>
  <c r="C32" i="120" a="1"/>
  <c r="C32" i="132" a="1"/>
  <c r="F31" i="129" a="1"/>
  <c r="C32" i="126" a="1"/>
  <c r="C32" i="123" a="1"/>
  <c r="C32" i="135" a="1"/>
  <c r="F31" i="127" a="1"/>
  <c r="F31" i="131" a="1"/>
  <c r="F31" i="135" a="1"/>
  <c r="F31" i="130" a="1"/>
  <c r="F31" i="134" a="1"/>
  <c r="C32" i="128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9" a="1"/>
  <c r="F29" i="118" a="1"/>
  <c r="F29" i="116" a="1"/>
  <c r="C30" i="115" a="1"/>
  <c r="C30" i="116" a="1"/>
  <c r="F29" i="115" a="1"/>
  <c r="F29" i="117" a="1"/>
  <c r="C30" i="117" a="1"/>
  <c r="C30" i="119" a="1"/>
  <c r="C30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9" a="1"/>
  <c r="F31" i="116" a="1"/>
  <c r="C30" i="102" a="1"/>
  <c r="C32" i="116" a="1"/>
  <c r="F29" i="113" a="1"/>
  <c r="C32" i="117" a="1"/>
  <c r="C30" i="98" a="1"/>
  <c r="C32" i="115" a="1"/>
  <c r="F29" i="99" a="1"/>
  <c r="C30" i="100" a="1"/>
  <c r="F29" i="98" a="1"/>
  <c r="C30" i="103" a="1"/>
  <c r="F29" i="101" a="1"/>
  <c r="F29" i="104" a="1"/>
  <c r="F29" i="103" a="1"/>
  <c r="F29" i="114" a="1"/>
  <c r="C30" i="107" a="1"/>
  <c r="C30" i="97" a="1"/>
  <c r="C30" i="108" a="1"/>
  <c r="C30" i="113" a="1"/>
  <c r="C30" i="112" a="1"/>
  <c r="F29" i="109" a="1"/>
  <c r="F29" i="97" a="1"/>
  <c r="C32" i="119" a="1"/>
  <c r="F29" i="107" a="1"/>
  <c r="C30" i="105" a="1"/>
  <c r="C30" i="106" a="1"/>
  <c r="F31" i="119" a="1"/>
  <c r="F29" i="100" a="1"/>
  <c r="F29" i="108" a="1"/>
  <c r="F29" i="110" a="1"/>
  <c r="F29" i="106" a="1"/>
  <c r="F31" i="115" a="1"/>
  <c r="F29" i="112" a="1"/>
  <c r="C30" i="110" a="1"/>
  <c r="C30" i="114" a="1"/>
  <c r="F29" i="105" a="1"/>
  <c r="F31" i="117" a="1"/>
  <c r="C30" i="99" a="1"/>
  <c r="C30" i="104" a="1"/>
  <c r="F29" i="102" a="1"/>
  <c r="C30" i="101" a="1"/>
  <c r="C32" i="118" a="1"/>
  <c r="F31" i="118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5" a="1"/>
  <c r="F31" i="107" a="1"/>
  <c r="F29" i="91" a="1"/>
  <c r="C30" i="92" a="1"/>
  <c r="F31" i="103" a="1"/>
  <c r="C32" i="98" a="1"/>
  <c r="F29" i="94" a="1"/>
  <c r="C30" i="90" a="1"/>
  <c r="F29" i="92" a="1"/>
  <c r="C32" i="102" a="1"/>
  <c r="C30" i="96" a="1"/>
  <c r="F31" i="114" a="1"/>
  <c r="C30" i="91" a="1"/>
  <c r="C30" i="93" a="1"/>
  <c r="C32" i="114" a="1"/>
  <c r="F31" i="113" a="1"/>
  <c r="F29" i="90" a="1"/>
  <c r="C32" i="108" a="1"/>
  <c r="F31" i="108" a="1"/>
  <c r="C32" i="106" a="1"/>
  <c r="F29" i="96" a="1"/>
  <c r="C30" i="94" a="1"/>
  <c r="C32" i="104" a="1"/>
  <c r="F31" i="109" a="1"/>
  <c r="C32" i="113" a="1"/>
  <c r="C32" i="99" a="1"/>
  <c r="C32" i="100" a="1"/>
  <c r="F31" i="99" a="1"/>
  <c r="C32" i="97" a="1"/>
  <c r="C32" i="107" a="1"/>
  <c r="C32" i="101" a="1"/>
  <c r="C30" i="95" a="1"/>
  <c r="F31" i="106" a="1"/>
  <c r="C32" i="105" a="1"/>
  <c r="C32" i="109" a="1"/>
  <c r="C32" i="112" a="1"/>
  <c r="F29" i="93" a="1"/>
  <c r="F31" i="105" a="1"/>
  <c r="F31" i="110" a="1"/>
  <c r="F31" i="112" a="1"/>
  <c r="F31" i="102" a="1"/>
  <c r="F31" i="98" a="1"/>
  <c r="F31" i="104" a="1"/>
  <c r="C32" i="103" a="1"/>
  <c r="F31" i="100" a="1"/>
  <c r="F31" i="97" a="1"/>
  <c r="C32" i="110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6" a="1"/>
  <c r="F31" i="92" a="1"/>
  <c r="C32" i="93" a="1"/>
  <c r="C32" i="90" a="1"/>
  <c r="C32" i="92" a="1"/>
  <c r="F31" i="91" a="1"/>
  <c r="C32" i="91" a="1"/>
  <c r="F29" i="89" a="1"/>
  <c r="F31" i="90" a="1"/>
  <c r="C30" i="89" a="1"/>
  <c r="C32" i="96" a="1"/>
  <c r="C32" i="94" a="1"/>
  <c r="C32" i="95" a="1"/>
  <c r="F31" i="93" a="1"/>
  <c r="F31" i="95" a="1"/>
  <c r="F31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6" a="1"/>
  <c r="F29" i="87" a="1"/>
  <c r="C30" i="87" a="1"/>
  <c r="F29" i="88" a="1"/>
  <c r="C30" i="86" a="1"/>
  <c r="F31" i="89" a="1"/>
  <c r="C30" i="88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0" i="85" a="1"/>
  <c r="F31" i="86" a="1"/>
  <c r="C32" i="87" a="1"/>
  <c r="C32" i="86" a="1"/>
  <c r="F31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0" a="1"/>
  <c r="F29" i="83" a="1"/>
  <c r="C30" i="84" a="1"/>
  <c r="F29" i="81" a="1"/>
  <c r="F29" i="82" a="1"/>
  <c r="C30" i="82" a="1"/>
  <c r="C30" i="83" a="1"/>
  <c r="F29" i="84" a="1"/>
  <c r="F31" i="85" a="1"/>
  <c r="C30" i="81" a="1"/>
  <c r="C30" i="80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7" a="1"/>
  <c r="C30" i="63" a="1"/>
  <c r="F29" i="70" a="1"/>
  <c r="C30" i="66" a="1"/>
  <c r="F29" i="67" a="1"/>
  <c r="C30" i="68" a="1"/>
  <c r="C30" i="73" a="1"/>
  <c r="C32" i="83" a="1"/>
  <c r="C30" i="78" a="1"/>
  <c r="F29" i="73" a="1"/>
  <c r="F29" i="60" a="1"/>
  <c r="C30" i="61" a="1"/>
  <c r="F29" i="63" a="1"/>
  <c r="C30" i="65" a="1"/>
  <c r="C32" i="84" a="1"/>
  <c r="C30" i="71" a="1"/>
  <c r="F31" i="82" a="1"/>
  <c r="F29" i="69" a="1"/>
  <c r="F29" i="65" a="1"/>
  <c r="C30" i="69" a="1"/>
  <c r="F31" i="84" a="1"/>
  <c r="F29" i="71" a="1"/>
  <c r="F29" i="74" a="1"/>
  <c r="F29" i="64" a="1"/>
  <c r="F29" i="68" a="1"/>
  <c r="F29" i="75" a="1"/>
  <c r="C30" i="57" a="1"/>
  <c r="F29" i="78" a="1"/>
  <c r="C30" i="58" a="1"/>
  <c r="C30" i="64" a="1"/>
  <c r="C30" i="76" a="1"/>
  <c r="C32" i="80" a="1"/>
  <c r="F29" i="62" a="1"/>
  <c r="C30" i="72" a="1"/>
  <c r="C32" i="81" a="1"/>
  <c r="F29" i="57" a="1"/>
  <c r="F29" i="77" a="1"/>
  <c r="F29" i="76" a="1"/>
  <c r="C30" i="74" a="1"/>
  <c r="C30" i="62" a="1"/>
  <c r="F29" i="61" a="1"/>
  <c r="F29" i="66" a="1"/>
  <c r="C30" i="75" a="1"/>
  <c r="C30" i="60" a="1"/>
  <c r="F29" i="58" a="1"/>
  <c r="C30" i="59" a="1"/>
  <c r="F29" i="59" a="1"/>
  <c r="F31" i="81" a="1"/>
  <c r="C30" i="77" a="1"/>
  <c r="C30" i="70" a="1"/>
  <c r="F29" i="72" a="1"/>
  <c r="C32" i="82" a="1"/>
  <c r="F31" i="83" a="1"/>
  <c r="F31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F31" i="78" s="1" a="1"/>
  <c r="C30" i="78"/>
  <c r="C32" i="78" s="1" a="1"/>
  <c r="F27" i="77"/>
  <c r="S31" i="77" s="1"/>
  <c r="C28" i="77"/>
  <c r="S27" i="76"/>
  <c r="P28" i="76"/>
  <c r="L20" i="76"/>
  <c r="L1" i="76"/>
  <c r="F27" i="76"/>
  <c r="C28" i="76"/>
  <c r="F29" i="77"/>
  <c r="F31" i="77" s="1" a="1"/>
  <c r="C30" i="77"/>
  <c r="C32" i="77" s="1" a="1"/>
  <c r="S27" i="75"/>
  <c r="P28" i="75"/>
  <c r="P32" i="75" s="1"/>
  <c r="L20" i="75"/>
  <c r="L1" i="75"/>
  <c r="F27" i="75"/>
  <c r="F29" i="76"/>
  <c r="F31" i="76" s="1" a="1"/>
  <c r="C30" i="76"/>
  <c r="C32" i="76" s="1" a="1"/>
  <c r="P28" i="74"/>
  <c r="L20" i="74"/>
  <c r="F27" i="74"/>
  <c r="S31" i="74" s="1"/>
  <c r="C28" i="74"/>
  <c r="F29" i="75"/>
  <c r="F31" i="75" s="1" a="1"/>
  <c r="C30" i="75"/>
  <c r="C32" i="75" s="1" a="1"/>
  <c r="P28" i="73"/>
  <c r="P32" i="73" s="1"/>
  <c r="L20" i="73"/>
  <c r="F27" i="73"/>
  <c r="S31" i="73" s="1"/>
  <c r="F29" i="74"/>
  <c r="F31" i="74" s="1" a="1"/>
  <c r="C30" i="74"/>
  <c r="C32" i="74" s="1" a="1"/>
  <c r="S27" i="72"/>
  <c r="P28" i="72"/>
  <c r="L20" i="72"/>
  <c r="F27" i="72"/>
  <c r="C28" i="72"/>
  <c r="F29" i="73"/>
  <c r="F31" i="73" s="1" a="1"/>
  <c r="C30" i="73"/>
  <c r="C32" i="73" s="1" a="1"/>
  <c r="S27" i="71"/>
  <c r="P28" i="71"/>
  <c r="L20" i="71"/>
  <c r="L1" i="71"/>
  <c r="F27" i="71"/>
  <c r="C28" i="71"/>
  <c r="F29" i="72"/>
  <c r="F31" i="72" s="1" a="1"/>
  <c r="C30" i="72"/>
  <c r="C32" i="72" s="1" a="1"/>
  <c r="S31" i="72"/>
  <c r="S27" i="70"/>
  <c r="P28" i="70"/>
  <c r="P32" i="70" s="1"/>
  <c r="L20" i="70"/>
  <c r="L1" i="70"/>
  <c r="F27" i="70"/>
  <c r="F29" i="71"/>
  <c r="F31" i="71" s="1" a="1"/>
  <c r="C30" i="71"/>
  <c r="C32" i="71" s="1" a="1"/>
  <c r="S27" i="69"/>
  <c r="L20" i="69"/>
  <c r="F27" i="69"/>
  <c r="P32" i="69"/>
  <c r="F29" i="70"/>
  <c r="F31" i="70" s="1" a="1"/>
  <c r="C30" i="70"/>
  <c r="C32" i="70" s="1" a="1"/>
  <c r="S27" i="68"/>
  <c r="S31" i="68" s="1"/>
  <c r="P28" i="68"/>
  <c r="L20" i="68"/>
  <c r="C28" i="68"/>
  <c r="F29" i="69"/>
  <c r="F31" i="69" s="1" a="1"/>
  <c r="C30" i="69"/>
  <c r="C32" i="69" s="1" a="1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0" i="56" a="1"/>
  <c r="F29" i="54" a="1"/>
  <c r="F31" i="62" a="1"/>
  <c r="F29" i="55" a="1"/>
  <c r="C32" i="62" a="1"/>
  <c r="C32" i="60" a="1"/>
  <c r="C30" i="55" a="1"/>
  <c r="F31" i="66" a="1"/>
  <c r="C32" i="68" a="1"/>
  <c r="F31" i="61" a="1"/>
  <c r="C32" i="65" a="1"/>
  <c r="C32" i="67" a="1"/>
  <c r="F29" i="56" a="1"/>
  <c r="F31" i="68" a="1"/>
  <c r="C30" i="54" a="1"/>
  <c r="F31" i="63" a="1"/>
  <c r="F31" i="65" a="1"/>
  <c r="C32" i="58" a="1"/>
  <c r="F31" i="67" a="1"/>
  <c r="F31" i="58" a="1"/>
  <c r="C32" i="63" a="1"/>
  <c r="F31" i="60" a="1"/>
  <c r="C32" i="61" a="1"/>
  <c r="F31" i="59" a="1"/>
  <c r="C32" i="66" a="1"/>
  <c r="C32" i="59" a="1"/>
  <c r="F31" i="64" a="1"/>
  <c r="F31" i="57" a="1"/>
  <c r="C32" i="64" a="1"/>
  <c r="C32" i="5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170" i="13"/>
  <c r="D222" i="13"/>
  <c r="D134" i="13"/>
  <c r="D131" i="13"/>
  <c r="D183" i="13"/>
  <c r="C162" i="13"/>
  <c r="C209" i="13"/>
  <c r="D219" i="13"/>
  <c r="C30" i="30" a="1"/>
  <c r="C180" i="13"/>
  <c r="C193" i="13"/>
  <c r="D262" i="13"/>
  <c r="C168" i="13"/>
  <c r="C248" i="13"/>
  <c r="C161" i="13"/>
  <c r="D223" i="13"/>
  <c r="F29" i="45" a="1"/>
  <c r="D166" i="13"/>
  <c r="C217" i="13"/>
  <c r="D153" i="13"/>
  <c r="C206" i="13"/>
  <c r="D243" i="13"/>
  <c r="D138" i="13"/>
  <c r="D271" i="13"/>
  <c r="D192" i="13"/>
  <c r="D136" i="13"/>
  <c r="D190" i="13"/>
  <c r="D194" i="13"/>
  <c r="D257" i="13"/>
  <c r="F29" i="50" a="1"/>
  <c r="F29" i="34" a="1"/>
  <c r="C255" i="13"/>
  <c r="D203" i="13"/>
  <c r="D177" i="13"/>
  <c r="C212" i="13"/>
  <c r="D150" i="13"/>
  <c r="D232" i="13"/>
  <c r="C187" i="13"/>
  <c r="D250" i="13"/>
  <c r="C263" i="13"/>
  <c r="C181" i="13"/>
  <c r="D142" i="13"/>
  <c r="F29" i="40" a="1"/>
  <c r="D244" i="13"/>
  <c r="C165" i="13"/>
  <c r="C188" i="13"/>
  <c r="D167" i="13"/>
  <c r="D172" i="13"/>
  <c r="D174" i="13"/>
  <c r="D133" i="13"/>
  <c r="C183" i="13"/>
  <c r="D170" i="13"/>
  <c r="D205" i="13"/>
  <c r="D164" i="13"/>
  <c r="D171" i="13"/>
  <c r="D247" i="13"/>
  <c r="C238" i="13"/>
  <c r="C252" i="13"/>
  <c r="C261" i="13"/>
  <c r="D269" i="13"/>
  <c r="C160" i="13"/>
  <c r="F29" i="44" a="1"/>
  <c r="D218" i="13"/>
  <c r="D127" i="13"/>
  <c r="C272" i="13"/>
  <c r="D261" i="13"/>
  <c r="C198" i="13"/>
  <c r="C184" i="13"/>
  <c r="D154" i="13"/>
  <c r="C159" i="13"/>
  <c r="D249" i="13"/>
  <c r="D202" i="13"/>
  <c r="C251" i="13"/>
  <c r="D197" i="13"/>
  <c r="C266" i="13"/>
  <c r="C192" i="13"/>
  <c r="F29" i="38" a="1"/>
  <c r="C151" i="13"/>
  <c r="C186" i="13"/>
  <c r="D259" i="13"/>
  <c r="C207" i="13"/>
  <c r="D207" i="13"/>
  <c r="C177" i="13"/>
  <c r="C210" i="13"/>
  <c r="C179" i="13"/>
  <c r="C241" i="13"/>
  <c r="C226" i="13"/>
  <c r="D224" i="13"/>
  <c r="C231" i="13"/>
  <c r="C178" i="13"/>
  <c r="D238" i="13"/>
  <c r="C30" i="50" a="1"/>
  <c r="C133" i="13"/>
  <c r="D215" i="13"/>
  <c r="D237" i="13"/>
  <c r="C265" i="13"/>
  <c r="D158" i="13"/>
  <c r="C250" i="13"/>
  <c r="C147" i="13"/>
  <c r="F29" i="30" a="1"/>
  <c r="C172" i="13"/>
  <c r="D216" i="13"/>
  <c r="C245" i="13"/>
  <c r="D198" i="13"/>
  <c r="D144" i="13"/>
  <c r="D228" i="13"/>
  <c r="C30" i="32" a="1"/>
  <c r="C30" i="49" a="1"/>
  <c r="C32" i="54" a="1"/>
  <c r="C32" i="55" a="1"/>
  <c r="D258" i="13"/>
  <c r="D186" i="13"/>
  <c r="C190" i="13"/>
  <c r="C164" i="13"/>
  <c r="C137" i="13"/>
  <c r="C173" i="13"/>
  <c r="C157" i="13"/>
  <c r="D151" i="13"/>
  <c r="C155" i="13"/>
  <c r="C275" i="13"/>
  <c r="F29" i="49" a="1"/>
  <c r="D209" i="13"/>
  <c r="C30" i="40" a="1"/>
  <c r="D139" i="13"/>
  <c r="D135" i="13"/>
  <c r="D276" i="13"/>
  <c r="D217" i="13"/>
  <c r="D191" i="13"/>
  <c r="C138" i="13"/>
  <c r="D161" i="13"/>
  <c r="C235" i="13"/>
  <c r="C227" i="13"/>
  <c r="D260" i="13"/>
  <c r="D239" i="13"/>
  <c r="D195" i="13"/>
  <c r="C171" i="13"/>
  <c r="D233" i="13"/>
  <c r="D140" i="13"/>
  <c r="C30" i="43" a="1"/>
  <c r="D199" i="13"/>
  <c r="C127" i="13"/>
  <c r="D208" i="13"/>
  <c r="D254" i="13"/>
  <c r="D178" i="13"/>
  <c r="D206" i="13"/>
  <c r="D189" i="13"/>
  <c r="C30" i="33" a="1"/>
  <c r="D204" i="13"/>
  <c r="C144" i="13"/>
  <c r="C262" i="13"/>
  <c r="F29" i="33" a="1"/>
  <c r="C141" i="13"/>
  <c r="D227" i="13"/>
  <c r="F29" i="32" a="1"/>
  <c r="C270" i="13"/>
  <c r="D220" i="13"/>
  <c r="C30" i="53" a="1"/>
  <c r="D251" i="13"/>
  <c r="C259" i="13"/>
  <c r="C149" i="13"/>
  <c r="C156" i="13"/>
  <c r="C228" i="13"/>
  <c r="D246" i="13"/>
  <c r="D185" i="13"/>
  <c r="F29" i="52" a="1"/>
  <c r="D168" i="13"/>
  <c r="C221" i="13"/>
  <c r="C271" i="13"/>
  <c r="D148" i="13"/>
  <c r="C205" i="13"/>
  <c r="F29" i="31" a="1"/>
  <c r="D275" i="13"/>
  <c r="C230" i="13"/>
  <c r="C237" i="13"/>
  <c r="C254" i="13"/>
  <c r="C136" i="13"/>
  <c r="D242" i="13"/>
  <c r="D179" i="13"/>
  <c r="C182" i="13"/>
  <c r="C222" i="13"/>
  <c r="F29" i="41" a="1"/>
  <c r="D252" i="13"/>
  <c r="C223" i="13"/>
  <c r="D157" i="13"/>
  <c r="C197" i="13"/>
  <c r="C135" i="13"/>
  <c r="C30" i="37" a="1"/>
  <c r="F29" i="36" a="1"/>
  <c r="D272" i="13"/>
  <c r="C195" i="13"/>
  <c r="C239" i="13"/>
  <c r="D226" i="13"/>
  <c r="C215" i="13"/>
  <c r="C140" i="13"/>
  <c r="C214" i="13"/>
  <c r="C269" i="13"/>
  <c r="D230" i="13"/>
  <c r="C220" i="13"/>
  <c r="D193" i="13"/>
  <c r="C129" i="13"/>
  <c r="D200" i="13"/>
  <c r="C202" i="13"/>
  <c r="C203" i="13"/>
  <c r="D229" i="13"/>
  <c r="D213" i="13"/>
  <c r="F29" i="51" a="1"/>
  <c r="D163" i="13"/>
  <c r="D149" i="13"/>
  <c r="C224" i="13"/>
  <c r="C276" i="13"/>
  <c r="D221" i="13"/>
  <c r="D130" i="13"/>
  <c r="C277" i="13"/>
  <c r="C30" i="51" a="1"/>
  <c r="C225" i="13"/>
  <c r="C240" i="13"/>
  <c r="D210" i="13"/>
  <c r="D241" i="13"/>
  <c r="F31" i="56" a="1"/>
  <c r="D175" i="13"/>
  <c r="C243" i="13"/>
  <c r="C134" i="13"/>
  <c r="D160" i="13"/>
  <c r="C142" i="13"/>
  <c r="C175" i="13"/>
  <c r="D255" i="13"/>
  <c r="D277" i="13"/>
  <c r="C30" i="48" a="1"/>
  <c r="D245" i="13"/>
  <c r="C273" i="13"/>
  <c r="C236" i="13"/>
  <c r="D129" i="13"/>
  <c r="D264" i="13"/>
  <c r="C185" i="13"/>
  <c r="D147" i="13"/>
  <c r="C211" i="13"/>
  <c r="F29" i="48" a="1"/>
  <c r="D196" i="13"/>
  <c r="C229" i="13"/>
  <c r="D156" i="13"/>
  <c r="C131" i="13"/>
  <c r="D274" i="13"/>
  <c r="C30" i="31" a="1"/>
  <c r="C30" i="38" a="1"/>
  <c r="C216" i="13"/>
  <c r="F29" i="37" a="1"/>
  <c r="D169" i="13"/>
  <c r="D152" i="13"/>
  <c r="C246" i="13"/>
  <c r="D143" i="13"/>
  <c r="C139" i="13"/>
  <c r="D265" i="13"/>
  <c r="D182" i="13"/>
  <c r="C194" i="13"/>
  <c r="D211" i="13"/>
  <c r="C148" i="13"/>
  <c r="C244" i="13"/>
  <c r="D214" i="13"/>
  <c r="C30" i="52" a="1"/>
  <c r="D184" i="13"/>
  <c r="C268" i="13"/>
  <c r="D176" i="13"/>
  <c r="C30" i="45" a="1"/>
  <c r="C169" i="13"/>
  <c r="C264" i="13"/>
  <c r="D128" i="13"/>
  <c r="D132" i="13"/>
  <c r="D187" i="13"/>
  <c r="C30" i="34" a="1"/>
  <c r="F29" i="29" a="1"/>
  <c r="D201" i="13"/>
  <c r="D173" i="13"/>
  <c r="C30" i="39" a="1"/>
  <c r="C153" i="13"/>
  <c r="D146" i="13"/>
  <c r="C233" i="13"/>
  <c r="D159" i="13"/>
  <c r="F29" i="53" a="1"/>
  <c r="C132" i="13"/>
  <c r="F29" i="42" a="1"/>
  <c r="D253" i="13"/>
  <c r="C258" i="13"/>
  <c r="C128" i="13"/>
  <c r="D188" i="13"/>
  <c r="C32" i="56" a="1"/>
  <c r="C256" i="13"/>
  <c r="C234" i="13"/>
  <c r="F29" i="47" a="1"/>
  <c r="D165" i="13"/>
  <c r="F31" i="54" a="1"/>
  <c r="C176" i="13"/>
  <c r="D181" i="13"/>
  <c r="C247" i="13"/>
  <c r="C146" i="13"/>
  <c r="C143" i="13"/>
  <c r="C191" i="13"/>
  <c r="C204" i="13"/>
  <c r="C199" i="13"/>
  <c r="C267" i="13"/>
  <c r="C174" i="13"/>
  <c r="D145" i="13"/>
  <c r="D240" i="13"/>
  <c r="C218" i="13"/>
  <c r="C260" i="13"/>
  <c r="C150" i="13"/>
  <c r="C152" i="13"/>
  <c r="C242" i="13"/>
  <c r="D234" i="13"/>
  <c r="C30" i="42" a="1"/>
  <c r="C30" i="41" a="1"/>
  <c r="D267" i="13"/>
  <c r="D141" i="13"/>
  <c r="D268" i="13"/>
  <c r="D248" i="13"/>
  <c r="C145" i="13"/>
  <c r="C257" i="13"/>
  <c r="C253" i="13"/>
  <c r="C158" i="13"/>
  <c r="D235" i="13"/>
  <c r="D270" i="13"/>
  <c r="C163" i="13"/>
  <c r="D231" i="13"/>
  <c r="C200" i="13"/>
  <c r="C189" i="13"/>
  <c r="C30" i="47" a="1"/>
  <c r="D180" i="13"/>
  <c r="D137" i="13"/>
  <c r="D212" i="13"/>
  <c r="C30" i="29" a="1"/>
  <c r="C130" i="13"/>
  <c r="D155" i="13"/>
  <c r="D162" i="13"/>
  <c r="C213" i="13"/>
  <c r="F29" i="43" a="1"/>
  <c r="C232" i="13"/>
  <c r="D256" i="13"/>
  <c r="C219" i="13"/>
  <c r="D236" i="13"/>
  <c r="C274" i="13"/>
  <c r="C167" i="13"/>
  <c r="C30" i="44" a="1"/>
  <c r="C201" i="13"/>
  <c r="D225" i="13"/>
  <c r="C166" i="13"/>
  <c r="C30" i="36" a="1"/>
  <c r="D273" i="13"/>
  <c r="F29" i="46" a="1"/>
  <c r="C30" i="46" a="1"/>
  <c r="D263" i="13"/>
  <c r="C208" i="13"/>
  <c r="D266" i="13"/>
  <c r="C154" i="13"/>
  <c r="F29" i="39" a="1"/>
  <c r="C196" i="13"/>
  <c r="C249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F31" i="39" s="1" a="1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C32" i="31" s="1" a="1"/>
  <c r="E221" i="13"/>
  <c r="E156" i="13"/>
  <c r="E187" i="13"/>
  <c r="C30" i="36"/>
  <c r="C32" i="36" s="1" a="1"/>
  <c r="F182" i="13"/>
  <c r="E176" i="13"/>
  <c r="E144" i="13"/>
  <c r="E268" i="13"/>
  <c r="E247" i="13"/>
  <c r="F189" i="13"/>
  <c r="E183" i="13"/>
  <c r="F29" i="33"/>
  <c r="F31" i="33" s="1" a="1"/>
  <c r="E165" i="13"/>
  <c r="E143" i="13"/>
  <c r="E161" i="13"/>
  <c r="E132" i="13"/>
  <c r="E244" i="13"/>
  <c r="E158" i="13"/>
  <c r="E266" i="13"/>
  <c r="E198" i="13"/>
  <c r="C30" i="33"/>
  <c r="C32" i="33" s="1" a="1"/>
  <c r="E196" i="13"/>
  <c r="C30" i="37"/>
  <c r="C32" i="37" s="1" a="1"/>
  <c r="E237" i="13"/>
  <c r="F29" i="52"/>
  <c r="F31" i="52" s="1" a="1"/>
  <c r="G147" i="13"/>
  <c r="E231" i="13"/>
  <c r="E230" i="13"/>
  <c r="E215" i="13"/>
  <c r="E164" i="13"/>
  <c r="C30" i="30"/>
  <c r="C32" i="30" s="1" a="1"/>
  <c r="E140" i="13"/>
  <c r="E181" i="13"/>
  <c r="E190" i="13"/>
  <c r="F196" i="13"/>
  <c r="G168" i="13"/>
  <c r="F224" i="13"/>
  <c r="H224" i="13" s="1"/>
  <c r="E218" i="13"/>
  <c r="E259" i="13"/>
  <c r="E171" i="13"/>
  <c r="C30" i="51"/>
  <c r="C32" i="51" s="1" a="1"/>
  <c r="E222" i="13"/>
  <c r="E256" i="13"/>
  <c r="E159" i="13"/>
  <c r="E275" i="13"/>
  <c r="G210" i="13"/>
  <c r="E160" i="13"/>
  <c r="F29" i="34"/>
  <c r="F31" i="34" s="1" a="1"/>
  <c r="E162" i="13"/>
  <c r="F168" i="13"/>
  <c r="E167" i="13"/>
  <c r="E127" i="13"/>
  <c r="F133" i="13"/>
  <c r="C32" i="54"/>
  <c r="E179" i="13"/>
  <c r="C30" i="48"/>
  <c r="C32" i="48" s="1" a="1"/>
  <c r="E142" i="13"/>
  <c r="C30" i="38"/>
  <c r="C32" i="38" s="1" a="1"/>
  <c r="E189" i="13"/>
  <c r="E129" i="13"/>
  <c r="C30" i="43"/>
  <c r="C32" i="43" s="1" a="1"/>
  <c r="E270" i="13"/>
  <c r="G182" i="13"/>
  <c r="E141" i="13"/>
  <c r="F147" i="13"/>
  <c r="F29" i="44"/>
  <c r="F31" i="44" s="1" a="1"/>
  <c r="C30" i="44"/>
  <c r="C32" i="44" s="1" a="1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F31" i="36" s="1" a="1"/>
  <c r="E261" i="13"/>
  <c r="G273" i="13"/>
  <c r="E186" i="13"/>
  <c r="E136" i="13"/>
  <c r="F29" i="47"/>
  <c r="F31" i="47" s="1" a="1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F31" i="42" s="1" a="1"/>
  <c r="E262" i="13"/>
  <c r="E235" i="13"/>
  <c r="F175" i="13"/>
  <c r="E169" i="13"/>
  <c r="F29" i="51"/>
  <c r="F31" i="51" s="1" a="1"/>
  <c r="E242" i="13"/>
  <c r="E249" i="13"/>
  <c r="E184" i="13"/>
  <c r="E234" i="13"/>
  <c r="C30" i="53"/>
  <c r="C32" i="53" s="1" a="1"/>
  <c r="E131" i="13"/>
  <c r="C30" i="40"/>
  <c r="C32" i="40" s="1" a="1"/>
  <c r="E254" i="13"/>
  <c r="F29" i="50"/>
  <c r="F31" i="50" s="1" a="1"/>
  <c r="C30" i="50"/>
  <c r="C32" i="50" s="1" a="1"/>
  <c r="E166" i="13"/>
  <c r="F29" i="48"/>
  <c r="F31" i="48" s="1" a="1"/>
  <c r="E224" i="13"/>
  <c r="F29" i="53"/>
  <c r="F31" i="53" s="1" a="1"/>
  <c r="F161" i="13"/>
  <c r="E155" i="13"/>
  <c r="F29" i="43"/>
  <c r="F31" i="43" s="1" a="1"/>
  <c r="G203" i="13"/>
  <c r="G217" i="13"/>
  <c r="C30" i="45"/>
  <c r="C32" i="45" s="1" a="1"/>
  <c r="G245" i="13"/>
  <c r="C30" i="34"/>
  <c r="C32" i="34" s="1" a="1"/>
  <c r="F29" i="40"/>
  <c r="F31" i="40" s="1" a="1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E163" i="13"/>
  <c r="E185" i="13"/>
  <c r="F29" i="46"/>
  <c r="F31" i="46" s="1" a="1"/>
  <c r="E145" i="13"/>
  <c r="E194" i="13"/>
  <c r="G133" i="13"/>
  <c r="C30" i="41"/>
  <c r="C32" i="41" s="1" a="1"/>
  <c r="E151" i="13"/>
  <c r="G140" i="13"/>
  <c r="F273" i="13"/>
  <c r="H273" i="13" s="1"/>
  <c r="E267" i="13"/>
  <c r="E177" i="13"/>
  <c r="E188" i="13"/>
  <c r="E208" i="13"/>
  <c r="E210" i="13"/>
  <c r="F29" i="45"/>
  <c r="F31" i="45" s="1" a="1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C32" i="32" s="1" a="1"/>
  <c r="E212" i="13"/>
  <c r="C30" i="47"/>
  <c r="C32" i="47" s="1" a="1"/>
  <c r="G231" i="13"/>
  <c r="F29" i="41"/>
  <c r="F31" i="41" s="1" a="1"/>
  <c r="E180" i="13"/>
  <c r="E260" i="13"/>
  <c r="F266" i="13"/>
  <c r="H266" i="13" s="1"/>
  <c r="E170" i="13"/>
  <c r="E263" i="13"/>
  <c r="F29" i="38"/>
  <c r="F31" i="38" s="1" a="1"/>
  <c r="E252" i="13"/>
  <c r="E135" i="13"/>
  <c r="E202" i="13"/>
  <c r="E130" i="13"/>
  <c r="E147" i="13"/>
  <c r="E200" i="13"/>
  <c r="F29" i="31"/>
  <c r="F31" i="31" s="1" a="1"/>
  <c r="C30" i="29"/>
  <c r="C32" i="29" s="1" a="1"/>
  <c r="E150" i="13"/>
  <c r="E226" i="13"/>
  <c r="F29" i="49"/>
  <c r="F31" i="49" s="1" a="1"/>
  <c r="E219" i="13"/>
  <c r="E271" i="13"/>
  <c r="E277" i="13"/>
  <c r="C30" i="52"/>
  <c r="C32" i="52" s="1" a="1"/>
  <c r="F29" i="29"/>
  <c r="F31" i="29" s="1" a="1"/>
  <c r="C30" i="49"/>
  <c r="C32" i="49" s="1" a="1"/>
  <c r="E228" i="13"/>
  <c r="E257" i="13"/>
  <c r="E149" i="13"/>
  <c r="F29" i="30"/>
  <c r="F31" i="30" s="1" a="1"/>
  <c r="C30" i="46"/>
  <c r="C32" i="46" s="1" a="1"/>
  <c r="E178" i="13"/>
  <c r="C30" i="39"/>
  <c r="C32" i="39" s="1" a="1"/>
  <c r="F29" i="32"/>
  <c r="F31" i="32" s="1" a="1"/>
  <c r="E258" i="13"/>
  <c r="E243" i="13"/>
  <c r="E238" i="13"/>
  <c r="E199" i="13"/>
  <c r="E216" i="13"/>
  <c r="E217" i="13"/>
  <c r="C30" i="42"/>
  <c r="C32" i="42" s="1" a="1"/>
  <c r="E209" i="13"/>
  <c r="E248" i="13"/>
  <c r="E220" i="13"/>
  <c r="F29" i="37"/>
  <c r="F31" i="37" s="1" a="1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54" i="13"/>
  <c r="D52" i="13"/>
  <c r="C62" i="13"/>
  <c r="C70" i="13"/>
  <c r="D91" i="13"/>
  <c r="D72" i="13"/>
  <c r="C74" i="13"/>
  <c r="F29" i="25" a="1"/>
  <c r="D6" i="13"/>
  <c r="D9" i="13"/>
  <c r="F29" i="16" a="1"/>
  <c r="C10" i="13"/>
  <c r="D97" i="13"/>
  <c r="C11" i="13"/>
  <c r="C89" i="13"/>
  <c r="C82" i="13"/>
  <c r="D53" i="13"/>
  <c r="D28" i="13"/>
  <c r="D30" i="13"/>
  <c r="D63" i="13"/>
  <c r="C52" i="13"/>
  <c r="C22" i="13"/>
  <c r="C5" i="13"/>
  <c r="D66" i="13"/>
  <c r="D126" i="13"/>
  <c r="C21" i="13"/>
  <c r="D106" i="13"/>
  <c r="C84" i="13"/>
  <c r="C73" i="13"/>
  <c r="D8" i="13"/>
  <c r="D114" i="13"/>
  <c r="D62" i="13"/>
  <c r="D51" i="13"/>
  <c r="D120" i="13"/>
  <c r="F29" i="18" a="1"/>
  <c r="C30" i="24" a="1"/>
  <c r="C30" i="16" a="1"/>
  <c r="C90" i="13"/>
  <c r="F29" i="12" a="1"/>
  <c r="C86" i="13"/>
  <c r="C27" i="6" a="1"/>
  <c r="C60" i="13"/>
  <c r="D21" i="13"/>
  <c r="D20" i="13"/>
  <c r="C94" i="13"/>
  <c r="C34" i="13"/>
  <c r="F29" i="23" a="1"/>
  <c r="C23" i="13"/>
  <c r="D12" i="13"/>
  <c r="C117" i="13"/>
  <c r="C122" i="13"/>
  <c r="D121" i="13"/>
  <c r="D35" i="13"/>
  <c r="C116" i="13"/>
  <c r="D87" i="13"/>
  <c r="F22" i="5" a="1"/>
  <c r="C58" i="13"/>
  <c r="C112" i="13"/>
  <c r="C32" i="13"/>
  <c r="D93" i="13"/>
  <c r="D94" i="13"/>
  <c r="D18" i="13"/>
  <c r="C83" i="13"/>
  <c r="D29" i="13"/>
  <c r="C67" i="13"/>
  <c r="C30" i="17" a="1"/>
  <c r="F29" i="7" a="1"/>
  <c r="D71" i="13"/>
  <c r="C23" i="4" a="1"/>
  <c r="D81" i="13"/>
  <c r="C97" i="13"/>
  <c r="C19" i="13"/>
  <c r="F22" i="4" a="1"/>
  <c r="C99" i="13"/>
  <c r="D16" i="13"/>
  <c r="C33" i="13"/>
  <c r="C55" i="13"/>
  <c r="D122" i="13"/>
  <c r="F29" i="21" a="1"/>
  <c r="D49" i="13"/>
  <c r="D65" i="13"/>
  <c r="C57" i="13"/>
  <c r="C98" i="13"/>
  <c r="C85" i="13"/>
  <c r="C95" i="13"/>
  <c r="D33" i="13"/>
  <c r="D77" i="13"/>
  <c r="C118" i="13"/>
  <c r="C38" i="13"/>
  <c r="C31" i="13"/>
  <c r="C15" i="13"/>
  <c r="D13" i="13"/>
  <c r="D61" i="13"/>
  <c r="C71" i="13"/>
  <c r="C45" i="13"/>
  <c r="D109" i="13"/>
  <c r="C93" i="13"/>
  <c r="C6" i="13"/>
  <c r="D124" i="13"/>
  <c r="D32" i="13"/>
  <c r="D83" i="13"/>
  <c r="C30" i="15" a="1"/>
  <c r="D102" i="13"/>
  <c r="C30" i="10" a="1"/>
  <c r="D27" i="13"/>
  <c r="D84" i="13"/>
  <c r="C88" i="13"/>
  <c r="C30" i="8" a="1"/>
  <c r="C30" i="18" a="1"/>
  <c r="D39" i="13"/>
  <c r="C64" i="13"/>
  <c r="C7" i="13"/>
  <c r="C108" i="13"/>
  <c r="D96" i="13"/>
  <c r="C18" i="13"/>
  <c r="C30" i="14" a="1"/>
  <c r="D118" i="13"/>
  <c r="D74" i="13"/>
  <c r="C39" i="13"/>
  <c r="C46" i="13"/>
  <c r="C110" i="13"/>
  <c r="D58" i="13"/>
  <c r="C80" i="13"/>
  <c r="F29" i="24" a="1"/>
  <c r="D115" i="13"/>
  <c r="C92" i="13"/>
  <c r="D10" i="13"/>
  <c r="D34" i="13"/>
  <c r="D40" i="13"/>
  <c r="C96" i="13"/>
  <c r="C30" i="7" a="1"/>
  <c r="D26" i="13"/>
  <c r="D104" i="13"/>
  <c r="D31" i="13"/>
  <c r="C104" i="13"/>
  <c r="C30" i="25" a="1"/>
  <c r="F29" i="26" a="1"/>
  <c r="D4" i="13"/>
  <c r="F29" i="28" a="1"/>
  <c r="F29" i="22" a="1"/>
  <c r="D48" i="13"/>
  <c r="C42" i="13"/>
  <c r="D90" i="13"/>
  <c r="D36" i="13"/>
  <c r="C72" i="13"/>
  <c r="D24" i="13"/>
  <c r="D123" i="13"/>
  <c r="C109" i="13"/>
  <c r="C91" i="13"/>
  <c r="C101" i="13"/>
  <c r="D78" i="13"/>
  <c r="C75" i="13"/>
  <c r="D103" i="13"/>
  <c r="C102" i="13"/>
  <c r="C30" i="19" a="1"/>
  <c r="C119" i="13"/>
  <c r="C20" i="13"/>
  <c r="D70" i="13"/>
  <c r="C87" i="13"/>
  <c r="C16" i="13"/>
  <c r="C47" i="13"/>
  <c r="D54" i="13"/>
  <c r="C29" i="13"/>
  <c r="C126" i="13"/>
  <c r="D76" i="13"/>
  <c r="C26" i="13"/>
  <c r="C68" i="13"/>
  <c r="D86" i="13"/>
  <c r="D99" i="13"/>
  <c r="F29" i="17" a="1"/>
  <c r="D73" i="13"/>
  <c r="C59" i="13"/>
  <c r="C25" i="13"/>
  <c r="C30" i="20" a="1"/>
  <c r="C3" i="13"/>
  <c r="C50" i="13"/>
  <c r="C121" i="13"/>
  <c r="C124" i="13"/>
  <c r="D92" i="13"/>
  <c r="D37" i="13"/>
  <c r="F29" i="11" a="1"/>
  <c r="C114" i="13"/>
  <c r="C37" i="13"/>
  <c r="D50" i="13"/>
  <c r="D107" i="13"/>
  <c r="D56" i="13"/>
  <c r="D68" i="13"/>
  <c r="C30" i="26" a="1"/>
  <c r="C12" i="13"/>
  <c r="D23" i="13"/>
  <c r="D5" i="13"/>
  <c r="C49" i="13"/>
  <c r="C40" i="13"/>
  <c r="C44" i="13"/>
  <c r="D89" i="13"/>
  <c r="C30" i="23" a="1"/>
  <c r="F29" i="15" a="1"/>
  <c r="C100" i="13"/>
  <c r="D80" i="13"/>
  <c r="C125" i="13"/>
  <c r="D116" i="13"/>
  <c r="F29" i="14" a="1"/>
  <c r="D88" i="13"/>
  <c r="D44" i="13"/>
  <c r="C56" i="13"/>
  <c r="C35" i="13"/>
  <c r="D7" i="13"/>
  <c r="C30" i="13"/>
  <c r="C77" i="13"/>
  <c r="C14" i="13"/>
  <c r="C30" i="9" a="1"/>
  <c r="D38" i="13"/>
  <c r="D111" i="13"/>
  <c r="D55" i="13"/>
  <c r="C61" i="13"/>
  <c r="D64" i="13"/>
  <c r="C81" i="13"/>
  <c r="D42" i="13"/>
  <c r="C120" i="13"/>
  <c r="C78" i="13"/>
  <c r="D17" i="13"/>
  <c r="F29" i="10" a="1"/>
  <c r="F29" i="8" a="1"/>
  <c r="C4" i="13"/>
  <c r="D47" i="13"/>
  <c r="D46" i="13"/>
  <c r="D75" i="13"/>
  <c r="C41" i="13"/>
  <c r="D25" i="13"/>
  <c r="D43" i="13"/>
  <c r="D82" i="13"/>
  <c r="D125" i="13"/>
  <c r="C23" i="5" a="1"/>
  <c r="D108" i="13"/>
  <c r="C66" i="13"/>
  <c r="D119" i="13"/>
  <c r="C27" i="13"/>
  <c r="C24" i="13"/>
  <c r="C30" i="21" a="1"/>
  <c r="C63" i="13"/>
  <c r="C43" i="13"/>
  <c r="D85" i="13"/>
  <c r="C123" i="13"/>
  <c r="D69" i="13"/>
  <c r="D95" i="13"/>
  <c r="D117" i="13"/>
  <c r="C111" i="13"/>
  <c r="D110" i="13"/>
  <c r="F29" i="9" a="1"/>
  <c r="C30" i="22" a="1"/>
  <c r="F26" i="6" a="1"/>
  <c r="C28" i="13"/>
  <c r="C106" i="13"/>
  <c r="D60" i="13"/>
  <c r="C69" i="13"/>
  <c r="D3" i="13"/>
  <c r="C107" i="13"/>
  <c r="C76" i="13"/>
  <c r="D79" i="13"/>
  <c r="D11" i="13"/>
  <c r="C36" i="13"/>
  <c r="D100" i="13"/>
  <c r="C30" i="28" a="1"/>
  <c r="D14" i="13"/>
  <c r="C30" i="12" a="1"/>
  <c r="C103" i="13"/>
  <c r="C30" i="11" a="1"/>
  <c r="D45" i="13"/>
  <c r="D112" i="13"/>
  <c r="C65" i="13"/>
  <c r="D15" i="13"/>
  <c r="C51" i="13"/>
  <c r="F29" i="20" a="1"/>
  <c r="D101" i="13"/>
  <c r="C17" i="13"/>
  <c r="D98" i="13"/>
  <c r="C13" i="13"/>
  <c r="D22" i="13"/>
  <c r="D57" i="13"/>
  <c r="C79" i="13"/>
  <c r="D113" i="13"/>
  <c r="D19" i="13"/>
  <c r="D105" i="13"/>
  <c r="C9" i="13"/>
  <c r="C48" i="13"/>
  <c r="D41" i="13"/>
  <c r="D67" i="13"/>
  <c r="C53" i="13"/>
  <c r="C105" i="13"/>
  <c r="C8" i="13"/>
  <c r="C115" i="13"/>
  <c r="C113" i="13"/>
  <c r="F29" i="19" a="1"/>
  <c r="D59" i="13"/>
  <c r="H210" i="13" l="1"/>
  <c r="H203" i="13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31" i="8" s="1" a="1"/>
  <c r="F29" i="25"/>
  <c r="E11" i="13"/>
  <c r="E123" i="13"/>
  <c r="E24" i="13"/>
  <c r="C30" i="26"/>
  <c r="C32" i="26" s="1" a="1"/>
  <c r="F29" i="10"/>
  <c r="C30" i="8"/>
  <c r="E7" i="13"/>
  <c r="E87" i="13"/>
  <c r="F26" i="6"/>
  <c r="F28" i="6" s="1" a="1"/>
  <c r="E41" i="13"/>
  <c r="E37" i="13"/>
  <c r="E66" i="13"/>
  <c r="F42" i="13"/>
  <c r="E36" i="13"/>
  <c r="E79" i="13"/>
  <c r="E17" i="13"/>
  <c r="E103" i="13"/>
  <c r="E74" i="13"/>
  <c r="F29" i="12"/>
  <c r="F31" i="12" s="1" a="1"/>
  <c r="E50" i="13"/>
  <c r="F56" i="13"/>
  <c r="C30" i="28"/>
  <c r="C32" i="28" s="1" a="1"/>
  <c r="F29" i="28"/>
  <c r="F31" i="28" s="1" a="1"/>
  <c r="G105" i="13"/>
  <c r="E98" i="13"/>
  <c r="E40" i="13"/>
  <c r="E69" i="13"/>
  <c r="F22" i="5"/>
  <c r="F24" i="5" s="1" a="1"/>
  <c r="E107" i="13"/>
  <c r="E21" i="13"/>
  <c r="G49" i="13"/>
  <c r="E6" i="13"/>
  <c r="C23" i="4"/>
  <c r="C25" i="4" s="1" a="1"/>
  <c r="E13" i="13"/>
  <c r="C30" i="12"/>
  <c r="C32" i="12" s="1" a="1"/>
  <c r="F29" i="19"/>
  <c r="F31" i="19" s="1" a="1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1" a="1"/>
  <c r="F31" i="24" a="1"/>
  <c r="C32" i="15" a="1"/>
  <c r="C32" i="19" a="1"/>
  <c r="F31" i="16" a="1"/>
  <c r="C29" i="6" a="1"/>
  <c r="F31" i="14" a="1"/>
  <c r="F31" i="20" a="1"/>
  <c r="C32" i="21" a="1"/>
  <c r="C32" i="17" a="1"/>
  <c r="F31" i="7" a="1"/>
  <c r="C32" i="24" a="1"/>
  <c r="C32" i="16" a="1"/>
  <c r="F31" i="11" a="1"/>
  <c r="F31" i="23" a="1"/>
  <c r="C32" i="18" a="1"/>
  <c r="C32" i="25" a="1"/>
  <c r="C32" i="10" a="1"/>
  <c r="F31" i="25" a="1"/>
  <c r="C32" i="7" a="1"/>
  <c r="F31" i="22" a="1"/>
  <c r="F24" i="4" a="1"/>
  <c r="C32" i="9" a="1"/>
  <c r="C32" i="14" a="1"/>
  <c r="C25" i="5" a="1"/>
  <c r="F31" i="21" a="1"/>
  <c r="F31" i="9" a="1"/>
  <c r="F31" i="17" a="1"/>
  <c r="C32" i="20" a="1"/>
  <c r="C32" i="22" a="1"/>
  <c r="F31" i="10" a="1"/>
  <c r="F31" i="15" a="1"/>
  <c r="C32" i="8" a="1"/>
  <c r="F31" i="26" a="1"/>
  <c r="C32" i="23" a="1"/>
  <c r="F31" i="18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<sst xmlns="http://schemas.openxmlformats.org/spreadsheetml/2006/main" count="42214" uniqueCount="3286">
  <si>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</si>
  <si>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</si>
  <si>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</si>
  <si>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</si>
  <si>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</si>
  <si>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</si>
  <si>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</si>
  <si>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</si>
  <si>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</si>
  <si>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</si>
  <si>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</si>
  <si>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</si>
  <si>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</si>
  <si>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</si>
  <si>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</si>
  <si>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</si>
  <si>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</si>
  <si>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</si>
  <si>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</si>
  <si>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</si>
  <si>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</si>
  <si>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</si>
  <si>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</si>
  <si>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</si>
  <si>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</si>
  <si>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</si>
  <si>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</si>
  <si>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</si>
  <si>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</si>
  <si>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</si>
  <si>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</si>
  <si>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</si>
  <si>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</si>
  <si>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</si>
  <si>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</si>
  <si>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</si>
  <si>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</si>
  <si>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</si>
  <si>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</si>
  <si>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</si>
  <si>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</si>
  <si>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</si>
  <si>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</si>
  <si>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</si>
  <si>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</si>
  <si>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</si>
  <si>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</si>
  <si>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</si>
  <si>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</si>
  <si>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</si>
  <si>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</si>
  <si>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</si>
  <si>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</si>
  <si>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</si>
  <si>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</si>
  <si>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</si>
  <si>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</si>
  <si>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</si>
  <si>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</si>
  <si>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</si>
  <si>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</si>
  <si>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</si>
  <si>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</si>
  <si>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</si>
  <si>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</si>
  <si>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</si>
  <si>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</si>
  <si>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</si>
  <si>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</si>
  <si>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</si>
  <si>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</si>
  <si>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</si>
  <si>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</si>
  <si>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</si>
  <si>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</si>
  <si>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</si>
  <si>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</si>
  <si>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</si>
  <si>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</si>
  <si>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</si>
  <si>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</si>
  <si>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</si>
  <si>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</si>
  <si>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</si>
  <si>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</si>
  <si>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</si>
  <si>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</si>
  <si>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</si>
  <si>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</si>
  <si>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</si>
  <si>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</si>
  <si>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</si>
  <si>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</si>
  <si>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</si>
  <si>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</si>
  <si>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</si>
  <si>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</si>
  <si>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</si>
  <si>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</si>
  <si>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</si>
  <si>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</si>
  <si>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</si>
  <si>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</si>
  <si>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</si>
  <si>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</si>
  <si>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</si>
  <si>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</si>
  <si>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</si>
  <si>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</si>
  <si>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</si>
  <si>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</si>
  <si>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</si>
  <si>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</si>
  <si>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</si>
  <si>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</si>
  <si>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</si>
  <si>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</si>
  <si>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</si>
  <si>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</si>
  <si>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</si>
  <si>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</si>
  <si>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</si>
  <si>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</si>
  <si>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</si>
  <si>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</si>
  <si>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</si>
  <si>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</si>
  <si>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</si>
  <si>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</si>
  <si>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</si>
  <si>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</si>
  <si>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</si>
  <si>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</si>
  <si>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</si>
  <si>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</si>
  <si>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</si>
  <si>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</si>
  <si>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</si>
  <si>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</si>
  <si>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</si>
  <si>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</si>
  <si>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</si>
  <si>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</si>
  <si>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</si>
  <si>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</si>
  <si>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</si>
  <si>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</si>
  <si>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</si>
  <si>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</si>
  <si>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</si>
  <si>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</si>
  <si>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</si>
  <si>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</si>
  <si>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</si>
  <si>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</si>
  <si>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</si>
  <si>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</si>
  <si>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</si>
  <si>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</si>
  <si>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</si>
  <si>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</si>
  <si>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</si>
  <si>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</si>
  <si>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</si>
  <si>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</si>
  <si>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</si>
  <si>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</si>
  <si>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</si>
  <si>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</si>
  <si>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</si>
  <si>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</si>
  <si>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</si>
  <si>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</si>
  <si>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</si>
  <si>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</si>
  <si>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</si>
  <si>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</si>
  <si>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</si>
  <si>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</si>
  <si>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</si>
  <si>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</si>
  <si>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</si>
  <si>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</si>
  <si>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</si>
  <si>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</si>
  <si>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</si>
  <si>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</si>
  <si>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</si>
  <si>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</si>
  <si>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</si>
  <si>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</si>
  <si>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</si>
  <si>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</si>
  <si>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</si>
  <si>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</si>
  <si>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</si>
  <si>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</si>
  <si>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</si>
  <si>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</si>
  <si>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</si>
  <si>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</si>
  <si>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</si>
  <si>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</si>
  <si>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</si>
  <si>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</si>
  <si>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</si>
  <si>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</si>
  <si>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</si>
  <si>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</si>
  <si>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</si>
  <si>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</si>
  <si>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</si>
  <si>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</si>
  <si>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</si>
  <si>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</si>
  <si>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</si>
  <si>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</si>
  <si>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</si>
  <si>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</si>
  <si>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</si>
  <si>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</si>
  <si>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</si>
  <si>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</si>
  <si>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</si>
  <si>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</si>
  <si>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</si>
  <si>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</si>
  <si>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</si>
  <si>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</si>
  <si>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</si>
  <si>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</si>
  <si>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</si>
  <si>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</si>
  <si>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</si>
  <si>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</si>
  <si>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</si>
  <si>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</si>
  <si>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</si>
  <si>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</si>
  <si>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</si>
  <si>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</si>
  <si>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</si>
  <si>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</si>
  <si>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</si>
  <si>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</si>
  <si>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</si>
  <si>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</si>
  <si>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</si>
  <si>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</si>
  <si>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</si>
  <si>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</si>
  <si>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</si>
  <si>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</si>
  <si>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</si>
  <si>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</si>
  <si>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</si>
  <si>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</si>
  <si>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</si>
  <si>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</si>
  <si>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</si>
  <si>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</si>
  <si>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</si>
  <si>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</si>
  <si>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</si>
  <si>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</si>
  <si>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</si>
  <si>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</si>
  <si>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</si>
  <si>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</si>
  <si>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</si>
  <si>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</si>
  <si>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</si>
  <si>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</si>
  <si>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</si>
  <si>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</si>
  <si>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</si>
  <si>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</si>
  <si>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</si>
  <si>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</si>
  <si>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</si>
  <si>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</si>
  <si>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</si>
  <si>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</si>
  <si>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</si>
  <si>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</si>
  <si>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</si>
  <si>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</si>
  <si>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</si>
  <si>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</si>
  <si>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</si>
  <si>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</si>
  <si>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</si>
  <si>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</si>
  <si>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</si>
  <si>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</si>
  <si>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</si>
  <si>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</si>
  <si>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</si>
  <si>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</si>
  <si>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</si>
  <si>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</si>
  <si>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</si>
  <si>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</si>
  <si>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</si>
  <si>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</si>
  <si>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</si>
  <si>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</si>
  <si>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</si>
  <si>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</si>
  <si>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</si>
  <si>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</si>
  <si>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</si>
  <si>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</si>
  <si>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</si>
  <si>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</si>
  <si>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</si>
  <si>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</si>
  <si>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</si>
  <si>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</si>
  <si>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</si>
  <si>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</si>
  <si>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</si>
  <si>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</si>
  <si>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</si>
  <si>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</si>
  <si>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</si>
  <si>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</si>
  <si>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</si>
  <si>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</si>
  <si>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</si>
  <si>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</si>
  <si>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</si>
  <si>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</si>
  <si>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</si>
  <si>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</si>
  <si>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</si>
  <si>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</si>
  <si>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</si>
  <si>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</si>
  <si>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</si>
  <si>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</si>
  <si>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</si>
  <si>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</si>
  <si>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</si>
  <si>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</si>
  <si>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</si>
  <si>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</si>
  <si>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</si>
  <si>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</si>
  <si>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</si>
  <si>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</si>
  <si>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</si>
  <si>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</si>
  <si>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</si>
  <si>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</si>
  <si>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</si>
  <si>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</si>
  <si>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</si>
  <si>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</si>
  <si>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</si>
  <si>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</si>
  <si>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</si>
  <si>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</si>
  <si>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</si>
  <si>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</si>
  <si>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</si>
  <si>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</si>
  <si>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</si>
  <si>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</si>
  <si>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</si>
  <si>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</si>
  <si>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</si>
  <si>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</si>
  <si>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</si>
  <si>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</si>
  <si>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</si>
  <si>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</si>
  <si>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</si>
  <si>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</si>
  <si>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</si>
  <si>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</si>
  <si>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</si>
  <si>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</si>
  <si>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</si>
  <si>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</si>
  <si>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</si>
  <si>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</si>
  <si>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</si>
  <si>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</si>
  <si>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</si>
  <si>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</si>
  <si>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</si>
  <si>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</si>
  <si>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</si>
  <si>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</si>
  <si>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</si>
  <si>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</si>
  <si>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</si>
  <si>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</si>
  <si>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</si>
  <si>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</si>
  <si>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</si>
  <si>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</si>
  <si>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</si>
  <si>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</si>
  <si>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</si>
  <si>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</si>
  <si>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</si>
  <si>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</si>
  <si>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</si>
  <si>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</si>
  <si>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</si>
  <si>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</si>
  <si>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</si>
  <si>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</si>
  <si>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</si>
  <si>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</si>
  <si>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</si>
  <si>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</si>
  <si>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</si>
  <si>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</si>
  <si>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</si>
  <si>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</si>
  <si>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</si>
  <si>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</si>
  <si>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</si>
  <si>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</si>
  <si>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</si>
  <si>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</si>
  <si>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</si>
  <si>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</si>
  <si>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</si>
  <si>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</si>
  <si>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</si>
  <si>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</si>
  <si>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</si>
  <si>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</si>
  <si>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</si>
  <si>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</si>
  <si>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</si>
  <si>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</si>
  <si>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</si>
  <si>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</si>
  <si>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</si>
  <si>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</si>
  <si>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</si>
  <si>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</si>
  <si>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</si>
  <si>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</si>
  <si>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</si>
  <si>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</si>
  <si>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</si>
  <si>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</si>
  <si>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</si>
  <si>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</si>
  <si>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</si>
  <si>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</si>
  <si>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</si>
  <si>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</si>
  <si>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</si>
  <si>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</si>
  <si>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</si>
  <si>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</si>
  <si>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</si>
  <si>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</si>
  <si>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</si>
  <si>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</si>
  <si>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</si>
  <si>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</si>
  <si>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</si>
  <si>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</si>
  <si>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</si>
  <si>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</si>
  <si>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</si>
  <si>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</si>
  <si>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</si>
  <si>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</si>
  <si>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</si>
  <si>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</si>
  <si>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</si>
  <si>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</si>
  <si>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</si>
  <si>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</si>
  <si>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</si>
  <si>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</si>
  <si>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</si>
  <si>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</si>
  <si>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</si>
  <si>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</si>
  <si>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</si>
  <si>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</si>
  <si>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</si>
  <si>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</si>
  <si>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</si>
  <si>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</si>
  <si>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</si>
  <si>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</si>
  <si>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</si>
  <si>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</si>
  <si>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</si>
  <si>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</si>
  <si>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</si>
  <si>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</si>
  <si>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</si>
  <si>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</si>
  <si>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</si>
  <si>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</si>
  <si>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</si>
  <si>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</si>
  <si>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</si>
  <si>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</si>
  <si>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</si>
  <si>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</si>
  <si>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</si>
  <si>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</si>
  <si>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</si>
  <si>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</si>
  <si>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</si>
  <si>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</si>
  <si>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</si>
  <si>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</si>
  <si>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</si>
  <si>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</si>
  <si>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</si>
  <si>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</si>
  <si>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</si>
  <si>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</si>
  <si>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</si>
  <si>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</si>
  <si>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</si>
  <si>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</si>
  <si>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</si>
  <si>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</si>
  <si>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</si>
  <si>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</si>
  <si>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</si>
  <si>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</si>
  <si>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</si>
  <si>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</si>
  <si>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</si>
  <si>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</si>
  <si>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</si>
  <si>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</si>
  <si>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</si>
  <si>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</si>
  <si>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</si>
  <si>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</si>
  <si>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</si>
  <si>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</si>
  <si>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</si>
  <si>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</si>
  <si>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</si>
  <si>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</si>
  <si>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</si>
  <si>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</si>
  <si>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</si>
  <si>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</si>
  <si>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</si>
  <si>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</si>
  <si>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</si>
  <si>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</si>
  <si>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</si>
  <si>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</si>
  <si>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</si>
  <si>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</si>
  <si>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</si>
  <si>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</si>
  <si>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</si>
  <si>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</si>
  <si>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</si>
  <si>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</si>
  <si>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</si>
  <si>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</si>
  <si>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</si>
  <si>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</si>
  <si>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</si>
  <si>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</si>
  <si>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</si>
  <si>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</si>
  <si>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</si>
  <si>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</si>
  <si>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</si>
  <si>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</si>
  <si>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</si>
  <si>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</si>
  <si>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</si>
  <si>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</si>
  <si>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</si>
  <si>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</si>
  <si>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</si>
  <si>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</si>
  <si>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</si>
  <si>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</si>
  <si>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</si>
  <si>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</si>
  <si>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</si>
  <si>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</si>
  <si>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</si>
  <si>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</si>
  <si>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</si>
  <si>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</si>
  <si>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</si>
  <si>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</si>
  <si>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</si>
  <si>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</si>
  <si>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</si>
  <si>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</si>
  <si>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</si>
  <si>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</si>
  <si>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</si>
  <si>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</si>
  <si>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</si>
  <si>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</si>
  <si>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</si>
  <si>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</si>
  <si>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</si>
  <si>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</si>
  <si>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</si>
  <si>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</si>
  <si>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</si>
  <si>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</si>
  <si>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</si>
  <si>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</si>
  <si>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</si>
  <si>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</si>
  <si>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</si>
  <si>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</si>
  <si>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</si>
  <si>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</si>
  <si>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</si>
  <si>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</si>
  <si>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</si>
  <si>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</si>
  <si>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</si>
  <si>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</si>
  <si>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</si>
  <si>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</si>
  <si>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</si>
  <si>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</si>
  <si>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</si>
  <si>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</si>
  <si>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</si>
  <si>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</si>
  <si>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</si>
  <si>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</si>
  <si>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</si>
  <si>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</si>
  <si>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</si>
  <si>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</si>
  <si>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</si>
  <si>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</si>
  <si>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</si>
  <si>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</si>
  <si>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</si>
  <si>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</si>
  <si>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</si>
  <si>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</si>
  <si>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</si>
  <si>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</si>
  <si>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</si>
  <si>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</si>
  <si>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</si>
  <si>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</si>
  <si>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</si>
  <si>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</si>
  <si>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</si>
  <si>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</si>
  <si>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</si>
  <si>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</si>
  <si>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</si>
  <si>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</si>
  <si>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</si>
  <si>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</si>
  <si>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</si>
  <si>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</si>
  <si>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</si>
  <si>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</si>
  <si>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</si>
  <si>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</si>
  <si>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</si>
  <si>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</si>
  <si>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</si>
  <si>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</si>
  <si>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</si>
  <si>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</si>
  <si>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</si>
  <si>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</si>
  <si>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</si>
  <si>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</si>
  <si>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</si>
  <si>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</si>
  <si>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</si>
  <si>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</si>
  <si>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</si>
  <si>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</si>
  <si>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</si>
  <si>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</si>
  <si>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</si>
  <si>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</si>
  <si>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</si>
  <si>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</si>
  <si>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</si>
  <si>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</si>
  <si>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</si>
  <si>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</si>
  <si>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</si>
  <si>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</si>
  <si>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</si>
  <si>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</si>
  <si>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</si>
  <si>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</si>
  <si>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</si>
  <si>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</si>
  <si>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</si>
  <si>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</si>
  <si>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</si>
  <si>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</si>
  <si>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</si>
  <si>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</si>
  <si>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</si>
  <si>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</si>
  <si>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</si>
  <si>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</si>
  <si>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</si>
  <si>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</si>
  <si>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</si>
  <si>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</si>
  <si>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</si>
  <si>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</si>
  <si>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</si>
  <si>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</si>
  <si>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</si>
  <si>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</si>
  <si>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</si>
  <si>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</si>
  <si>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</si>
  <si>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</si>
  <si>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</si>
  <si>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</si>
  <si>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</si>
  <si>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</si>
  <si>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</si>
  <si>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</si>
  <si>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</si>
  <si>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</si>
  <si>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</si>
  <si>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</si>
  <si>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</si>
  <si>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</si>
  <si>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</si>
  <si>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</si>
  <si>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</si>
  <si>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</si>
  <si>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</si>
  <si>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</si>
  <si>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</si>
  <si>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</si>
  <si>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</si>
  <si>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</si>
  <si>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</si>
  <si>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</si>
  <si>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</si>
  <si>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</si>
  <si>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</si>
  <si>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</si>
  <si>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</si>
  <si>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</si>
  <si>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</si>
  <si>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</si>
  <si>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</si>
  <si>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</si>
  <si>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</si>
  <si>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</si>
  <si>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</si>
  <si>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</si>
  <si>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</si>
  <si>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</si>
  <si>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</si>
  <si>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</si>
  <si>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</si>
  <si>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</si>
  <si>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</si>
  <si>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</si>
  <si>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</si>
  <si>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</si>
  <si>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</si>
  <si>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</si>
  <si>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</si>
  <si>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</si>
  <si>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</si>
  <si>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</si>
  <si>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</si>
  <si>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</si>
  <si>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</si>
  <si>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</si>
  <si>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</si>
  <si>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</si>
  <si>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</si>
  <si>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</si>
  <si>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</si>
  <si>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</si>
  <si>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</si>
  <si>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</si>
  <si>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</si>
  <si>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</si>
  <si>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</si>
  <si>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</si>
  <si>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</si>
  <si>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</si>
  <si>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</si>
  <si>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</si>
  <si>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</si>
  <si>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</si>
  <si>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</si>
  <si>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</si>
  <si>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</si>
  <si>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</si>
  <si>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</si>
  <si>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</si>
  <si>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</si>
  <si>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</si>
  <si>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</si>
  <si>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</si>
  <si>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</si>
  <si>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</si>
  <si>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</si>
  <si>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</si>
  <si>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</si>
  <si>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</si>
  <si>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</si>
  <si>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</si>
  <si>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</si>
  <si>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</si>
  <si>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</si>
  <si>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</si>
  <si>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</si>
  <si>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</si>
  <si>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</si>
  <si>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</si>
  <si>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</si>
  <si>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</si>
  <si>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</si>
  <si>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</si>
  <si>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</si>
  <si>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</si>
  <si>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</si>
  <si>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</si>
  <si>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</si>
  <si>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</si>
  <si>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</si>
  <si>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</si>
  <si>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</si>
  <si>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</si>
  <si>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</si>
  <si>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</si>
  <si>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</si>
  <si>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</si>
  <si>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</si>
  <si>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</si>
  <si>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</si>
  <si>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</si>
  <si>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</si>
  <si>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</si>
  <si>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</si>
  <si>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</si>
  <si>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</si>
  <si>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</si>
  <si>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</si>
  <si>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</si>
  <si>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</si>
  <si>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</si>
  <si>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</si>
  <si>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</si>
  <si>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</si>
  <si>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</si>
  <si>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</si>
  <si>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</si>
  <si>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</si>
  <si>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</si>
  <si>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</si>
  <si>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</si>
  <si>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</si>
  <si>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</si>
  <si>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</si>
  <si>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</si>
  <si>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</si>
  <si>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</si>
  <si>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</si>
  <si>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</si>
  <si>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</si>
  <si>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</si>
  <si>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</si>
  <si>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</si>
  <si>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</si>
  <si>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</si>
  <si>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</si>
  <si>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</si>
  <si>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</si>
  <si>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</si>
  <si>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</si>
  <si>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</si>
  <si>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</si>
  <si>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</si>
  <si>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</si>
  <si>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</si>
  <si>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</si>
  <si>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</si>
  <si>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</si>
  <si>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</si>
  <si>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</si>
  <si>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</si>
  <si>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</si>
  <si>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</si>
  <si>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</si>
  <si>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</si>
  <si>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</si>
  <si>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</si>
  <si>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</si>
  <si>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</si>
  <si>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</si>
  <si>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</si>
  <si>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</si>
  <si>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</si>
  <si>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</si>
  <si>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</si>
  <si>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</si>
  <si>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</si>
  <si>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</si>
  <si>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</si>
  <si>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</si>
  <si>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</si>
  <si>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</si>
  <si>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</si>
  <si>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</si>
  <si>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</si>
  <si>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</si>
  <si>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</si>
  <si>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</si>
  <si>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</si>
  <si>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</si>
  <si>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</si>
  <si>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</si>
  <si>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</si>
  <si>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</si>
  <si>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</si>
  <si>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</si>
  <si>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</si>
  <si>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</si>
  <si>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</si>
  <si>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</si>
  <si>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</si>
  <si>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</si>
  <si>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</si>
  <si>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</si>
  <si>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</si>
  <si>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</si>
  <si>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</si>
  <si>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</si>
  <si>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</si>
  <si>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</si>
  <si>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</si>
  <si>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</si>
  <si>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</si>
  <si>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</si>
  <si>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</si>
  <si>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</si>
  <si>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</si>
  <si>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</si>
  <si>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</si>
  <si>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</si>
  <si>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</si>
  <si>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</si>
  <si>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</si>
  <si>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</si>
  <si>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</si>
  <si>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</si>
  <si>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</si>
  <si>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</si>
  <si>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</si>
  <si>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</si>
  <si>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</si>
  <si>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</si>
  <si>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</si>
  <si>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</si>
  <si>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</si>
  <si>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</si>
  <si>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</si>
  <si>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</si>
  <si>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</si>
  <si>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</si>
  <si>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</si>
  <si>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</si>
  <si>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</si>
  <si>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</si>
  <si>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</si>
  <si>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</si>
  <si>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</si>
  <si>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</si>
  <si>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</si>
  <si>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</si>
  <si>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</si>
  <si>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</si>
  <si>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</si>
  <si>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</si>
  <si>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</si>
  <si>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</si>
  <si>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</si>
  <si>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</si>
  <si>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</si>
  <si>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</si>
  <si>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</si>
  <si>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</si>
  <si>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</si>
  <si>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</si>
  <si>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</si>
  <si>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</si>
  <si>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</si>
  <si>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</si>
  <si>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</si>
  <si>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</si>
  <si>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</si>
  <si>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</si>
  <si>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</si>
  <si>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</si>
  <si>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</si>
  <si>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</si>
  <si>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</si>
  <si>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</si>
  <si>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</si>
  <si>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</si>
  <si>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</si>
  <si>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</si>
  <si>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</si>
  <si>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</si>
  <si>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</si>
  <si>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</si>
  <si>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</si>
  <si>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</si>
  <si>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</si>
  <si>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</si>
  <si>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</si>
  <si>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</si>
  <si>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</si>
  <si>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</si>
  <si>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</si>
  <si>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</si>
  <si>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</si>
  <si>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</si>
  <si>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</si>
  <si>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</si>
  <si>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</si>
  <si>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</si>
  <si>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</si>
  <si>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</si>
  <si>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</si>
  <si>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</si>
  <si>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</si>
  <si>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</si>
  <si>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</si>
  <si>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</si>
  <si>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</si>
  <si>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</si>
  <si>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</si>
  <si>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</si>
  <si>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</si>
  <si>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</si>
  <si>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</si>
  <si>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</si>
  <si>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</si>
  <si>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</si>
  <si>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</si>
  <si>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</si>
  <si>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</si>
  <si>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</si>
  <si>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</si>
  <si>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</si>
  <si>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</si>
  <si>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</si>
  <si>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</si>
  <si>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</si>
  <si>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</si>
  <si>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</si>
  <si>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</si>
  <si>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</si>
  <si>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</si>
  <si>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</si>
  <si>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</si>
  <si>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</si>
  <si>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</si>
  <si>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</si>
  <si>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</si>
  <si>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</si>
  <si>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</si>
  <si>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</si>
  <si>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</si>
  <si>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</si>
  <si>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</si>
  <si>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</si>
  <si>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</si>
  <si>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</si>
  <si>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</si>
  <si>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</si>
  <si>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</si>
  <si>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</si>
  <si>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</si>
  <si>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</si>
  <si>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</si>
  <si>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</si>
  <si>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</si>
  <si>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</si>
  <si>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</si>
  <si>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</si>
  <si>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</si>
  <si>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</si>
  <si>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</si>
  <si>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</si>
  <si>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</si>
  <si>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</si>
  <si>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</si>
  <si>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</si>
  <si>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</si>
  <si>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</si>
  <si>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</si>
  <si>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</si>
  <si>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</si>
  <si>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</si>
  <si>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</si>
  <si>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</si>
  <si>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</si>
  <si>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</si>
  <si>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</si>
  <si>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</si>
  <si>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</si>
  <si>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</si>
  <si>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</si>
  <si>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</si>
  <si>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</si>
  <si>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</si>
  <si>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</si>
  <si>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</si>
  <si>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</si>
  <si>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</si>
  <si>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</si>
  <si>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</si>
  <si>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</si>
  <si>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</si>
  <si>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</si>
  <si>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</si>
  <si>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</si>
  <si>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</si>
  <si>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</si>
  <si>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</si>
  <si>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</si>
  <si>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</si>
  <si>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</si>
  <si>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</si>
  <si>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</si>
  <si>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</si>
  <si>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</si>
  <si>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</si>
  <si>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</si>
  <si>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</si>
  <si>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</si>
  <si>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</si>
  <si>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</si>
  <si>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</si>
  <si>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</si>
  <si>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</si>
  <si>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</si>
  <si>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</si>
  <si>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</si>
  <si>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</si>
  <si>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</si>
  <si>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</si>
  <si>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</si>
  <si>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</si>
  <si>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</si>
  <si>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</si>
  <si>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</si>
  <si>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</si>
  <si>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</si>
  <si>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</si>
  <si>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</si>
  <si>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</si>
  <si>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</si>
  <si>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</si>
  <si>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</si>
  <si>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</si>
  <si>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</si>
  <si>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</si>
  <si>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</si>
  <si>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</si>
  <si>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</si>
  <si>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</si>
  <si>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</si>
  <si>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</si>
  <si>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</si>
  <si>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</si>
  <si>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</si>
  <si>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</si>
  <si>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</si>
  <si>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</si>
  <si>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</si>
  <si>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</si>
  <si>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</si>
  <si>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</si>
  <si>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</si>
  <si>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</si>
  <si>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</si>
  <si>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</si>
  <si>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</si>
  <si>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</si>
  <si>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</si>
  <si>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</si>
  <si>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</si>
  <si>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</si>
  <si>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</si>
  <si>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</si>
  <si>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</si>
  <si>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</si>
  <si>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</si>
  <si>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</si>
  <si>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</si>
  <si>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</si>
  <si>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</si>
  <si>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</si>
  <si>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</si>
  <si>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</si>
  <si>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</si>
  <si>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</si>
  <si>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</si>
  <si>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</si>
  <si>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</si>
  <si>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</si>
  <si>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</si>
  <si>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</si>
  <si>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</si>
  <si>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</si>
  <si>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</si>
  <si>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</si>
  <si>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</si>
  <si>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</si>
  <si>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</si>
  <si>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</si>
  <si>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</si>
  <si>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</si>
  <si>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</si>
  <si>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</si>
  <si>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</si>
  <si>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</si>
  <si>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</si>
  <si>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</si>
  <si>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</si>
  <si>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</si>
  <si>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</si>
  <si>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</si>
  <si>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</si>
  <si>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</si>
  <si>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</si>
  <si>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</si>
  <si>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</si>
  <si>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</si>
  <si>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</si>
  <si>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</si>
  <si>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</si>
  <si>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</si>
  <si>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</si>
  <si>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</si>
  <si>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</si>
  <si>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</si>
  <si>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</si>
  <si>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</si>
  <si>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</si>
  <si>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</si>
  <si>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</si>
  <si>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</si>
  <si>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</si>
  <si>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</si>
  <si>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</si>
  <si>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</si>
  <si>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</si>
  <si>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</si>
  <si>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</si>
  <si>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</si>
  <si>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</si>
  <si>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</si>
  <si>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</si>
  <si>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</si>
  <si>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</si>
  <si>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</si>
  <si>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</si>
  <si>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</si>
  <si>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</si>
  <si>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</si>
  <si>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</si>
  <si>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</si>
  <si>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</si>
  <si>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</si>
  <si>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</si>
  <si>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</si>
  <si>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</si>
  <si>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</si>
  <si>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</si>
  <si>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</si>
  <si>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</si>
  <si>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</si>
  <si>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</si>
  <si>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</si>
  <si>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</si>
  <si>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</si>
  <si>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</si>
  <si>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</si>
  <si>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</si>
  <si>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</si>
  <si>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</si>
  <si>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</si>
  <si>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</si>
  <si>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</si>
  <si>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</si>
  <si>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</si>
  <si>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</si>
  <si>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</si>
  <si>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</si>
  <si>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</si>
  <si>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</si>
  <si>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</si>
  <si>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</si>
  <si>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</si>
  <si>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</si>
  <si>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</si>
  <si>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</si>
  <si>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</si>
  <si>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</si>
  <si>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</si>
  <si>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</si>
  <si>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</si>
  <si>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</si>
  <si>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</si>
  <si>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</si>
  <si>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</si>
  <si>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</si>
  <si>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</si>
  <si>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</si>
  <si>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</si>
  <si>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</si>
  <si>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</si>
  <si>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</si>
  <si>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</si>
  <si>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</si>
  <si>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</si>
  <si>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</si>
  <si>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</si>
  <si>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</si>
  <si>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</si>
  <si>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</si>
  <si>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</si>
  <si>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</si>
  <si>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</si>
  <si>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</si>
  <si>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</si>
  <si>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</si>
  <si>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</si>
  <si>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</si>
  <si>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</si>
  <si>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</si>
  <si>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</si>
  <si>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</si>
  <si>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</si>
  <si>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</si>
  <si>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</si>
  <si>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</si>
  <si>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</si>
  <si>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</si>
  <si>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</si>
  <si>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</si>
  <si>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</si>
  <si>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</si>
  <si>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</si>
  <si>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</si>
  <si>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</si>
  <si>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</si>
  <si>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</si>
  <si>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</si>
  <si>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</si>
  <si>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</si>
  <si>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</si>
  <si>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</si>
  <si>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</si>
  <si>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</si>
  <si>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</si>
  <si>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</si>
  <si>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</si>
  <si>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</si>
  <si>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</si>
  <si>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</si>
  <si>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</si>
  <si>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</si>
  <si>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</si>
  <si>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</si>
  <si>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</si>
  <si>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</si>
  <si>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</si>
  <si>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</si>
  <si>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</si>
  <si>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</si>
  <si>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</si>
  <si>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</si>
  <si>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</si>
  <si>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</si>
  <si>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</si>
  <si>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</si>
  <si>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</si>
  <si>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</si>
  <si>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</si>
  <si>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</si>
  <si>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</si>
  <si>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</si>
  <si>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</si>
  <si>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</si>
  <si>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</si>
  <si>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</si>
  <si>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</si>
  <si>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</si>
  <si>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</si>
  <si>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</si>
  <si>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</si>
  <si>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</si>
  <si>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</si>
  <si>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</si>
  <si>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</si>
  <si>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</si>
  <si>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</si>
  <si>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</si>
  <si>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</si>
  <si>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</si>
  <si>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</si>
  <si>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</si>
  <si>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</si>
  <si>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</si>
  <si>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</si>
  <si>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</si>
  <si>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</si>
  <si>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</si>
  <si>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</si>
  <si>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</si>
  <si>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</si>
  <si>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</si>
  <si>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</si>
  <si>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</si>
  <si>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</si>
  <si>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</si>
  <si>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</si>
  <si>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</si>
  <si>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</si>
  <si>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</si>
  <si>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</si>
  <si>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</si>
  <si>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</si>
  <si>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</si>
  <si>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</si>
  <si>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</si>
  <si>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</si>
  <si>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</si>
  <si>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</si>
  <si>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</si>
  <si>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</si>
  <si>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</si>
  <si>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</si>
  <si>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</si>
  <si>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</si>
  <si>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</si>
  <si>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</si>
  <si>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</si>
  <si>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</si>
  <si>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</si>
  <si>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</si>
  <si>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</si>
  <si>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</si>
  <si>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</si>
  <si>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</si>
  <si>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</si>
  <si>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</si>
  <si>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</si>
  <si>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</si>
  <si>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</si>
  <si>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</si>
  <si>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</si>
  <si>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</si>
  <si>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</si>
  <si>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</si>
  <si>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</si>
  <si>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</si>
  <si>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</si>
  <si>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</si>
  <si>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</si>
  <si>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</si>
  <si>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</si>
  <si>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</si>
  <si>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</si>
  <si>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</si>
  <si>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</si>
  <si>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</si>
  <si>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</si>
  <si>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</si>
  <si>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</si>
  <si>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</si>
  <si>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</si>
  <si>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</si>
  <si>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</si>
  <si>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</si>
  <si>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</si>
  <si>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</si>
  <si>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</si>
  <si>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</si>
  <si>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</si>
  <si>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</si>
  <si>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</si>
  <si>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</si>
  <si>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</si>
  <si>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</si>
  <si>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</si>
  <si>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</si>
  <si>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</si>
  <si>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</si>
  <si>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</si>
  <si>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</si>
  <si>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</si>
  <si>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</si>
  <si>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</si>
  <si>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</si>
  <si>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</si>
  <si>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</si>
  <si>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</si>
  <si>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</si>
  <si>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</si>
  <si>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</si>
  <si>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</si>
  <si>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</si>
  <si>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</si>
  <si>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</si>
  <si>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</si>
  <si>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</si>
  <si>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</si>
  <si>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</si>
  <si>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</si>
  <si>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</si>
  <si>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</si>
  <si>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</si>
  <si>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</si>
  <si>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</si>
  <si>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</si>
  <si>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</si>
  <si>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</si>
  <si>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</si>
  <si>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</si>
  <si>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</si>
  <si>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</si>
  <si>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</si>
  <si>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</si>
  <si>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</si>
  <si>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</si>
  <si>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</si>
  <si>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</si>
  <si>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</si>
  <si>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</si>
  <si>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</si>
  <si>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</si>
  <si>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</si>
  <si>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</si>
  <si>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</si>
  <si>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</si>
  <si>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</si>
  <si>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</si>
  <si>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</si>
  <si>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</si>
  <si>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</si>
  <si>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</si>
  <si>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</si>
  <si>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</si>
  <si>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</si>
  <si>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</si>
  <si>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</si>
  <si>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</si>
  <si>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</si>
  <si>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</si>
  <si>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</si>
  <si>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</si>
  <si>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</si>
  <si>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</si>
  <si>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</si>
  <si>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</si>
  <si>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</si>
  <si>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</si>
  <si>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</si>
  <si>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</si>
  <si>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</si>
  <si>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</si>
  <si>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</si>
  <si>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</si>
  <si>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</si>
  <si>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</si>
  <si>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</si>
  <si>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</si>
  <si>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</si>
  <si>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</si>
  <si>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</si>
  <si>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</si>
  <si>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</si>
  <si>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</si>
  <si>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</si>
  <si>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</si>
  <si>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</si>
  <si>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</si>
  <si>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</si>
  <si>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</si>
  <si>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</si>
  <si>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</si>
  <si>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</si>
  <si>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</si>
  <si>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</si>
  <si>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</si>
  <si>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</si>
  <si>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</si>
  <si>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</si>
  <si>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</si>
  <si>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</si>
  <si>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</si>
  <si>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</si>
  <si>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</si>
  <si>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</si>
  <si>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</si>
  <si>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</si>
  <si>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</si>
  <si>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</si>
  <si>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</si>
  <si>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</si>
  <si>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</si>
  <si>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</si>
  <si>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</si>
  <si>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</si>
  <si>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</si>
  <si>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</si>
  <si>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</si>
  <si>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</si>
  <si>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</si>
  <si>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</si>
  <si>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</si>
  <si>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</si>
  <si>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</si>
  <si>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</si>
  <si>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</si>
  <si>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</si>
  <si>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</si>
  <si>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</si>
  <si>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</si>
  <si>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</si>
  <si>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</si>
  <si>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</si>
  <si>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</si>
  <si>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</si>
  <si>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</si>
  <si>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</si>
  <si>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</si>
  <si>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</si>
  <si>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</si>
  <si>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</si>
  <si>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</si>
  <si>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</si>
  <si>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</si>
  <si>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</si>
  <si>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</si>
  <si>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</si>
  <si>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</si>
  <si>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</si>
  <si>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</si>
  <si>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</si>
  <si>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</si>
  <si>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</si>
  <si>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</si>
  <si>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</si>
  <si>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</si>
  <si>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</si>
  <si>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</si>
  <si>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</si>
  <si>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</si>
  <si>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</si>
  <si>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</si>
  <si>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</si>
  <si>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</si>
  <si>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</si>
  <si>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</si>
  <si>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</si>
  <si>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</si>
  <si>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</si>
  <si>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</si>
  <si>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</si>
  <si>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</si>
  <si>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</si>
  <si>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</si>
  <si>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</si>
  <si>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</si>
  <si>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</si>
  <si>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</si>
  <si>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</si>
  <si>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</si>
  <si>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</si>
  <si>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</si>
  <si>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</si>
  <si>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</si>
  <si>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</si>
  <si>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</si>
  <si>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</si>
  <si>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</si>
  <si>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</si>
  <si>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</si>
  <si>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</si>
  <si>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</si>
  <si>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</si>
  <si>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</si>
  <si>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</si>
  <si>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</si>
  <si>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</si>
  <si>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</si>
  <si>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</si>
  <si>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</si>
  <si>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</si>
  <si>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</si>
  <si>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</si>
  <si>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</si>
  <si>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</si>
  <si>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</si>
  <si>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</si>
  <si>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</si>
  <si>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</si>
  <si>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</si>
  <si>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</si>
  <si>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</si>
  <si>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</si>
  <si>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</si>
  <si>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</si>
  <si>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</si>
  <si>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</si>
  <si>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</si>
  <si>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</si>
  <si>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</si>
  <si>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</si>
  <si>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</si>
  <si>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</si>
  <si>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</si>
  <si>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</si>
  <si>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</si>
  <si>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</si>
  <si>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</si>
  <si>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</si>
  <si>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</si>
  <si>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</si>
  <si>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</si>
  <si>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</si>
  <si>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</si>
  <si>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</si>
  <si>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</si>
  <si>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</si>
  <si>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</si>
  <si>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</si>
  <si>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</si>
  <si>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</si>
  <si>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</si>
  <si>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</si>
  <si>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</si>
  <si>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</si>
  <si>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</si>
  <si>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</si>
  <si>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</si>
  <si>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</si>
  <si>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</si>
  <si>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</si>
  <si>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</si>
  <si>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</si>
  <si>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</si>
  <si>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</si>
  <si>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</si>
  <si>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</si>
  <si>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</si>
  <si>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</si>
  <si>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</si>
  <si>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</si>
  <si>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</si>
  <si>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</si>
  <si>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</si>
  <si>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</si>
  <si>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</si>
  <si>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</si>
  <si>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</si>
  <si>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</si>
  <si>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</si>
  <si>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</si>
  <si>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</si>
  <si>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</si>
  <si>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</si>
  <si>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</si>
  <si>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</si>
  <si>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</si>
  <si>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</si>
  <si>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</si>
  <si>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</si>
  <si>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</si>
  <si>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</si>
  <si>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</si>
  <si>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</si>
  <si>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</si>
  <si>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</si>
  <si>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</si>
  <si>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</si>
  <si>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</si>
  <si>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</si>
  <si>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</si>
  <si>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</si>
  <si>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</si>
  <si>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</si>
  <si>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</si>
  <si>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</si>
  <si>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</si>
  <si>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</si>
  <si>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</si>
  <si>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</si>
  <si>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</si>
  <si>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</si>
  <si>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</si>
  <si>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</si>
  <si>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</si>
  <si>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</si>
  <si>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</si>
  <si>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</si>
  <si>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</si>
  <si>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</si>
  <si>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</si>
  <si>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</si>
  <si>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</si>
  <si>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</si>
  <si>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</si>
  <si>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</si>
  <si>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</si>
  <si>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</si>
  <si>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</si>
  <si>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</si>
  <si>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</si>
  <si>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</si>
  <si>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</si>
  <si>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</si>
  <si>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</si>
  <si>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</si>
  <si>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</si>
  <si>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</si>
  <si>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</si>
  <si>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</si>
  <si>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</si>
  <si>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</si>
  <si>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</si>
  <si>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</si>
  <si>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</si>
  <si>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</si>
  <si>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</si>
  <si>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</si>
  <si>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</si>
  <si>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</si>
  <si>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</si>
  <si>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</si>
  <si>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</si>
  <si>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</si>
  <si>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</si>
  <si>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</si>
  <si>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</si>
  <si>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</si>
  <si>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</si>
  <si>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</si>
  <si>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</si>
  <si>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</si>
  <si>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</si>
  <si>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</si>
  <si>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</si>
  <si>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</si>
  <si>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</si>
  <si>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</si>
  <si>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</si>
  <si>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</si>
  <si>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</si>
  <si>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</si>
  <si>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</si>
  <si>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</si>
  <si>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</si>
  <si>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</si>
  <si>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</si>
  <si>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</si>
  <si>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</si>
  <si>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</si>
  <si>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</si>
  <si>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</si>
  <si>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</si>
  <si>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</si>
  <si>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</si>
  <si>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</si>
  <si>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</si>
  <si>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</si>
  <si>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</si>
  <si>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</si>
  <si>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</si>
  <si>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</si>
  <si>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</si>
  <si>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</si>
  <si>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</si>
  <si>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</si>
  <si>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</si>
  <si>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</si>
  <si>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</si>
  <si>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</si>
  <si>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</si>
  <si>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</si>
  <si>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</si>
  <si>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</si>
  <si>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</si>
  <si>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</si>
  <si>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</si>
  <si>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</si>
  <si>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</si>
  <si>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</si>
  <si>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</si>
  <si>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</si>
  <si>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</si>
  <si>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</si>
  <si>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</si>
  <si>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</si>
  <si>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</si>
  <si>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</si>
  <si>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</si>
  <si>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</si>
  <si>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</si>
  <si>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</si>
  <si>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</si>
  <si>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</si>
  <si>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</si>
  <si>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</si>
  <si>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</si>
  <si>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</si>
  <si>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</si>
  <si>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</si>
  <si>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</si>
  <si>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</si>
  <si>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</si>
  <si>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</si>
  <si>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</si>
  <si>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</si>
  <si>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</si>
  <si>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</si>
  <si>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</si>
  <si>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</si>
  <si>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</si>
  <si>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</si>
  <si>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</si>
  <si>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</si>
  <si>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</si>
  <si>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</si>
  <si>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</si>
  <si>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</si>
  <si>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</si>
  <si>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</si>
  <si>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</si>
  <si>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</si>
  <si>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</si>
  <si>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</si>
  <si>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</si>
  <si>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</si>
  <si>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</si>
  <si>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</si>
  <si>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</si>
  <si>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</si>
  <si>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</si>
  <si>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</si>
  <si>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</si>
  <si>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</si>
  <si>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</si>
  <si>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</si>
  <si>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</si>
  <si>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</si>
  <si>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</si>
  <si>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</si>
  <si>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</si>
  <si>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</si>
  <si>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</si>
  <si>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</si>
  <si>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</si>
  <si>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</si>
  <si>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</si>
  <si>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</si>
  <si>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</si>
  <si>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</si>
  <si>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</si>
  <si>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</si>
  <si>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</si>
  <si>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</si>
  <si>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</si>
  <si>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</si>
  <si>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</si>
  <si>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</si>
  <si>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</si>
  <si>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</si>
  <si>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</si>
  <si>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</si>
  <si>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</si>
  <si>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</si>
  <si>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</si>
  <si>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</si>
  <si>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</si>
  <si>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</si>
  <si>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</si>
  <si>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</si>
  <si>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</si>
  <si>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</si>
  <si>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</si>
  <si>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</si>
  <si>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</si>
  <si>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</si>
  <si>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</si>
  <si>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</si>
  <si>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</si>
  <si>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</si>
  <si>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</si>
  <si>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</si>
  <si>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</si>
  <si>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</si>
  <si>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</si>
  <si>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</si>
  <si>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</si>
  <si>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</si>
  <si>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</si>
  <si>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</si>
  <si>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</si>
  <si>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</si>
  <si>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</si>
  <si>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</si>
  <si>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</si>
  <si>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</si>
  <si>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</si>
  <si>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</si>
  <si>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</si>
  <si>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</si>
  <si>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</si>
  <si>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</si>
  <si>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</si>
  <si>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</si>
  <si>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</si>
  <si>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</si>
  <si>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</si>
  <si>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</si>
  <si>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</si>
  <si>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</si>
  <si>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</si>
  <si>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</si>
  <si>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</si>
  <si>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</si>
  <si>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</si>
  <si>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</si>
  <si>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</si>
  <si>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</si>
  <si>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</si>
  <si>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</si>
  <si>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</si>
  <si>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</si>
  <si>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</si>
  <si>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</si>
  <si>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</si>
  <si>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</si>
  <si>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</si>
  <si>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</si>
  <si>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</si>
  <si>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</si>
  <si>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</si>
  <si>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</si>
  <si>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</si>
  <si>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</si>
  <si>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</si>
  <si>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</si>
  <si>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</si>
  <si>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</si>
  <si>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</si>
  <si>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</si>
  <si>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</si>
  <si>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</si>
  <si>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</si>
  <si>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</si>
  <si>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</si>
  <si>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</si>
  <si>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</si>
  <si>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</si>
  <si>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</si>
  <si>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</si>
  <si>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</si>
  <si>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</si>
  <si>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</si>
  <si>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</si>
  <si>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</si>
  <si>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</si>
  <si>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</si>
  <si>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</si>
  <si>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</si>
  <si>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</si>
  <si>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</si>
  <si>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</si>
  <si>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</si>
  <si>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</si>
  <si>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</si>
  <si>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</si>
  <si>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</si>
  <si>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</si>
  <si>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</si>
  <si>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</si>
  <si>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</si>
  <si>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</si>
  <si>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</si>
  <si>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</si>
  <si>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</si>
  <si>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</si>
  <si>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</si>
  <si>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</si>
  <si>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</si>
  <si>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</si>
  <si>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</si>
  <si>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</si>
  <si>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</si>
  <si>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</si>
  <si>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</si>
  <si>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</si>
  <si>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</si>
  <si>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</si>
  <si>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</si>
  <si>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</si>
  <si>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</si>
  <si>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</si>
  <si>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</si>
  <si>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</si>
  <si>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</si>
  <si>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</si>
  <si>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</si>
  <si>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</si>
  <si>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</si>
  <si>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</si>
  <si>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</si>
  <si>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</si>
  <si>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</si>
  <si>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</si>
  <si>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</si>
  <si>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</si>
  <si>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</si>
  <si>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</si>
  <si>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</si>
  <si>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</si>
  <si>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</si>
  <si>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</si>
  <si>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</si>
  <si>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</si>
  <si>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</si>
  <si>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</si>
  <si>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</si>
  <si>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</si>
  <si>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</si>
  <si>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</si>
  <si>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</si>
  <si>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</si>
  <si>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</si>
  <si>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</si>
  <si>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</si>
  <si>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</si>
  <si>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</si>
  <si>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</si>
  <si>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</si>
  <si>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</si>
  <si>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</si>
  <si>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</si>
  <si>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</si>
  <si>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</si>
  <si>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</si>
  <si>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</si>
  <si>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</si>
  <si>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</si>
  <si>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</si>
  <si>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</si>
  <si>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</si>
  <si>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</si>
  <si>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</si>
  <si>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</si>
  <si>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</si>
  <si>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</si>
  <si>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</si>
  <si>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</si>
  <si>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</si>
  <si>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</si>
  <si>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</si>
  <si>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</si>
  <si>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</si>
  <si>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</si>
  <si>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</si>
  <si>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</si>
  <si>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</si>
  <si>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</si>
  <si>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</si>
  <si>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</si>
  <si>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</si>
  <si>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</si>
  <si>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</si>
  <si>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</si>
  <si>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</si>
  <si>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</si>
  <si>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</si>
  <si>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</si>
  <si>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</si>
  <si>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</si>
  <si>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</si>
  <si>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</si>
  <si>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</si>
  <si>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</si>
  <si>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</si>
  <si>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</si>
  <si>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</si>
  <si>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</si>
  <si>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</si>
  <si>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</si>
  <si>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</si>
  <si>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</si>
  <si>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</si>
  <si>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</si>
  <si>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</si>
  <si>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</si>
  <si>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</si>
  <si>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</si>
  <si>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</si>
  <si>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</si>
  <si>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</si>
  <si>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</si>
  <si>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</si>
  <si>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</si>
  <si>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</si>
  <si>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</si>
  <si>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</si>
  <si>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</si>
  <si>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</si>
  <si>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</si>
  <si>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</si>
  <si>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</si>
  <si>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</si>
  <si>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</si>
  <si>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</si>
  <si>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</si>
  <si>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</si>
  <si>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</si>
  <si>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</si>
  <si>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</si>
  <si>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</si>
  <si>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</si>
  <si>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</si>
  <si>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</si>
  <si>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</si>
  <si>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</si>
  <si>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</si>
  <si>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</si>
  <si>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</si>
  <si>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</si>
  <si>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</si>
  <si>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</si>
  <si>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</si>
  <si>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</si>
  <si>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</si>
  <si>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</si>
  <si>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</si>
  <si>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</si>
  <si>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</si>
  <si>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</si>
  <si>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</si>
  <si>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</si>
  <si>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</si>
  <si>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</si>
  <si>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</si>
  <si>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</si>
  <si>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</si>
  <si>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</si>
  <si>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</si>
  <si>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</si>
  <si>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</si>
  <si>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</si>
  <si>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</si>
  <si>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</si>
  <si>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</si>
  <si>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</si>
  <si>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</si>
  <si>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</si>
  <si>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</si>
  <si>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</si>
  <si>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</si>
  <si>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</si>
  <si>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</si>
  <si>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</si>
  <si>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</si>
  <si>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</si>
  <si>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</si>
  <si>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</si>
  <si>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</si>
  <si>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</si>
  <si>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</si>
  <si>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</si>
  <si>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</si>
  <si>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</si>
  <si>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</si>
  <si>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</si>
  <si>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</si>
  <si>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</si>
  <si>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</si>
  <si>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</si>
  <si>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</si>
  <si>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</si>
  <si>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</si>
  <si>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</si>
  <si>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</si>
  <si>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</si>
  <si>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</si>
  <si>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</si>
  <si>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</si>
  <si>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</si>
  <si>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</si>
  <si>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</si>
  <si>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</si>
  <si>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</si>
  <si>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</si>
  <si>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</si>
  <si>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</si>
  <si>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</si>
  <si>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</si>
  <si>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</si>
  <si>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</si>
  <si>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</si>
  <si>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</si>
  <si>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</si>
  <si>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</si>
  <si>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</si>
  <si>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</si>
  <si>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</si>
  <si>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</si>
  <si>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</si>
  <si>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</si>
  <si>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</si>
  <si>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</si>
  <si>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</si>
  <si>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</si>
  <si>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</si>
  <si>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</si>
  <si>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</si>
  <si>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</si>
  <si>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</si>
  <si>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</si>
  <si>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</si>
  <si>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</si>
  <si>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</si>
  <si>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</si>
  <si>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</si>
  <si>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</si>
  <si>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</si>
  <si>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</si>
  <si>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</si>
  <si>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</si>
  <si>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</si>
  <si>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</si>
  <si>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</si>
  <si>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</si>
  <si>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</si>
  <si>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</si>
  <si>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</si>
  <si>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</si>
  <si>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</si>
  <si>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</si>
  <si>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</si>
  <si>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</si>
  <si>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</si>
  <si>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</si>
  <si>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</si>
  <si>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</si>
  <si>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</si>
  <si>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</si>
  <si>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</si>
  <si>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</si>
  <si>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</si>
  <si>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</si>
  <si>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</si>
  <si>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</si>
  <si>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</si>
  <si>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</si>
  <si>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</si>
  <si>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</si>
  <si>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</si>
  <si>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</si>
  <si>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</si>
  <si>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</si>
  <si>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</si>
  <si>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</si>
  <si>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</si>
  <si>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</si>
  <si>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</si>
  <si>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</si>
  <si>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</si>
  <si>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</si>
  <si>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</si>
  <si>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</si>
  <si>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</si>
  <si>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</si>
  <si>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</si>
  <si>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</si>
  <si>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</si>
  <si>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</si>
  <si>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</si>
  <si>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</si>
  <si>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</si>
  <si>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</si>
  <si>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</si>
  <si>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</si>
  <si>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</si>
  <si>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</si>
  <si>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</si>
  <si>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</si>
  <si>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</si>
  <si>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</si>
  <si>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</si>
  <si>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</si>
  <si>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</si>
  <si>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</si>
  <si>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</si>
  <si>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</si>
  <si>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</si>
  <si>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</si>
  <si>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</si>
  <si>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</si>
  <si>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</si>
  <si>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</si>
  <si>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</si>
  <si>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</si>
  <si>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</si>
  <si>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</si>
  <si>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</si>
  <si>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</si>
  <si>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</si>
  <si>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</si>
  <si>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</si>
  <si>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</si>
  <si>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</si>
  <si>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</si>
  <si>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</si>
  <si>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</si>
  <si>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</si>
  <si>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</si>
  <si>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</si>
  <si>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</si>
  <si>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</si>
  <si>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</si>
  <si>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</si>
  <si>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</si>
  <si>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</si>
  <si>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</si>
  <si>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</si>
  <si>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</si>
  <si>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</si>
  <si>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</si>
  <si>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</si>
  <si>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</si>
  <si>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</si>
  <si>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</si>
  <si>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</si>
  <si>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</si>
  <si>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</si>
  <si>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</si>
  <si>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</si>
  <si>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</si>
  <si>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</si>
  <si>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</si>
  <si>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</si>
  <si>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</si>
  <si>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</si>
  <si>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</si>
  <si>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</si>
  <si>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</si>
  <si>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</si>
  <si>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</si>
  <si>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</si>
  <si>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</si>
  <si>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</si>
  <si>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</si>
  <si>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</si>
  <si>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</si>
  <si>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</si>
  <si>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</si>
  <si>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</si>
  <si>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</si>
  <si>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</si>
  <si>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</si>
  <si>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</si>
  <si>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</si>
  <si>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</si>
  <si>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</si>
  <si>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</si>
  <si>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</si>
  <si>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</si>
  <si>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</si>
  <si>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</si>
  <si>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</si>
  <si>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</si>
  <si>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</si>
  <si>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</si>
  <si>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</si>
  <si>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</si>
  <si>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</si>
  <si>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</si>
  <si>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</si>
  <si>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</si>
  <si>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</si>
  <si>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</si>
  <si>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</si>
  <si>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</si>
  <si>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</si>
  <si>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</si>
  <si>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</si>
  <si>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</si>
  <si>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</si>
  <si>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</si>
  <si>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</si>
  <si>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</si>
  <si>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</si>
  <si>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</si>
  <si>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</si>
  <si>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</si>
  <si>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</si>
  <si>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</si>
  <si>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</si>
  <si>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</si>
  <si>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</si>
  <si>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</si>
  <si>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</si>
  <si>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</si>
  <si>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</si>
  <si>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</si>
  <si>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</si>
  <si>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</si>
  <si>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</si>
  <si>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</si>
  <si>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</si>
  <si>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</si>
  <si>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</si>
  <si>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</si>
  <si>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</si>
  <si>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</si>
  <si>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</si>
  <si>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</si>
  <si>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</si>
  <si>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</si>
  <si>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</si>
  <si>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</si>
  <si>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</si>
  <si>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</si>
  <si>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</si>
  <si>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</si>
  <si>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</si>
  <si>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</si>
  <si>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</si>
  <si>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</si>
  <si>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</si>
  <si>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</si>
  <si>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</si>
  <si>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</si>
  <si>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</si>
  <si>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</si>
  <si>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</si>
  <si>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</si>
  <si>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</si>
  <si>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</si>
  <si>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</si>
  <si>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</si>
  <si>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</si>
  <si>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</si>
  <si>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</si>
  <si>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</si>
  <si>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</si>
  <si>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</si>
  <si>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</si>
  <si>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</si>
  <si>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</si>
  <si>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</si>
  <si>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</si>
  <si>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</si>
  <si>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</si>
  <si>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</si>
  <si>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</si>
  <si>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</si>
  <si>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</si>
  <si>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</si>
  <si>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</si>
  <si>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</si>
  <si>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</si>
  <si>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</si>
  <si>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</si>
  <si>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</si>
  <si>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</si>
  <si>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</si>
  <si>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</si>
  <si>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</si>
  <si>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</si>
  <si>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</si>
  <si>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</si>
  <si>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</si>
  <si>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</si>
  <si>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</si>
  <si>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</si>
  <si>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</si>
  <si>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</si>
  <si>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</si>
  <si>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</si>
  <si>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</si>
  <si>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</si>
  <si>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</si>
  <si>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</si>
  <si>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</si>
  <si>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</si>
  <si>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</si>
  <si>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</si>
  <si>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</si>
  <si>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</si>
  <si>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</si>
  <si>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</si>
  <si>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</si>
  <si>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</si>
  <si>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</si>
  <si>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</si>
  <si>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</si>
  <si>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</si>
  <si>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</si>
  <si>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</si>
  <si>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</si>
  <si>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</si>
  <si>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</si>
  <si>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</si>
  <si>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</si>
  <si>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</si>
  <si>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</si>
  <si>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</si>
  <si>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</si>
  <si>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</si>
  <si>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</si>
  <si>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</si>
  <si>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</si>
  <si>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</si>
  <si>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</si>
  <si>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</si>
  <si>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</si>
  <si>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</si>
  <si>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</si>
  <si>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</si>
  <si>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</si>
  <si>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</si>
  <si>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</si>
  <si>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</si>
  <si>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</si>
  <si>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</si>
  <si>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</si>
  <si>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</si>
  <si>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</si>
  <si>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</si>
  <si>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</si>
  <si>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</si>
  <si>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</si>
  <si>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</si>
  <si>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</si>
  <si>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</si>
  <si>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</si>
  <si>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</si>
  <si>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</si>
  <si>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</si>
  <si>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</si>
  <si>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</si>
  <si>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</si>
  <si>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</si>
  <si>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</si>
  <si>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</si>
  <si>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</si>
  <si>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</si>
  <si>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</si>
  <si>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</si>
  <si>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</si>
  <si>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</si>
  <si>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</si>
  <si>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</si>
  <si>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</si>
  <si>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</si>
  <si>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</si>
  <si>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</si>
  <si>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</si>
  <si>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</si>
  <si>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</si>
  <si>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</si>
  <si>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</si>
  <si>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</si>
  <si>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</si>
  <si>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</si>
  <si>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</si>
  <si>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</si>
  <si>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</si>
  <si>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</si>
  <si>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</si>
  <si>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</si>
  <si>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</si>
  <si>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</si>
  <si>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</si>
  <si>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</si>
  <si>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</si>
  <si>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</si>
  <si>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</si>
  <si>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</si>
  <si>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</si>
  <si>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</si>
  <si>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</si>
  <si>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</si>
  <si>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</si>
  <si>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</si>
  <si>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</si>
  <si>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</si>
  <si>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</si>
  <si>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</si>
  <si>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</si>
  <si>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</si>
  <si>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</si>
  <si>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</si>
  <si>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</si>
  <si>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</si>
  <si>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</si>
  <si>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</si>
  <si>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</si>
  <si>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</si>
  <si>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</si>
  <si>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</si>
  <si>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</si>
  <si>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</si>
  <si>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</si>
  <si>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</si>
  <si>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</si>
  <si>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</si>
  <si>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</si>
  <si>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</si>
  <si>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</si>
  <si>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</si>
  <si>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</si>
  <si>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</si>
  <si>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</si>
  <si>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</si>
  <si>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</si>
  <si>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</si>
  <si>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</si>
  <si>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</si>
  <si>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</si>
  <si>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</si>
  <si>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</si>
  <si>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</si>
  <si>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</si>
  <si>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</si>
  <si>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</si>
  <si>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</si>
  <si>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</si>
  <si>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</si>
  <si>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</si>
  <si>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</si>
  <si>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</si>
  <si>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</si>
  <si>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</si>
  <si>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</si>
  <si>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</si>
  <si>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</si>
  <si>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</si>
  <si>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</si>
  <si>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</si>
  <si>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</si>
  <si>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</si>
  <si>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</si>
  <si>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</si>
  <si>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</si>
  <si>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</si>
  <si>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</si>
  <si>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</si>
  <si>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</si>
  <si>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</si>
  <si>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</si>
  <si>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</si>
  <si>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</si>
  <si>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</si>
  <si>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</si>
  <si>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</si>
  <si>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</si>
  <si>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</si>
  <si>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</si>
  <si>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</si>
  <si>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</si>
  <si>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</si>
  <si>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</si>
  <si>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</si>
  <si>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</si>
  <si>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</si>
  <si>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</si>
  <si>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</si>
  <si>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</si>
  <si>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</si>
  <si>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</si>
  <si>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</si>
  <si>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</si>
  <si>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</si>
  <si>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</si>
  <si>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</si>
  <si>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</si>
  <si>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</si>
  <si>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</si>
  <si>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</si>
  <si>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</si>
  <si>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</si>
  <si>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</si>
  <si>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</si>
  <si>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</si>
  <si>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</si>
  <si>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</si>
  <si>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</si>
  <si>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</si>
  <si>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</si>
  <si>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</si>
  <si>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</si>
  <si>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</si>
  <si>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</si>
  <si>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</si>
  <si>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</si>
  <si>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</si>
  <si>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</si>
  <si>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</si>
  <si>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</si>
  <si>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</si>
  <si>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</si>
  <si>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</si>
  <si>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</si>
  <si>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</si>
  <si>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</si>
  <si>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</si>
  <si>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</si>
  <si>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</si>
  <si>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</si>
  <si>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</si>
  <si>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</si>
  <si>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</si>
  <si>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</si>
  <si>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</si>
  <si>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</si>
  <si>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</si>
  <si>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</si>
  <si>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</si>
  <si>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</si>
  <si>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</si>
  <si>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</si>
  <si>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</si>
  <si>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</si>
  <si>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</si>
  <si>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</si>
  <si>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</si>
  <si>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</si>
  <si>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</si>
  <si>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</si>
  <si>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</si>
  <si>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</si>
  <si>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</si>
  <si>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</si>
  <si>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</si>
  <si>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</si>
  <si>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</si>
  <si>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</si>
  <si>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</si>
  <si>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</si>
  <si>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</si>
  <si>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</si>
  <si>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</si>
  <si>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</si>
  <si>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</si>
  <si>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</si>
  <si>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</si>
  <si>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</si>
  <si>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</si>
  <si>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</si>
  <si>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</si>
  <si>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</si>
  <si>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</si>
  <si>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</si>
  <si>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</si>
  <si>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</si>
  <si>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</si>
  <si>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</si>
  <si>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</si>
  <si>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</si>
  <si>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</si>
  <si>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</si>
  <si>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</si>
  <si>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</si>
  <si>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</si>
  <si>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</si>
  <si>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</si>
  <si>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</si>
  <si>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</si>
  <si>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</si>
  <si>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</si>
  <si>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</si>
  <si>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</si>
  <si>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</si>
  <si>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</si>
  <si>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</si>
  <si>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</si>
  <si>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</si>
  <si>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</si>
  <si>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</si>
  <si>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</si>
  <si>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</si>
  <si>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</si>
  <si>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</si>
  <si>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</si>
  <si>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</si>
  <si>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</si>
  <si>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</si>
  <si>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</si>
  <si>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</si>
  <si>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</si>
  <si>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</si>
  <si>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</si>
  <si>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</si>
  <si>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</si>
  <si>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</si>
  <si>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</si>
  <si>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</si>
  <si>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</si>
  <si>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</si>
  <si>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</si>
  <si>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</si>
  <si>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</si>
  <si>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</si>
  <si>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</si>
  <si>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</si>
  <si>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</si>
  <si>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</si>
  <si>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</si>
  <si>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</si>
  <si>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</si>
  <si>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</si>
  <si>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</si>
  <si>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</si>
  <si>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</si>
  <si>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</si>
  <si>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</si>
  <si>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</si>
  <si>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</si>
  <si>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</si>
  <si>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</si>
  <si>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</si>
  <si>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</si>
  <si>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</si>
  <si>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</si>
  <si>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</si>
  <si>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</si>
  <si>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</si>
  <si>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</si>
  <si>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</si>
  <si>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</si>
  <si>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</si>
  <si>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</si>
  <si>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</si>
  <si>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</si>
  <si>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</si>
  <si>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</si>
  <si>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</si>
  <si>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</si>
  <si>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</si>
  <si>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</si>
  <si>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</si>
  <si>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</si>
  <si>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</si>
  <si>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</si>
  <si>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</si>
  <si>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</si>
  <si>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</si>
  <si>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</si>
  <si>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</si>
  <si>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</si>
  <si>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</si>
  <si>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</si>
  <si>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</si>
  <si>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</si>
  <si>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</si>
  <si>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</si>
  <si>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</si>
  <si>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</si>
  <si>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</si>
  <si>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</si>
  <si>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</si>
  <si>
    <t>شقف</t>
  </si>
  <si>
    <t xml:space="preserve">ايزي وصباب </t>
  </si>
  <si>
    <t>خلاط وحنفيات</t>
  </si>
  <si>
    <t>عماياي</t>
  </si>
  <si>
    <t>بغدادي</t>
  </si>
  <si>
    <t>بسام  عبد الله</t>
  </si>
  <si>
    <t>هادي سنكري</t>
  </si>
  <si>
    <t>سكر ومخالف</t>
  </si>
  <si>
    <t>عبد فارس</t>
  </si>
  <si>
    <t>هاني الجاتي</t>
  </si>
  <si>
    <t>دفتر</t>
  </si>
  <si>
    <t>نايلون ونربيج</t>
  </si>
  <si>
    <t>له زبون</t>
  </si>
  <si>
    <t>فرق عدة</t>
  </si>
  <si>
    <t>خضر داعوق</t>
  </si>
  <si>
    <t>رافي عقيقي</t>
  </si>
  <si>
    <t>بكادوش</t>
  </si>
  <si>
    <t>عبد الشيح</t>
  </si>
  <si>
    <t>مهرب</t>
  </si>
  <si>
    <t>فرق رزيتنس</t>
  </si>
  <si>
    <t>خزان 400</t>
  </si>
  <si>
    <t>حنفية برم توليدو</t>
  </si>
  <si>
    <t>قاعدة ونربيج</t>
  </si>
  <si>
    <t>موتير 3/4 ليو</t>
  </si>
  <si>
    <t>خزان مع نقل</t>
  </si>
  <si>
    <t>المبلغ ل.ل</t>
  </si>
  <si>
    <t>الرصيد ل.ل</t>
  </si>
  <si>
    <t>المبلغ $</t>
  </si>
  <si>
    <t>الرصيد $</t>
  </si>
  <si>
    <t>فرشاية صاروخ</t>
  </si>
  <si>
    <t>من الصندوق</t>
  </si>
  <si>
    <t>كتيت</t>
  </si>
  <si>
    <t>مسكة اسباني</t>
  </si>
  <si>
    <t>سكر زاوية 2</t>
  </si>
  <si>
    <t>أكياس ردم وشوكة</t>
  </si>
  <si>
    <t>معجونة واندركوت</t>
  </si>
  <si>
    <t>قنينة 100 4ملم</t>
  </si>
  <si>
    <t>13-10</t>
  </si>
  <si>
    <t>تلزيق بويا</t>
  </si>
  <si>
    <t>نرابة</t>
  </si>
  <si>
    <t>براغي واسافين</t>
  </si>
  <si>
    <t>ترابه سودا</t>
  </si>
  <si>
    <t xml:space="preserve">احمد 3 </t>
  </si>
  <si>
    <t>عصام هنو</t>
  </si>
  <si>
    <t>أبو عبدو السنكري</t>
  </si>
  <si>
    <t>15*15- تغليقة منشفة</t>
  </si>
  <si>
    <t>زيرقون</t>
  </si>
  <si>
    <t>حاج غصام شمس</t>
  </si>
  <si>
    <t>حاج أبو محمد</t>
  </si>
  <si>
    <t>جرن زيت سيليكون</t>
  </si>
  <si>
    <t>مغسلة روندا</t>
  </si>
  <si>
    <t>رمل وترابة سوداء</t>
  </si>
  <si>
    <t>كيلو هامر</t>
  </si>
  <si>
    <t>غطاء فيسني</t>
  </si>
  <si>
    <t>برس كونترول إيطالي</t>
  </si>
  <si>
    <t>اسود</t>
  </si>
  <si>
    <t>ادبتر تلحيم</t>
  </si>
  <si>
    <t>زحافات بلاط</t>
  </si>
  <si>
    <t>مجموعة شطافة اسباني</t>
  </si>
  <si>
    <t>مغاسل 900</t>
  </si>
  <si>
    <t xml:space="preserve">حنفية </t>
  </si>
  <si>
    <t>تيه بسن</t>
  </si>
  <si>
    <t>داوء فيران</t>
  </si>
  <si>
    <t>خلاط مغسلة غروهي</t>
  </si>
  <si>
    <t>كوع 2</t>
  </si>
  <si>
    <t>بالحزنة</t>
  </si>
  <si>
    <t>سكر ودوبل</t>
  </si>
  <si>
    <t>14-10</t>
  </si>
  <si>
    <t>مصفاية وترابة</t>
  </si>
  <si>
    <t>عبد الاحد</t>
  </si>
  <si>
    <t>كوع ثابت+ترابة</t>
  </si>
  <si>
    <t>الشيخ توفيق</t>
  </si>
  <si>
    <t>نقل رصيد</t>
  </si>
  <si>
    <t>خلاط مجلى حائط</t>
  </si>
  <si>
    <t>رمل وترابة وكفوف</t>
  </si>
  <si>
    <t>ابو ياسر</t>
  </si>
  <si>
    <t>جامع البركة للحاج</t>
  </si>
  <si>
    <t>قلب إيطالي وعنق</t>
  </si>
  <si>
    <t>شريط كهرباء مبروم</t>
  </si>
  <si>
    <t>النجار</t>
  </si>
  <si>
    <t>طاب ة كهرباء</t>
  </si>
  <si>
    <t>كيالي</t>
  </si>
  <si>
    <t>نربيج 1.2م</t>
  </si>
  <si>
    <t>حاج علي فارس</t>
  </si>
  <si>
    <t>عزقة عيار</t>
  </si>
  <si>
    <t>زراعي 1 1/4</t>
  </si>
  <si>
    <t>ايزي ونربيج</t>
  </si>
  <si>
    <t>رامكو</t>
  </si>
  <si>
    <t>الحمد الأحمد</t>
  </si>
  <si>
    <t xml:space="preserve">مصفاية </t>
  </si>
  <si>
    <t>سم جردون</t>
  </si>
  <si>
    <t>نربيج 50</t>
  </si>
  <si>
    <t>كوع مخالف</t>
  </si>
  <si>
    <t>خزان من حسام</t>
  </si>
  <si>
    <t>بنزين  ابراهيم</t>
  </si>
  <si>
    <t>تلزيق سيليكون</t>
  </si>
  <si>
    <t>علي الاحمد</t>
  </si>
  <si>
    <t>حنفية ووصل</t>
  </si>
  <si>
    <t>نربيج وايزي</t>
  </si>
  <si>
    <t>عبد الشبخ</t>
  </si>
  <si>
    <t>نربيج شطافة نابولي</t>
  </si>
  <si>
    <t>15-10</t>
  </si>
  <si>
    <t>شمسيات</t>
  </si>
  <si>
    <t>ضريبة الفصل الثاني بيد أبو هيثم</t>
  </si>
  <si>
    <t>جمعة</t>
  </si>
  <si>
    <t>أبو حسن خليفة</t>
  </si>
  <si>
    <t>سعيد ترياقي</t>
  </si>
  <si>
    <t>وصل 25</t>
  </si>
  <si>
    <t xml:space="preserve">قسطل 50 </t>
  </si>
  <si>
    <t>قازان بريفن</t>
  </si>
  <si>
    <t>عدة جنب وشطافة</t>
  </si>
  <si>
    <t>ثقبين نحاس وترابة</t>
  </si>
  <si>
    <t>محمد الأشقر</t>
  </si>
  <si>
    <t>محمد علي مرتجع</t>
  </si>
  <si>
    <t>مصطفى رحيم</t>
  </si>
  <si>
    <t>الى الصندوق tva</t>
  </si>
  <si>
    <t>سدة حديد</t>
  </si>
  <si>
    <t>فيش وترابة</t>
  </si>
  <si>
    <t>حسن مغنية</t>
  </si>
  <si>
    <t>أبو علي ملالي</t>
  </si>
  <si>
    <t>حسن  مغنية</t>
  </si>
  <si>
    <t>رزستنس</t>
  </si>
  <si>
    <t>16-10</t>
  </si>
  <si>
    <t>مغجونة صراصير</t>
  </si>
  <si>
    <t>سدة ريغار</t>
  </si>
  <si>
    <t>أبو جاسم</t>
  </si>
  <si>
    <t>دفتر فارة</t>
  </si>
  <si>
    <t>طابة وتيه</t>
  </si>
  <si>
    <t>كهرباء مستودع ومحل شور</t>
  </si>
  <si>
    <t>خلاط دوش يوروسمارت</t>
  </si>
  <si>
    <t>ساكول وسيليكون</t>
  </si>
  <si>
    <t>محمود البطل</t>
  </si>
  <si>
    <t>عوده وقاروط</t>
  </si>
  <si>
    <t>جزمة</t>
  </si>
  <si>
    <t>حشمة</t>
  </si>
  <si>
    <t>مسكة شطافة ونربيج</t>
  </si>
  <si>
    <t>كبسة عدة</t>
  </si>
  <si>
    <t>17-10</t>
  </si>
  <si>
    <t>أبو القاسم</t>
  </si>
  <si>
    <t>غامود دوش</t>
  </si>
  <si>
    <t>رزستنس 3000</t>
  </si>
  <si>
    <t>البنا</t>
  </si>
  <si>
    <t>حديد للرف</t>
  </si>
  <si>
    <t>من الخزنة ربيع البسط</t>
  </si>
  <si>
    <t>مطابق $</t>
  </si>
  <si>
    <t>ريشة سهم زهايتك</t>
  </si>
  <si>
    <t>عمر بلطجي</t>
  </si>
  <si>
    <t>قلب ومسكات</t>
  </si>
  <si>
    <t>كوع بلاستيك</t>
  </si>
  <si>
    <t>نربيج دوش وشطافة</t>
  </si>
  <si>
    <t>زكريا حرب</t>
  </si>
  <si>
    <t>كبايات وماي</t>
  </si>
  <si>
    <t>حس</t>
  </si>
  <si>
    <t>مه</t>
  </si>
  <si>
    <t>مح</t>
  </si>
  <si>
    <t>حن</t>
  </si>
  <si>
    <t>رح</t>
  </si>
  <si>
    <t>مو</t>
  </si>
  <si>
    <t>حر</t>
  </si>
  <si>
    <t>اح</t>
  </si>
  <si>
    <t>جا</t>
  </si>
  <si>
    <t>خل</t>
  </si>
  <si>
    <t>3/4 طابة</t>
  </si>
  <si>
    <t>19-10</t>
  </si>
  <si>
    <t>فنينة</t>
  </si>
  <si>
    <t>متر 5م</t>
  </si>
  <si>
    <t>أوراق صغيرة</t>
  </si>
  <si>
    <t>خلاط وصباب</t>
  </si>
  <si>
    <t>سكر 3/4</t>
  </si>
  <si>
    <t>اكيا س ردم</t>
  </si>
  <si>
    <t>خزان وغراض</t>
  </si>
  <si>
    <t>أبو الدقن مسكة شطافة</t>
  </si>
  <si>
    <t>سكر وشنمبر</t>
  </si>
  <si>
    <t>موتير كاتم</t>
  </si>
  <si>
    <t>قنينة تنر</t>
  </si>
  <si>
    <t>عدة مونو بلوك</t>
  </si>
  <si>
    <t>وصل حنفية متر</t>
  </si>
  <si>
    <t>حسن خواجة</t>
  </si>
  <si>
    <t>مسكة وترابة</t>
  </si>
  <si>
    <t>مبيد صراصير</t>
  </si>
  <si>
    <t>طابة 3/8</t>
  </si>
  <si>
    <t>مرتجع أبو علي</t>
  </si>
  <si>
    <t>خلاط مجلى نحاس</t>
  </si>
  <si>
    <t>صباب بعزقة غطاء</t>
  </si>
  <si>
    <t>80 فيلوكس</t>
  </si>
  <si>
    <t>قسطل حديد 1 1/4</t>
  </si>
  <si>
    <t>نربيج وسكر</t>
  </si>
  <si>
    <t>سدة ذكر</t>
  </si>
  <si>
    <t>ركور 16</t>
  </si>
  <si>
    <t>إبراهيم بلاستيك</t>
  </si>
  <si>
    <t>بي يو</t>
  </si>
  <si>
    <t>رنش وسدة</t>
  </si>
  <si>
    <t>فادي الخطيب</t>
  </si>
  <si>
    <t>طابة كهربا</t>
  </si>
  <si>
    <t>سكر وترابة</t>
  </si>
  <si>
    <t>بويا وتنر</t>
  </si>
  <si>
    <t>20-10</t>
  </si>
  <si>
    <t>قازان 80 مربط</t>
  </si>
  <si>
    <t>شريط بعزقة</t>
  </si>
  <si>
    <t>شبك فيبر</t>
  </si>
  <si>
    <t>تحويلة وشطافة</t>
  </si>
  <si>
    <t>تلزيق وتنر</t>
  </si>
  <si>
    <t>طلال شعيب</t>
  </si>
  <si>
    <t>طابة 3/4 أبو كريم</t>
  </si>
  <si>
    <t>مبيد بلا ريحة</t>
  </si>
  <si>
    <t>سترتش</t>
  </si>
  <si>
    <t>عدة وسكر</t>
  </si>
  <si>
    <t>ايزي وزوايا</t>
  </si>
  <si>
    <t xml:space="preserve">سكر </t>
  </si>
  <si>
    <t>رمل ونحاتة</t>
  </si>
  <si>
    <t>ايزي وترابة</t>
  </si>
  <si>
    <t>تلزي بلاط</t>
  </si>
  <si>
    <t>ترابة سوداء ورمل</t>
  </si>
  <si>
    <t>برميل عازل</t>
  </si>
  <si>
    <t>خلاط مغسلة بلاستيك</t>
  </si>
  <si>
    <t>عدة واغراض</t>
  </si>
  <si>
    <t>نربيج ضغط 3/4 اسباني</t>
  </si>
  <si>
    <t>جسلين</t>
  </si>
  <si>
    <t>سكر وركور</t>
  </si>
  <si>
    <t>طابة 1 1/4</t>
  </si>
  <si>
    <t>سكر وشريط</t>
  </si>
  <si>
    <t>سم جرادين</t>
  </si>
  <si>
    <t>نربيج وبعزقة</t>
  </si>
  <si>
    <t>كراسي ليسيكو</t>
  </si>
  <si>
    <t>كوع اخطبوط</t>
  </si>
  <si>
    <t>غحوصات اخت الحاج</t>
  </si>
  <si>
    <t>خلاط صناعي</t>
  </si>
  <si>
    <t>لفة 20 ورباط</t>
  </si>
  <si>
    <t>قازان غاز صيني</t>
  </si>
  <si>
    <t>مرتجع غطاء</t>
  </si>
  <si>
    <t>بعزقة نحاس</t>
  </si>
  <si>
    <t xml:space="preserve">فاروق </t>
  </si>
  <si>
    <t>رول بول</t>
  </si>
  <si>
    <t>موسى حبوبة</t>
  </si>
  <si>
    <t>باكس وركورات</t>
  </si>
  <si>
    <t>21-10</t>
  </si>
  <si>
    <t>برميل معجونة بروفايل</t>
  </si>
  <si>
    <t>رول مسكة</t>
  </si>
  <si>
    <t>مرايات</t>
  </si>
  <si>
    <t>كفوف ونربيج غاز</t>
  </si>
  <si>
    <t>مصفاية + مبيد</t>
  </si>
  <si>
    <t>وصل+باكس</t>
  </si>
  <si>
    <t>تيه 25</t>
  </si>
  <si>
    <t>بويا وتلزيق</t>
  </si>
  <si>
    <t>ايزي مجلى</t>
  </si>
  <si>
    <t>رتوش محمد الاسطا</t>
  </si>
  <si>
    <t>غضمات</t>
  </si>
  <si>
    <t>كوع بسن</t>
  </si>
  <si>
    <t>تلزيق بلاط يوناني</t>
  </si>
  <si>
    <t>رمل+اسود+كوع</t>
  </si>
  <si>
    <t>ربيع مياه</t>
  </si>
  <si>
    <t>جوزة باب صيني</t>
  </si>
  <si>
    <t>فرشاية وبويا</t>
  </si>
  <si>
    <t>غطاء فينيسيا وشطافة</t>
  </si>
  <si>
    <t xml:space="preserve">سيليكون </t>
  </si>
  <si>
    <t>كهرباء محل</t>
  </si>
  <si>
    <t>مصافي علي حمدان</t>
  </si>
  <si>
    <t>خلاطات وطابة</t>
  </si>
  <si>
    <t xml:space="preserve">فرشاية </t>
  </si>
  <si>
    <t>ركورات</t>
  </si>
  <si>
    <t>سبراي ذهبي</t>
  </si>
  <si>
    <t>شطافة ولمبة</t>
  </si>
  <si>
    <t>محمد السنكري</t>
  </si>
  <si>
    <t>ترابة  بيضاء</t>
  </si>
  <si>
    <t>نتفلون</t>
  </si>
  <si>
    <t>اكل جردون</t>
  </si>
  <si>
    <t>مجمو شطافة إيطالي</t>
  </si>
  <si>
    <t>طابة ليسكو</t>
  </si>
  <si>
    <t>لفة سترتش</t>
  </si>
  <si>
    <t>جوزة صيني</t>
  </si>
  <si>
    <t>فرشاية 3</t>
  </si>
  <si>
    <t>خلاط دوش فيتاس</t>
  </si>
  <si>
    <t>تلزيق ربع</t>
  </si>
  <si>
    <t>معجونة Pu</t>
  </si>
  <si>
    <t>ظرف صراصير</t>
  </si>
  <si>
    <t>نربيج 3/4</t>
  </si>
  <si>
    <t>علامة</t>
  </si>
  <si>
    <t>احدم القيسي مرتجع</t>
  </si>
  <si>
    <t>تصليح دوالاب وزيت</t>
  </si>
  <si>
    <t>22-10</t>
  </si>
  <si>
    <t>إبراهيم حريري</t>
  </si>
  <si>
    <t>وصل 20</t>
  </si>
  <si>
    <t>قفل 63</t>
  </si>
  <si>
    <t>تلزيق عريض شفاف</t>
  </si>
  <si>
    <t>يحيى الاغا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</si>
</sst>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6" formatCode="#,##0\ &quot;$&quot;;[Red]\-#,##0\ &quot;$&quot;"/>
    <numFmt numFmtId="8" formatCode="#,##0.00\ &quot;$&quot;;[Red]\-#,##0.00\ &quot;$&quot;"/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  <numFmt numFmtId="171" formatCode="[$-401]dddd\,\ dd\-mm\-yyyy"/>
    <numFmt numFmtId="172" formatCode="_-* #,##0\ &quot;$&quot;_-;\-* #,##0\ &quot;$&quot;_-;_-* &quot;-&quot;??\ &quot;$&quot;_-;_-@_-"/>
    <numFmt numFmtId="173" formatCode="_-* #,##0\ [$ل.ل.‏-3001]_-;\-* #,##0\ [$ل.ل.‏-3001]_-;_-* &quot;-&quot;??\ [$ل.ل.‏-3001]_-;_-@_-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239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43" fontId="7" fillId="11" borderId="0" xfId="1" applyFont="1" applyFill="1"/>
    <xf numFmtId="0" fontId="0" fillId="0" borderId="9" xfId="0" applyBorder="1"/>
    <xf numFmtId="171" fontId="0" fillId="0" borderId="9" xfId="0" applyNumberFormat="1" applyBorder="1"/>
    <xf numFmtId="172" fontId="0" fillId="16" borderId="9" xfId="2" applyNumberFormat="1" applyFont="1" applyFill="1" applyBorder="1"/>
    <xf numFmtId="173" fontId="0" fillId="15" borderId="9" xfId="0" applyNumberFormat="1" applyFill="1" applyBorder="1"/>
    <xf numFmtId="171" fontId="0" fillId="0" borderId="11" xfId="0" applyNumberFormat="1" applyBorder="1"/>
    <xf numFmtId="172" fontId="0" fillId="16" borderId="11" xfId="2" applyNumberFormat="1" applyFont="1" applyFill="1" applyBorder="1"/>
    <xf numFmtId="173" fontId="0" fillId="15" borderId="11" xfId="0" applyNumberFormat="1" applyFill="1" applyBorder="1"/>
    <xf numFmtId="0" fontId="10" fillId="6" borderId="12" xfId="0" applyFont="1" applyFill="1" applyBorder="1"/>
    <xf numFmtId="0" fontId="10" fillId="6" borderId="13" xfId="0" applyFont="1" applyFill="1" applyBorder="1"/>
    <xf numFmtId="171" fontId="0" fillId="0" borderId="12" xfId="0" applyNumberFormat="1" applyBorder="1"/>
    <xf numFmtId="173" fontId="0" fillId="15" borderId="13" xfId="0" applyNumberFormat="1" applyFill="1" applyBorder="1"/>
    <xf numFmtId="171" fontId="0" fillId="0" borderId="14" xfId="0" applyNumberFormat="1" applyBorder="1"/>
    <xf numFmtId="173" fontId="0" fillId="15" borderId="15" xfId="0" applyNumberFormat="1" applyFill="1" applyBorder="1"/>
    <xf numFmtId="171" fontId="0" fillId="0" borderId="16" xfId="0" applyNumberFormat="1" applyBorder="1"/>
    <xf numFmtId="173" fontId="0" fillId="15" borderId="17" xfId="0" applyNumberFormat="1" applyFill="1" applyBorder="1"/>
    <xf numFmtId="171" fontId="0" fillId="0" borderId="18" xfId="0" applyNumberFormat="1" applyBorder="1"/>
    <xf numFmtId="173" fontId="0" fillId="15" borderId="19" xfId="0" applyNumberFormat="1" applyFill="1" applyBorder="1"/>
    <xf numFmtId="0" fontId="10" fillId="6" borderId="20" xfId="0" applyFont="1" applyFill="1" applyBorder="1"/>
    <xf numFmtId="0" fontId="10" fillId="0" borderId="13" xfId="0" applyFont="1" applyBorder="1"/>
    <xf numFmtId="0" fontId="10" fillId="0" borderId="15" xfId="0" applyFont="1" applyBorder="1"/>
    <xf numFmtId="0" fontId="10" fillId="0" borderId="17" xfId="0" applyFont="1" applyBorder="1"/>
    <xf numFmtId="0" fontId="0" fillId="0" borderId="15" xfId="0" applyBorder="1"/>
    <xf numFmtId="0" fontId="10" fillId="0" borderId="19" xfId="0" applyFont="1" applyBorder="1"/>
    <xf numFmtId="0" fontId="0" fillId="0" borderId="19" xfId="0" applyBorder="1"/>
    <xf numFmtId="0" fontId="0" fillId="0" borderId="17" xfId="0" applyBorder="1"/>
    <xf numFmtId="173" fontId="0" fillId="15" borderId="20" xfId="0" applyNumberFormat="1" applyFill="1" applyBorder="1"/>
    <xf numFmtId="173" fontId="0" fillId="15" borderId="21" xfId="0" applyNumberFormat="1" applyFill="1" applyBorder="1"/>
    <xf numFmtId="173" fontId="0" fillId="15" borderId="22" xfId="0" applyNumberFormat="1" applyFill="1" applyBorder="1"/>
    <xf numFmtId="173" fontId="0" fillId="15" borderId="23" xfId="0" applyNumberFormat="1" applyFill="1" applyBorder="1"/>
    <xf numFmtId="172" fontId="0" fillId="16" borderId="12" xfId="2" applyNumberFormat="1" applyFont="1" applyFill="1" applyBorder="1"/>
    <xf numFmtId="172" fontId="0" fillId="16" borderId="13" xfId="2" applyNumberFormat="1" applyFont="1" applyFill="1" applyBorder="1"/>
    <xf numFmtId="172" fontId="0" fillId="16" borderId="14" xfId="2" applyNumberFormat="1" applyFont="1" applyFill="1" applyBorder="1"/>
    <xf numFmtId="172" fontId="0" fillId="16" borderId="15" xfId="2" applyNumberFormat="1" applyFont="1" applyFill="1" applyBorder="1"/>
    <xf numFmtId="172" fontId="0" fillId="16" borderId="16" xfId="2" applyNumberFormat="1" applyFont="1" applyFill="1" applyBorder="1"/>
    <xf numFmtId="172" fontId="0" fillId="16" borderId="17" xfId="2" applyNumberFormat="1" applyFont="1" applyFill="1" applyBorder="1"/>
    <xf numFmtId="172" fontId="0" fillId="16" borderId="18" xfId="2" applyNumberFormat="1" applyFont="1" applyFill="1" applyBorder="1"/>
    <xf numFmtId="172" fontId="0" fillId="16" borderId="19" xfId="2" applyNumberFormat="1" applyFont="1" applyFill="1" applyBorder="1"/>
    <xf numFmtId="0" fontId="10" fillId="0" borderId="9" xfId="0" applyFont="1" applyBorder="1"/>
    <xf numFmtId="0" fontId="10" fillId="0" borderId="24" xfId="0" applyFont="1" applyBorder="1"/>
    <xf numFmtId="172" fontId="0" fillId="16" borderId="24" xfId="2" applyNumberFormat="1" applyFont="1" applyFill="1" applyBorder="1"/>
    <xf numFmtId="173" fontId="0" fillId="15" borderId="24" xfId="0" applyNumberFormat="1" applyFill="1" applyBorder="1"/>
    <xf numFmtId="171" fontId="0" fillId="0" borderId="25" xfId="0" applyNumberFormat="1" applyBorder="1"/>
    <xf numFmtId="171" fontId="0" fillId="0" borderId="26" xfId="0" applyNumberFormat="1" applyBorder="1"/>
    <xf numFmtId="0" fontId="10" fillId="0" borderId="27" xfId="0" applyFont="1" applyBorder="1"/>
    <xf numFmtId="172" fontId="0" fillId="16" borderId="27" xfId="2" applyNumberFormat="1" applyFont="1" applyFill="1" applyBorder="1"/>
    <xf numFmtId="173" fontId="0" fillId="15" borderId="27" xfId="0" applyNumberFormat="1" applyFill="1" applyBorder="1"/>
    <xf numFmtId="0" fontId="0" fillId="0" borderId="24" xfId="0" applyBorder="1"/>
    <xf numFmtId="0" fontId="0" fillId="0" borderId="27" xfId="0" applyBorder="1"/>
    <xf numFmtId="6" fontId="1" fillId="11" borderId="1" xfId="0" applyNumberFormat="1" applyFont="1" applyFill="1" applyBorder="1"/>
    <xf numFmtId="6" fontId="7" fillId="11" borderId="0" xfId="0" applyNumberFormat="1" applyFont="1" applyFill="1"/>
    <xf numFmtId="166" fontId="1" fillId="11" borderId="1" xfId="0" applyNumberFormat="1" applyFont="1" applyFill="1" applyBorder="1"/>
    <xf numFmtId="0" fontId="0" fillId="0" borderId="11" xfId="0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3">
    <cellStyle name="Comma" xfId="1" builtinId="3"/>
    <cellStyle name="Currency" xfId="2" builtinId="4"/>
    <cellStyle name="Normal" xfId="0" builtinId="0"/>
  </cellStyles>
  <dxfs count="455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54"/>
      <tableStyleElement type="firstRowStripe" dxfId="453"/>
      <tableStyleElement type="secondRowStripe" dxfId="452"/>
    </tableStyle>
    <tableStyle name="02-04-style" pivot="0" count="3" xr9:uid="{00000000-0011-0000-FFFF-FFFF01000000}">
      <tableStyleElement type="headerRow" dxfId="451"/>
      <tableStyleElement type="firstRowStripe" dxfId="450"/>
      <tableStyleElement type="secondRowStripe" dxfId="449"/>
    </tableStyle>
    <tableStyle name="03-04-style" pivot="0" count="3" xr9:uid="{00000000-0011-0000-FFFF-FFFF02000000}">
      <tableStyleElement type="headerRow" dxfId="448"/>
      <tableStyleElement type="firstRowStripe" dxfId="447"/>
      <tableStyleElement type="secondRowStripe" dxfId="446"/>
    </tableStyle>
    <tableStyle name="04-04-style" pivot="0" count="3" xr9:uid="{00000000-0011-0000-FFFF-FFFF03000000}">
      <tableStyleElement type="headerRow" dxfId="445"/>
      <tableStyleElement type="firstRowStripe" dxfId="444"/>
      <tableStyleElement type="secondRowStripe" dxfId="443"/>
    </tableStyle>
    <tableStyle name="05-04-style" pivot="0" count="3" xr9:uid="{00000000-0011-0000-FFFF-FFFF04000000}">
      <tableStyleElement type="headerRow" dxfId="442"/>
      <tableStyleElement type="firstRowStripe" dxfId="441"/>
      <tableStyleElement type="secondRowStripe" dxfId="440"/>
    </tableStyle>
    <tableStyle name="06-04-style" pivot="0" count="3" xr9:uid="{00000000-0011-0000-FFFF-FFFF05000000}">
      <tableStyleElement type="headerRow" dxfId="439"/>
      <tableStyleElement type="firstRowStripe" dxfId="438"/>
      <tableStyleElement type="secondRowStripe" dxfId="437"/>
    </tableStyle>
    <tableStyle name="07-04-style" pivot="0" count="3" xr9:uid="{00000000-0011-0000-FFFF-FFFF06000000}">
      <tableStyleElement type="headerRow" dxfId="436"/>
      <tableStyleElement type="firstRowStripe" dxfId="435"/>
      <tableStyleElement type="secondRowStripe" dxfId="434"/>
    </tableStyle>
    <tableStyle name="08-04-style" pivot="0" count="3" xr9:uid="{00000000-0011-0000-FFFF-FFFF07000000}">
      <tableStyleElement type="headerRow" dxfId="433"/>
      <tableStyleElement type="firstRowStripe" dxfId="432"/>
      <tableStyleElement type="secondRowStripe" dxfId="431"/>
    </tableStyle>
    <tableStyle name="09-04-style" pivot="0" count="3" xr9:uid="{00000000-0011-0000-FFFF-FFFF08000000}">
      <tableStyleElement type="headerRow" dxfId="430"/>
      <tableStyleElement type="firstRowStripe" dxfId="429"/>
      <tableStyleElement type="secondRowStripe" dxfId="428"/>
    </tableStyle>
    <tableStyle name="10-04-style" pivot="0" count="3" xr9:uid="{00000000-0011-0000-FFFF-FFFF09000000}">
      <tableStyleElement type="headerRow" dxfId="427"/>
      <tableStyleElement type="firstRowStripe" dxfId="426"/>
      <tableStyleElement type="secondRowStripe" dxfId="425"/>
    </tableStyle>
    <tableStyle name="11-04-style" pivot="0" count="3" xr9:uid="{00000000-0011-0000-FFFF-FFFF0A000000}">
      <tableStyleElement type="headerRow" dxfId="424"/>
      <tableStyleElement type="firstRowStripe" dxfId="423"/>
      <tableStyleElement type="secondRowStripe" dxfId="422"/>
    </tableStyle>
    <tableStyle name="13-04-style" pivot="0" count="3" xr9:uid="{00000000-0011-0000-FFFF-FFFF0B000000}">
      <tableStyleElement type="headerRow" dxfId="421"/>
      <tableStyleElement type="firstRowStripe" dxfId="420"/>
      <tableStyleElement type="secondRowStripe" dxfId="4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customschemas.google.com/relationships/workbookmetadata" Target="NUL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theme" Target="theme/theme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413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412"/>
    <tableColumn id="3" xr3:uid="{5C70A124-C1CB-4CF7-A2D3-F49B13657AE5}" name="الدولار" dataDxfId="411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410" dataDxfId="409" totalsRowDxfId="408">
  <tableColumns count="4">
    <tableColumn id="1" xr3:uid="{D875D945-009E-4457-856C-CF9B12EFF414}" name="البيان" dataDxfId="407"/>
    <tableColumn id="2" xr3:uid="{9BCCA2F4-B3A6-4C5E-9110-74E893E9918F}" name="اللبناني" dataDxfId="406"/>
    <tableColumn id="3" xr3:uid="{F559415A-E084-4C08-AC54-26C38FCE0A1B}" name="الدولار" dataDxfId="405"/>
    <tableColumn id="4" xr3:uid="{0A17979F-D6E0-4D02-B3E3-35D9DFB8A1DE}" name="مبيع $" dataDxfId="404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403"/>
    <tableColumn id="3" xr3:uid="{4300E0F8-7205-4FE6-AC44-F3F6DAE2C9DB}" name="الدولار" dataDxfId="402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401"/>
    <tableColumn id="3" xr3:uid="{37FA4EB2-C71B-471E-86D1-8FB1C8E41AD0}" name="الدولار" dataDxfId="400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399"/>
    <tableColumn id="3" xr3:uid="{666F2D82-0ED6-490E-BD01-5DE51D084EBA}" name="الدولار" dataDxfId="398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397"/>
    <tableColumn id="3" xr3:uid="{9A054F4B-E189-4E8D-9F13-A5620C47FA22}" name="الدولار" dataDxfId="396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395"/>
    <tableColumn id="3" xr3:uid="{F27ACE43-27E0-4537-BC4D-CFF9A92E73F9}" name="الدولار" dataDxfId="394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393"/>
    <tableColumn id="3" xr3:uid="{CBCA00DF-009D-496B-84C6-12F39AC8FB4A}" name="الدولار" dataDxfId="392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391"/>
    <tableColumn id="3" xr3:uid="{BFF337F7-3E33-4B53-9713-BA80ACEDD16E}" name="الدولار" dataDxfId="390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389"/>
    <tableColumn id="3" xr3:uid="{9132C394-4ED9-4DEB-B198-0D716818D844}" name="الدولار" dataDxfId="388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387"/>
    <tableColumn id="3" xr3:uid="{CFC16E72-2557-45A4-8E7E-9FF63601495B}" name="الدولار" dataDxfId="386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385"/>
    <tableColumn id="3" xr3:uid="{0CA272B3-EBC9-4A15-8512-5C483DC5FB84}" name="الدولار" dataDxfId="384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383"/>
    <tableColumn id="3" xr3:uid="{6849974E-7926-401B-8960-83A7C6221E69}" name="الدولار" dataDxfId="382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381"/>
    <tableColumn id="3" xr3:uid="{A9B73AAC-7B96-4F92-BF93-EF862B52DAB9}" name="الدولار" dataDxfId="380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379"/>
    <tableColumn id="3" xr3:uid="{E270EF46-A5E5-44E7-9047-2B4CFFE85204}" name="الدولار" dataDxfId="378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377"/>
    <tableColumn id="3" xr3:uid="{E530D73A-9C86-4DFD-A572-0A7A3E7F257B}" name="الدولار" dataDxfId="376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375"/>
    <tableColumn id="3" xr3:uid="{8C7D300C-DA5B-45A5-A7B0-618075ADABE7}" name="الدولار" dataDxfId="374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373"/>
    <tableColumn id="3" xr3:uid="{63881746-5B54-4398-AFCF-2A58DE2881E5}" name="الدولار" dataDxfId="372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371"/>
    <tableColumn id="3" xr3:uid="{1A22A56B-093E-4C6C-92A7-13F1032906F1}" name="الدولار" dataDxfId="370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369"/>
    <tableColumn id="3" xr3:uid="{A683A429-E176-4FC9-A77C-C3B554027C06}" name="الدولار" dataDxfId="368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367"/>
    <tableColumn id="3" xr3:uid="{611FAFCD-5D92-4385-93F8-B1D3AAD1F9C6}" name="الدولار" dataDxfId="366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365"/>
    <tableColumn id="3" xr3:uid="{8BBA004B-BA2D-433E-ACB7-E08A3965B481}" name="الدولار" dataDxfId="364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363"/>
    <tableColumn id="3" xr3:uid="{4805F30F-C7EB-44E0-9A7B-E6474531C36E}" name="الدولار" dataDxfId="362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361"/>
    <tableColumn id="3" xr3:uid="{D37C36DE-94F3-4F4B-8A4F-0451EBF618A5}" name="الدولار" dataDxfId="360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359"/>
    <tableColumn id="3" xr3:uid="{22883220-8150-4FEA-9514-C5A22D0C6B27}" name="الدولار" dataDxfId="358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357"/>
    <tableColumn id="3" xr3:uid="{06C151EA-2607-40F5-9E5B-C186BFC77875}" name="الدولار" dataDxfId="356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355"/>
    <tableColumn id="3" xr3:uid="{83846555-B31A-494E-A9BF-6FBF92818523}" name="الدولار" dataDxfId="354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353"/>
    <tableColumn id="3" xr3:uid="{304AF0A7-82EB-459B-8547-4DEA5837B9D2}" name="الدولار" dataDxfId="352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351"/>
    <tableColumn id="3" xr3:uid="{019AA6E9-5BE7-42E1-9E42-E298B0D5CF4C}" name="الدولار" dataDxfId="350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349"/>
    <tableColumn id="3" xr3:uid="{65999B3D-F7F3-4138-B3A1-A1CD56CD7F4C}" name="الدولار" dataDxfId="348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347"/>
    <tableColumn id="3" xr3:uid="{B988D2B2-F1DE-4ABE-B2E7-437633D8FF14}" name="الدولار" dataDxfId="346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345"/>
    <tableColumn id="3" xr3:uid="{16DE8318-CF4D-455E-88D9-0FC6207CDB34}" name="الدولار" dataDxfId="344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343"/>
    <tableColumn id="2" xr3:uid="{B9293574-34AE-473F-ABAD-CD71995428C2}" name="اللبناني" dataDxfId="342"/>
    <tableColumn id="3" xr3:uid="{2235165E-0A13-4956-AC5C-15D68661B33C}" name="الدولار" dataDxfId="341"/>
    <tableColumn id="4" xr3:uid="{E2AC1956-6FB8-43AE-8D9C-335E3277D41E}" name="مبيع $" dataDxfId="340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339">
  <tableColumns count="4">
    <tableColumn id="1" xr3:uid="{0676A393-7F44-4748-891D-5B959F155849}" name="البيان" dataDxfId="338"/>
    <tableColumn id="2" xr3:uid="{5D677BBE-18CD-4343-AD34-A958F7B717C0}" name="اللبناني" dataDxfId="337"/>
    <tableColumn id="3" xr3:uid="{413B0819-708F-4B48-ABD6-245EAF9C914A}" name="الدولار" dataDxfId="336"/>
    <tableColumn id="4" xr3:uid="{D9127794-8DAD-4383-B613-495E0912836D}" name="مبيع $" dataDxfId="335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334">
  <tableColumns count="4">
    <tableColumn id="1" xr3:uid="{7A55EB70-667A-43CE-A571-DE16221D979A}" name="البيان" dataDxfId="333"/>
    <tableColumn id="2" xr3:uid="{77668002-23A5-45FC-BAF2-4554FDD5A99F}" name="اللبناني" dataDxfId="332"/>
    <tableColumn id="3" xr3:uid="{F96A2249-D94A-4279-9D2D-60689605646E}" name="الدولار" dataDxfId="331"/>
    <tableColumn id="4" xr3:uid="{FA28972A-A89B-4B64-B854-47E45364B1D5}" name="مبيع $" dataDxfId="330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329">
  <tableColumns count="4">
    <tableColumn id="1" xr3:uid="{9392A9F1-B312-4E74-B77C-A69E2C3CB03E}" name="البيان" dataDxfId="328"/>
    <tableColumn id="2" xr3:uid="{2FB22C74-0307-4908-83D1-35AEC98F3EA9}" name="اللبناني" dataDxfId="327"/>
    <tableColumn id="3" xr3:uid="{65F40AFC-1F1E-46FB-90D9-70701EE5FAE3}" name="الدولار" dataDxfId="326"/>
    <tableColumn id="4" xr3:uid="{11A3ADAB-4B90-40DE-BE77-9897FDABDE64}" name="مبيع $" dataDxfId="325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324">
  <tableColumns count="4">
    <tableColumn id="1" xr3:uid="{B97C748E-8C16-48CC-B770-A8BF13CCA01B}" name="البيان" dataDxfId="323"/>
    <tableColumn id="2" xr3:uid="{412AB9B9-7487-4F31-AED7-D855C9616865}" name="اللبناني" dataDxfId="322"/>
    <tableColumn id="3" xr3:uid="{040A5916-702E-408B-81EF-0039DF2FD302}" name="الدولار" dataDxfId="321"/>
    <tableColumn id="4" xr3:uid="{3F07A797-278B-411A-A9D5-FB01E3EED9BE}" name="مبيع $" dataDxfId="320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319">
  <tableColumns count="4">
    <tableColumn id="1" xr3:uid="{C83CEE36-DFDE-407A-9DFD-EB9E53EA6290}" name="البيان" dataDxfId="318"/>
    <tableColumn id="2" xr3:uid="{61AC685E-E3A4-4478-B423-81DE156E96FC}" name="اللبناني" dataDxfId="317"/>
    <tableColumn id="3" xr3:uid="{AFB098E1-8DF5-4033-8726-C556CC554787}" name="الدولار" dataDxfId="316"/>
    <tableColumn id="4" xr3:uid="{64B0CA77-47F1-486A-9D56-DDC69DC92416}" name="مبيع $" dataDxfId="315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165" headerRowDxfId="314">
  <tableColumns count="4">
    <tableColumn id="1" xr3:uid="{E4A85AC1-CF00-4A05-A5B2-4CBDA4FC521E}" name="البيان" dataDxfId="313"/>
    <tableColumn id="2" xr3:uid="{B1F5F3B0-56E2-4431-BEA6-EDD217742F35}" name="اللبناني" dataDxfId="312"/>
    <tableColumn id="3" xr3:uid="{F7D0E382-8812-4CBE-9192-42D756FDE016}" name="الدولار" dataDxfId="311"/>
    <tableColumn id="4" xr3:uid="{6D82D80A-2E91-4D71-B33C-6A35C0672D3F}" name="مبيع $" dataDxfId="310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130" headerRowDxfId="309">
  <tableColumns count="4">
    <tableColumn id="1" xr3:uid="{6F64E5D9-D9B7-4E07-BFC2-3B34ECB538AE}" name="البيان" dataDxfId="308"/>
    <tableColumn id="2" xr3:uid="{549AFC64-82D2-4131-865E-75902F3E917F}" name="اللبناني" dataDxfId="307"/>
    <tableColumn id="3" xr3:uid="{E5B361AA-4047-4D44-93CE-B658EC78C708}" name="الدولار" dataDxfId="306"/>
    <tableColumn id="4" xr3:uid="{27B6A426-620C-470B-9EB9-AA4509FFE015}" name="مبيع $" dataDxfId="305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2F783789-3C24-4187-B28A-E63E98B4DFF2}" name="Table_12141516171819202122232425262728293031323334353637383940414243444546474849515253555657585960616263646566676869707172737475767778798081828384858687888990919293949596979899100101102103104105106107108109110111112113114115116117118119120121122123124170" displayName="Table_12141516171819202122232425262728293031323334353637383940414243444546474849515253555657585960616263646566676869707172737475767778798081828384858687888990919293949596979899100101102103104105106107108109110111112113114115116117118119120121122123124170" ref="I21:L172" headerRowDxfId="304">
  <tableColumns count="4">
    <tableColumn id="1" xr3:uid="{291C6A55-36F7-4F95-A31A-3BC8CFD34C38}" name="البيان" dataDxfId="303"/>
    <tableColumn id="2" xr3:uid="{42DE4B01-AF6B-4FA6-A7AF-8795B1425DB9}" name="اللبناني" dataDxfId="302"/>
    <tableColumn id="3" xr3:uid="{C3664E42-0CBE-41E1-A8C7-9C088C3F68FF}" name="الدولار" dataDxfId="301"/>
    <tableColumn id="4" xr3:uid="{E94386BA-84BA-403A-B7B4-7A901F3D582F}" name="مبيع $" dataDxfId="300">
      <calculatedColumnFormula>'14-10'!$K22+('14-10'!$J22/90)</calculatedColumnFormula>
    </tableColumn>
  </tableColumns>
  <tableStyleInfo name="13-04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D8940DFB-8273-4A05-8B57-491B3477CD27}" name="Table_12141516171819202122232425262728293031323334353637383940414243444546474849515253555657585960616263646566676869707172737475767778798081828384858687888990919293949596979899100101102103104105106107108109110111112113114115116117118119120121122123124171" displayName="Table_12141516171819202122232425262728293031323334353637383940414243444546474849515253555657585960616263646566676869707172737475767778798081828384858687888990919293949596979899100101102103104105106107108109110111112113114115116117118119120121122123124171" ref="I21:L133" headerRowDxfId="299">
  <tableColumns count="4">
    <tableColumn id="1" xr3:uid="{9BEE64CB-1283-4CC5-B409-8E84BCD95149}" name="البيان" dataDxfId="298"/>
    <tableColumn id="2" xr3:uid="{2B64E02E-04CA-4B99-AB86-6443FC0C8AC3}" name="اللبناني" dataDxfId="297"/>
    <tableColumn id="3" xr3:uid="{F685513E-1C67-4579-A09A-210FB163EF3D}" name="الدولار" dataDxfId="296"/>
    <tableColumn id="4" xr3:uid="{B692594B-8B5F-46CD-BC72-B27F3C1EA225}" name="مبيع $" dataDxfId="295">
      <calculatedColumnFormula>'15-10'!$K22+('15-10'!$J22/90)</calculatedColumnFormula>
    </tableColumn>
  </tableColumns>
  <tableStyleInfo name="13-04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C045495-6028-40CE-8D7A-5DDF56ED8E47}" name="Table_12141516171819202122232425262728293031323334353637383940414243444546474849515253555657585960616263646566676869707172737475767778798081828384858687888990919293949596979899100101102103104105106107108109110111112113114115116117118119120121122123124172" displayName="Table_12141516171819202122232425262728293031323334353637383940414243444546474849515253555657585960616263646566676869707172737475767778798081828384858687888990919293949596979899100101102103104105106107108109110111112113114115116117118119120121122123124172" ref="I21:L135" headerRowDxfId="294">
  <tableColumns count="4">
    <tableColumn id="1" xr3:uid="{7258B0AB-0F6A-49DE-96C1-600BC91CACB1}" name="البيان" dataDxfId="293"/>
    <tableColumn id="2" xr3:uid="{36E37306-52C2-428F-831E-E3F93C41A807}" name="اللبناني" dataDxfId="292"/>
    <tableColumn id="3" xr3:uid="{82899D0B-65AC-482A-8365-D921F948B4F2}" name="الدولار" dataDxfId="291"/>
    <tableColumn id="4" xr3:uid="{5570A200-0010-48CD-956E-D8067B84EDC8}" name="مبيع $" dataDxfId="290">
      <calculatedColumnFormula>'16-10'!$K22+('16-10'!$J22/90)</calculatedColumnFormula>
    </tableColumn>
  </tableColumns>
  <tableStyleInfo name="13-04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C355FA-05EC-4818-809C-89D0116224DD}" name="Table_12141516171819202122232425262728293031323334353637383940414243444546474849515253555657585960616263646566676869707172737475767778798081828384858687888990919293949596979899100101102103104105106107108109110111112113114115116117118119120121122123124173" displayName="Table_12141516171819202122232425262728293031323334353637383940414243444546474849515253555657585960616263646566676869707172737475767778798081828384858687888990919293949596979899100101102103104105106107108109110111112113114115116117118119120121122123124173" ref="I21:L129" headerRowDxfId="289">
  <tableColumns count="4">
    <tableColumn id="1" xr3:uid="{4D38CF7E-5B34-45BF-A47E-7B9BA60E533C}" name="البيان" dataDxfId="288"/>
    <tableColumn id="2" xr3:uid="{75D048A9-098D-41D6-B271-B24128C82AD3}" name="اللبناني" dataDxfId="287"/>
    <tableColumn id="3" xr3:uid="{EE9BFB3A-0751-4749-9EE0-4A7F9B4948F0}" name="الدولار" dataDxfId="286"/>
    <tableColumn id="4" xr3:uid="{BCADDD8B-8450-42AF-AE2F-E52DEBB8A1EB}" name="مبيع $" dataDxfId="285">
      <calculatedColumnFormula>'17-10'!$K22+('17-10'!$J22/90)</calculatedColumnFormula>
    </tableColumn>
  </tableColumns>
  <tableStyleInfo name="13-04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74942E9D-C8F2-4179-BF6D-540E9F0B8373}" name="Table_12141516171819202122232425262728293031323334353637383940414243444546474849515253555657585960616263646566676869707172737475767778798081828384858687888990919293949596979899100101102103104105106107108109110111112113114115116117118119120121122123124174" displayName="Table_12141516171819202122232425262728293031323334353637383940414243444546474849515253555657585960616263646566676869707172737475767778798081828384858687888990919293949596979899100101102103104105106107108109110111112113114115116117118119120121122123124174" ref="I21:L133" headerRowDxfId="284">
  <tableColumns count="4">
    <tableColumn id="1" xr3:uid="{A1C923F7-9F15-4474-B85C-A70344C21D15}" name="البيان" dataDxfId="283"/>
    <tableColumn id="2" xr3:uid="{FB98140C-C377-46C1-8BF8-E27DF6F5D305}" name="اللبناني" dataDxfId="282"/>
    <tableColumn id="3" xr3:uid="{ABD3B16B-822B-44DC-8330-4A3EE1FFC922}" name="الدولار" dataDxfId="281"/>
    <tableColumn id="4" xr3:uid="{B3CD0711-14D7-4ECD-AA85-01939B66FD2D}" name="مبيع $" dataDxfId="280">
      <calculatedColumnFormula>'19-10'!$K22+('19-10'!$J22/90)</calculatedColumnFormula>
    </tableColumn>
  </tableColumns>
  <tableStyleInfo name="13-04-style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AE930099-09BE-4E7C-B6DA-58C48DBB5DE5}" name="Table_12141516171819202122232425262728293031323334353637383940414243444546474849515253555657585960616263646566676869707172737475767778798081828384858687888990919293949596979899100101102103104105106107108109110111112113114115116117118119120121122123124175" displayName="Table_12141516171819202122232425262728293031323334353637383940414243444546474849515253555657585960616263646566676869707172737475767778798081828384858687888990919293949596979899100101102103104105106107108109110111112113114115116117118119120121122123124175" ref="I21:L128" headerRowDxfId="279">
  <tableColumns count="4">
    <tableColumn id="1" xr3:uid="{6623EF0F-5DDB-49B8-8F48-7BDD1135F859}" name="البيان" dataDxfId="278"/>
    <tableColumn id="2" xr3:uid="{A34BEDC6-B179-4565-B1A9-3AB79923891B}" name="اللبناني" dataDxfId="277"/>
    <tableColumn id="3" xr3:uid="{4D0B3EC9-C483-4728-AFCB-042C67624CE7}" name="الدولار" dataDxfId="276"/>
    <tableColumn id="4" xr3:uid="{90A85B6E-517B-403E-BE17-BBCED120ABEE}" name="مبيع $" dataDxfId="275">
      <calculatedColumnFormula>'20-10'!$K22+('20-10'!$J22/90)</calculatedColumnFormula>
    </tableColumn>
  </tableColumns>
  <tableStyleInfo name="13-04-style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94A0D28-EED7-41B8-9851-BD32164FA03C}" name="Table_12141516171819202122232425262728293031323334353637383940414243444546474849515253555657585960616263646566676869707172737475767778798081828384858687888990919293949596979899100101102103104105106107108109110111112113114115116117118119120121122123124176" displayName="Table_12141516171819202122232425262728293031323334353637383940414243444546474849515253555657585960616263646566676869707172737475767778798081828384858687888990919293949596979899100101102103104105106107108109110111112113114115116117118119120121122123124176" ref="I21:L361" headerRowDxfId="418">
  <tableColumns count="4">
    <tableColumn id="1" xr3:uid="{23A83BF9-A3FB-4F02-93FA-1B4A8D3FE005}" name="البيان" dataDxfId="417"/>
    <tableColumn id="2" xr3:uid="{C87B97DA-A484-4EB1-B9D1-41FB1D1FC1FD}" name="اللبناني" dataDxfId="416"/>
    <tableColumn id="3" xr3:uid="{AD7288AA-B48E-4E52-9A31-0AF9DF30694E}" name="الدولار" dataDxfId="415"/>
    <tableColumn id="4" xr3:uid="{9C46D59A-2502-4716-BC2C-BAADD48F23E6}" name="مبيع $" dataDxfId="414">
      <calculatedColumnFormula>'21-10'!$K22+('21-10'!$J22/90)</calculatedColumnFormula>
    </tableColumn>
  </tableColumns>
  <tableStyleInfo name="13-04-style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D6D09BD7-5B76-49EA-89CC-D0935B8DC8F3}" name="Table_12141516171819202122232425262728293031323334353637383940414243444546474849515253555657585960616263646566676869707172737475767778798081828384858687888990919293949596979899100101102103104105106107108109110111112113114115116117118119120121122123124177" displayName="Table_12141516171819202122232425262728293031323334353637383940414243444546474849515253555657585960616263646566676869707172737475767778798081828384858687888990919293949596979899100101102103104105106107108109110111112113114115116117118119120121122123124177" ref="I21:L361" headerRowDxfId="274">
  <tableColumns count="4">
    <tableColumn id="1" xr3:uid="{BADE1E20-81A7-40FF-BDE6-2878CCEAA11F}" name="البيان" dataDxfId="273"/>
    <tableColumn id="2" xr3:uid="{3DF8DCF6-89A7-40B0-A280-3EACEFE24007}" name="اللبناني" dataDxfId="272"/>
    <tableColumn id="3" xr3:uid="{9946AAEF-E079-4E63-9EAF-24B76314F97D}" name="الدولار" dataDxfId="271"/>
    <tableColumn id="4" xr3:uid="{0AC3E415-C103-446A-9F51-F144359D1D54}" name="مبيع $" dataDxfId="270">
      <calculatedColumnFormula>'22-10'!$K22+('22-10'!$J22/90)</calculatedColumnFormula>
    </tableColumn>
  </tableColumns>
  <tableStyleInfo name="13-04-style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3A55AEE6-9ABF-41CB-928B-361816736A47}" name="Table_12141516171819202122232425262728293031323334353637383940414243444546474849515253555657585960616263646566676869707172737475767778798081828384858687888990919293949596979899100101102103104105106107108109110111112113114115116117118119120121122123124178" displayName="Table_12141516171819202122232425262728293031323334353637383940414243444546474849515253555657585960616263646566676869707172737475767778798081828384858687888990919293949596979899100101102103104105106107108109110111112113114115116117118119120121122123124178" ref="I21:L361" headerRowDxfId="4">
  <tableColumns count="4">
    <tableColumn id="1" xr3:uid="{F9F81034-0E0C-46F7-8227-FF2DC9758EDE}" name="البيان" dataDxfId="3"/>
    <tableColumn id="2" xr3:uid="{0EA94A44-C5A6-4ABB-807B-955512DB1500}" name="اللبناني" dataDxfId="2"/>
    <tableColumn id="3" xr3:uid="{385D66CA-82A4-44E4-A4D5-1D6A56B1D14B}" name="الدولار" dataDxfId="1"/>
    <tableColumn id="4" xr3:uid="{0D54CA6F-8839-44CC-8975-B278D1A0321E}" name="مبيع $" dataDxfId="0">
      <calculatedColumnFormula>'23-10'!$K22+('23-10'!$J22/90)</calculatedColumnFormula>
    </tableColumn>
  </tableColumns>
  <tableStyleInfo name="13-04-style" showFirstColumn="1" showLastColumn="1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269" tableBorderDxfId="268">
  <autoFilter ref="A2:H277" xr:uid="{BDD2714A-65D7-4F66-8003-265517571B12}"/>
  <tableColumns count="8">
    <tableColumn id="1" xr3:uid="{B784B09D-6AEC-4F7C-B5A9-023F1541070B}" name="التاريخ" dataDxfId="267"/>
    <tableColumn id="2" xr3:uid="{3931F703-C1A9-4A63-96F0-0FB2773E022B}" name="بيع" dataDxfId="266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265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264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263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1.xml"/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2.xml"/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3.xml"/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4.xml"/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5.xml"/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6.xml"/><Relationship Id="rId1" Type="http://schemas.openxmlformats.org/officeDocument/2006/relationships/printerSettings" Target="../printerSettings/printerSettings176.bin"/></Relationships>
</file>

<file path=xl/worksheets/_rels/sheet1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7.xml"/><Relationship Id="rId1" Type="http://schemas.openxmlformats.org/officeDocument/2006/relationships/printerSettings" Target="../printerSettings/printerSettings1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235" t="s">
        <v>7</v>
      </c>
      <c r="B11" s="236"/>
      <c r="C11" s="236"/>
      <c r="D11" s="236"/>
      <c r="E11" s="236"/>
      <c r="F11" s="236"/>
      <c r="G11" s="1"/>
      <c r="H11" s="1"/>
      <c r="I11" s="2"/>
      <c r="J11" s="8"/>
      <c r="K11" s="9"/>
      <c r="L11" s="10">
        <f t="shared" si="1"/>
        <v>0</v>
      </c>
      <c r="M11" s="3"/>
      <c r="N11" s="235" t="s">
        <v>8</v>
      </c>
      <c r="O11" s="236"/>
      <c r="P11" s="236"/>
      <c r="Q11" s="236"/>
      <c r="R11" s="236"/>
      <c r="S11" s="236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237" t="s">
        <v>21</v>
      </c>
      <c r="R20" s="238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237" t="s">
        <v>23</v>
      </c>
      <c r="O21" s="238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5" t="s">
        <v>7</v>
      </c>
      <c r="B13" s="236"/>
      <c r="C13" s="236"/>
      <c r="D13" s="236"/>
      <c r="E13" s="236"/>
      <c r="F13" s="236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235" t="s">
        <v>8</v>
      </c>
      <c r="O13" s="236"/>
      <c r="P13" s="236"/>
      <c r="Q13" s="236"/>
      <c r="R13" s="236"/>
      <c r="S13" s="236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237" t="s">
        <v>21</v>
      </c>
      <c r="R22" s="238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237" t="s">
        <v>23</v>
      </c>
      <c r="O23" s="238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5" t="s">
        <v>7</v>
      </c>
      <c r="B13" s="236"/>
      <c r="C13" s="236"/>
      <c r="D13" s="236"/>
      <c r="E13" s="236"/>
      <c r="F13" s="236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235" t="s">
        <v>8</v>
      </c>
      <c r="O13" s="236"/>
      <c r="P13" s="236"/>
      <c r="Q13" s="236"/>
      <c r="R13" s="236"/>
      <c r="S13" s="236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237" t="s">
        <v>21</v>
      </c>
      <c r="R22" s="238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237" t="s">
        <v>23</v>
      </c>
      <c r="O23" s="238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5" t="s">
        <v>7</v>
      </c>
      <c r="B13" s="236"/>
      <c r="C13" s="236"/>
      <c r="D13" s="236"/>
      <c r="E13" s="236"/>
      <c r="F13" s="236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235" t="s">
        <v>8</v>
      </c>
      <c r="O13" s="236"/>
      <c r="P13" s="236"/>
      <c r="Q13" s="236"/>
      <c r="R13" s="236"/>
      <c r="S13" s="236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37" t="s">
        <v>21</v>
      </c>
      <c r="E22" s="238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237" t="s">
        <v>21</v>
      </c>
      <c r="R22" s="238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237" t="s">
        <v>23</v>
      </c>
      <c r="B23" s="238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237" t="s">
        <v>23</v>
      </c>
      <c r="O23" s="238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5" t="s">
        <v>7</v>
      </c>
      <c r="B13" s="236"/>
      <c r="C13" s="236"/>
      <c r="D13" s="236"/>
      <c r="E13" s="236"/>
      <c r="F13" s="236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235" t="s">
        <v>8</v>
      </c>
      <c r="O13" s="236"/>
      <c r="P13" s="236"/>
      <c r="Q13" s="236"/>
      <c r="R13" s="236"/>
      <c r="S13" s="236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37" t="s">
        <v>21</v>
      </c>
      <c r="E22" s="238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237" t="s">
        <v>21</v>
      </c>
      <c r="R22" s="238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237" t="s">
        <v>23</v>
      </c>
      <c r="B23" s="238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237" t="s">
        <v>23</v>
      </c>
      <c r="O23" s="238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35" t="s">
        <v>7</v>
      </c>
      <c r="B17" s="236"/>
      <c r="C17" s="236"/>
      <c r="D17" s="236"/>
      <c r="E17" s="236"/>
      <c r="F17" s="236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235" t="s">
        <v>8</v>
      </c>
      <c r="O17" s="236"/>
      <c r="P17" s="236"/>
      <c r="Q17" s="236"/>
      <c r="R17" s="236"/>
      <c r="S17" s="236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237" t="s">
        <v>21</v>
      </c>
      <c r="E26" s="238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237" t="s">
        <v>21</v>
      </c>
      <c r="R26" s="238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237" t="s">
        <v>23</v>
      </c>
      <c r="B27" s="238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237" t="s">
        <v>23</v>
      </c>
      <c r="O27" s="238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237" t="s">
        <v>21</v>
      </c>
      <c r="R29" s="238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237" t="s">
        <v>23</v>
      </c>
      <c r="O30" s="238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237" t="s">
        <v>21</v>
      </c>
      <c r="R29" s="238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237" t="s">
        <v>23</v>
      </c>
      <c r="O30" s="238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237" t="s">
        <v>21</v>
      </c>
      <c r="R29" s="238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237" t="s">
        <v>23</v>
      </c>
      <c r="O30" s="238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237" t="s">
        <v>21</v>
      </c>
      <c r="R29" s="238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237" t="s">
        <v>23</v>
      </c>
      <c r="O30" s="238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237" t="s">
        <v>21</v>
      </c>
      <c r="R29" s="238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237" t="s">
        <v>23</v>
      </c>
      <c r="O30" s="238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237" t="s">
        <v>21</v>
      </c>
      <c r="R29" s="238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237" t="s">
        <v>23</v>
      </c>
      <c r="O30" s="238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237" t="s">
        <v>21</v>
      </c>
      <c r="R29" s="238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237" t="s">
        <v>23</v>
      </c>
      <c r="O30" s="238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237" t="s">
        <v>21</v>
      </c>
      <c r="R29" s="238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237" t="s">
        <v>23</v>
      </c>
      <c r="O30" s="238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237" t="s">
        <v>21</v>
      </c>
      <c r="R29" s="238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237" t="s">
        <v>23</v>
      </c>
      <c r="O30" s="238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237" t="s">
        <v>21</v>
      </c>
      <c r="R29" s="238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237" t="s">
        <v>23</v>
      </c>
      <c r="O30" s="238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237" t="s">
        <v>21</v>
      </c>
      <c r="R29" s="238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237" t="s">
        <v>23</v>
      </c>
      <c r="O30" s="238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237" t="s">
        <v>21</v>
      </c>
      <c r="R29" s="238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237" t="s">
        <v>23</v>
      </c>
      <c r="O30" s="238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237" t="s">
        <v>21</v>
      </c>
      <c r="R29" s="238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237" t="s">
        <v>23</v>
      </c>
      <c r="O30" s="238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237" t="s">
        <v>21</v>
      </c>
      <c r="R29" s="238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237" t="s">
        <v>23</v>
      </c>
      <c r="O30" s="238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237" t="s">
        <v>21</v>
      </c>
      <c r="R29" s="238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237" t="s">
        <v>23</v>
      </c>
      <c r="O30" s="238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237" t="s">
        <v>21</v>
      </c>
      <c r="R29" s="238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237" t="s">
        <v>23</v>
      </c>
      <c r="O30" s="238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237" t="s">
        <v>21</v>
      </c>
      <c r="R29" s="238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237" t="s">
        <v>23</v>
      </c>
      <c r="O30" s="238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237" t="s">
        <v>21</v>
      </c>
      <c r="R29" s="238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237" t="s">
        <v>23</v>
      </c>
      <c r="O30" s="238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237" t="s">
        <v>21</v>
      </c>
      <c r="R29" s="238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237" t="s">
        <v>23</v>
      </c>
      <c r="O30" s="238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237" t="s">
        <v>21</v>
      </c>
      <c r="R29" s="238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237" t="s">
        <v>23</v>
      </c>
      <c r="O30" s="238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237" t="s">
        <v>21</v>
      </c>
      <c r="R29" s="238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237" t="s">
        <v>23</v>
      </c>
      <c r="O30" s="238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237" t="s">
        <v>21</v>
      </c>
      <c r="R29" s="238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237" t="s">
        <v>23</v>
      </c>
      <c r="O30" s="238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237" t="s">
        <v>21</v>
      </c>
      <c r="R29" s="238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237" t="s">
        <v>23</v>
      </c>
      <c r="O30" s="238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237" t="s">
        <v>21</v>
      </c>
      <c r="R29" s="238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237" t="s">
        <v>23</v>
      </c>
      <c r="O30" s="238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237" t="s">
        <v>21</v>
      </c>
      <c r="R29" s="238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237" t="s">
        <v>23</v>
      </c>
      <c r="O30" s="238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237" t="s">
        <v>21</v>
      </c>
      <c r="R29" s="238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237" t="s">
        <v>23</v>
      </c>
      <c r="O30" s="238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237" t="s">
        <v>21</v>
      </c>
      <c r="R29" s="238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237" t="s">
        <v>23</v>
      </c>
      <c r="O30" s="238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237" t="s">
        <v>21</v>
      </c>
      <c r="R29" s="238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237" t="s">
        <v>23</v>
      </c>
      <c r="O30" s="238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237" t="s">
        <v>21</v>
      </c>
      <c r="R29" s="238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237" t="s">
        <v>23</v>
      </c>
      <c r="O30" s="238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237" t="s">
        <v>21</v>
      </c>
      <c r="R29" s="238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237" t="s">
        <v>23</v>
      </c>
      <c r="O30" s="238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237" t="s">
        <v>21</v>
      </c>
      <c r="R29" s="238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237" t="s">
        <v>23</v>
      </c>
      <c r="O30" s="238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237" t="s">
        <v>21</v>
      </c>
      <c r="R29" s="238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237" t="s">
        <v>23</v>
      </c>
      <c r="O30" s="238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237" t="s">
        <v>21</v>
      </c>
      <c r="R29" s="238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237" t="s">
        <v>23</v>
      </c>
      <c r="O30" s="238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237" t="s">
        <v>21</v>
      </c>
      <c r="R29" s="238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237" t="s">
        <v>23</v>
      </c>
      <c r="O30" s="238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237" t="s">
        <v>21</v>
      </c>
      <c r="R29" s="238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237" t="s">
        <v>23</v>
      </c>
      <c r="O30" s="238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237" t="s">
        <v>21</v>
      </c>
      <c r="R29" s="238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237" t="s">
        <v>23</v>
      </c>
      <c r="O30" s="238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237" t="s">
        <v>21</v>
      </c>
      <c r="R29" s="238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237" t="s">
        <v>23</v>
      </c>
      <c r="O30" s="238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237" t="s">
        <v>21</v>
      </c>
      <c r="R29" s="238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237" t="s">
        <v>23</v>
      </c>
      <c r="O30" s="238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237" t="s">
        <v>21</v>
      </c>
      <c r="R29" s="238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237" t="s">
        <v>23</v>
      </c>
      <c r="O30" s="238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237" t="s">
        <v>21</v>
      </c>
      <c r="R29" s="238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237" t="s">
        <v>23</v>
      </c>
      <c r="O30" s="238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237" t="s">
        <v>21</v>
      </c>
      <c r="R29" s="238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237" t="s">
        <v>23</v>
      </c>
      <c r="O30" s="238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237" t="s">
        <v>21</v>
      </c>
      <c r="R29" s="238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237" t="s">
        <v>23</v>
      </c>
      <c r="O30" s="238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237" t="s">
        <v>21</v>
      </c>
      <c r="R29" s="238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237" t="s">
        <v>23</v>
      </c>
      <c r="O30" s="238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237" t="s">
        <v>21</v>
      </c>
      <c r="R29" s="238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237" t="s">
        <v>23</v>
      </c>
      <c r="O30" s="238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237" t="s">
        <v>21</v>
      </c>
      <c r="R29" s="238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237" t="s">
        <v>23</v>
      </c>
      <c r="O30" s="238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237" t="s">
        <v>21</v>
      </c>
      <c r="R29" s="238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237" t="s">
        <v>23</v>
      </c>
      <c r="O30" s="238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237" t="s">
        <v>21</v>
      </c>
      <c r="R29" s="238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237" t="s">
        <v>23</v>
      </c>
      <c r="O30" s="238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237" t="s">
        <v>21</v>
      </c>
      <c r="R29" s="238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237" t="s">
        <v>23</v>
      </c>
      <c r="O30" s="238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237" t="s">
        <v>21</v>
      </c>
      <c r="R29" s="238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237" t="s">
        <v>23</v>
      </c>
      <c r="O30" s="238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237" t="s">
        <v>21</v>
      </c>
      <c r="R29" s="238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237" t="s">
        <v>23</v>
      </c>
      <c r="O30" s="238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237" t="s">
        <v>21</v>
      </c>
      <c r="R29" s="238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237" t="s">
        <v>23</v>
      </c>
      <c r="O30" s="238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237" t="s">
        <v>21</v>
      </c>
      <c r="R29" s="238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237" t="s">
        <v>23</v>
      </c>
      <c r="O30" s="238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237" t="s">
        <v>21</v>
      </c>
      <c r="R29" s="238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237" t="s">
        <v>23</v>
      </c>
      <c r="O30" s="238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237" t="s">
        <v>21</v>
      </c>
      <c r="R29" s="238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237" t="s">
        <v>23</v>
      </c>
      <c r="O30" s="238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237" t="s">
        <v>21</v>
      </c>
      <c r="R29" s="238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237" t="s">
        <v>23</v>
      </c>
      <c r="O30" s="238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237" t="s">
        <v>21</v>
      </c>
      <c r="R29" s="238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237" t="s">
        <v>23</v>
      </c>
      <c r="O30" s="238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237" t="s">
        <v>21</v>
      </c>
      <c r="R29" s="238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237" t="s">
        <v>23</v>
      </c>
      <c r="O30" s="238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237" t="s">
        <v>21</v>
      </c>
      <c r="R29" s="238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237" t="s">
        <v>23</v>
      </c>
      <c r="O30" s="238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237" t="s">
        <v>21</v>
      </c>
      <c r="R29" s="238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237" t="s">
        <v>23</v>
      </c>
      <c r="O30" s="238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237" t="s">
        <v>21</v>
      </c>
      <c r="R29" s="238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237" t="s">
        <v>23</v>
      </c>
      <c r="O30" s="238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237" t="s">
        <v>21</v>
      </c>
      <c r="R29" s="238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237" t="s">
        <v>23</v>
      </c>
      <c r="O30" s="238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237" t="s">
        <v>21</v>
      </c>
      <c r="R29" s="238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237" t="s">
        <v>23</v>
      </c>
      <c r="O30" s="238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237" t="s">
        <v>21</v>
      </c>
      <c r="R29" s="238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237" t="s">
        <v>23</v>
      </c>
      <c r="O30" s="238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237" t="s">
        <v>21</v>
      </c>
      <c r="R29" s="238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237" t="s">
        <v>23</v>
      </c>
      <c r="O30" s="238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237" t="s">
        <v>21</v>
      </c>
      <c r="R29" s="238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237" t="s">
        <v>23</v>
      </c>
      <c r="O30" s="238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237" t="s">
        <v>21</v>
      </c>
      <c r="R29" s="238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237" t="s">
        <v>23</v>
      </c>
      <c r="O30" s="238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237" t="s">
        <v>21</v>
      </c>
      <c r="R29" s="238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237" t="s">
        <v>23</v>
      </c>
      <c r="O30" s="238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237" t="s">
        <v>21</v>
      </c>
      <c r="R29" s="238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237" t="s">
        <v>23</v>
      </c>
      <c r="O30" s="238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237" t="s">
        <v>21</v>
      </c>
      <c r="R29" s="238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237" t="s">
        <v>23</v>
      </c>
      <c r="O30" s="238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237" t="s">
        <v>21</v>
      </c>
      <c r="R29" s="238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237" t="s">
        <v>23</v>
      </c>
      <c r="O30" s="238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237" t="s">
        <v>21</v>
      </c>
      <c r="R29" s="238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237" t="s">
        <v>23</v>
      </c>
      <c r="O30" s="238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237" t="s">
        <v>21</v>
      </c>
      <c r="R29" s="238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237" t="s">
        <v>23</v>
      </c>
      <c r="O30" s="238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237" t="s">
        <v>21</v>
      </c>
      <c r="R29" s="238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237" t="s">
        <v>23</v>
      </c>
      <c r="O30" s="238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237" t="s">
        <v>21</v>
      </c>
      <c r="R29" s="238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237" t="s">
        <v>23</v>
      </c>
      <c r="O30" s="238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237" t="s">
        <v>21</v>
      </c>
      <c r="R29" s="238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237" t="s">
        <v>23</v>
      </c>
      <c r="O30" s="238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237" t="s">
        <v>21</v>
      </c>
      <c r="R29" s="238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237" t="s">
        <v>23</v>
      </c>
      <c r="O30" s="238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237" t="s">
        <v>21</v>
      </c>
      <c r="R29" s="238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237" t="s">
        <v>23</v>
      </c>
      <c r="O30" s="238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237" t="s">
        <v>21</v>
      </c>
      <c r="R29" s="238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237" t="s">
        <v>23</v>
      </c>
      <c r="O30" s="238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237" t="s">
        <v>21</v>
      </c>
      <c r="R29" s="238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237" t="s">
        <v>23</v>
      </c>
      <c r="O30" s="238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237" t="s">
        <v>21</v>
      </c>
      <c r="R29" s="238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237" t="s">
        <v>23</v>
      </c>
      <c r="O30" s="238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237" t="s">
        <v>21</v>
      </c>
      <c r="R29" s="238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237" t="s">
        <v>23</v>
      </c>
      <c r="O30" s="238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237" t="s">
        <v>21</v>
      </c>
      <c r="R29" s="238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237" t="s">
        <v>23</v>
      </c>
      <c r="O30" s="238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237" t="s">
        <v>21</v>
      </c>
      <c r="R29" s="238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237" t="s">
        <v>23</v>
      </c>
      <c r="O30" s="238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237" t="s">
        <v>21</v>
      </c>
      <c r="R29" s="238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237" t="s">
        <v>23</v>
      </c>
      <c r="O30" s="238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237" t="s">
        <v>21</v>
      </c>
      <c r="R29" s="238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237" t="s">
        <v>23</v>
      </c>
      <c r="O30" s="238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237" t="s">
        <v>21</v>
      </c>
      <c r="R29" s="238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237" t="s">
        <v>23</v>
      </c>
      <c r="O30" s="238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237" t="s">
        <v>21</v>
      </c>
      <c r="R29" s="238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237" t="s">
        <v>23</v>
      </c>
      <c r="O30" s="238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237" t="s">
        <v>21</v>
      </c>
      <c r="R29" s="238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237" t="s">
        <v>23</v>
      </c>
      <c r="O30" s="238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237" t="s">
        <v>21</v>
      </c>
      <c r="R29" s="238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237" t="s">
        <v>23</v>
      </c>
      <c r="O30" s="238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237" t="s">
        <v>21</v>
      </c>
      <c r="R29" s="238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237" t="s">
        <v>23</v>
      </c>
      <c r="O30" s="238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237" t="s">
        <v>21</v>
      </c>
      <c r="R29" s="238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237" t="s">
        <v>23</v>
      </c>
      <c r="O30" s="238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237" t="s">
        <v>21</v>
      </c>
      <c r="R29" s="238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237" t="s">
        <v>23</v>
      </c>
      <c r="O30" s="238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237" t="s">
        <v>21</v>
      </c>
      <c r="R29" s="238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237" t="s">
        <v>23</v>
      </c>
      <c r="O30" s="238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237" t="s">
        <v>21</v>
      </c>
      <c r="R29" s="238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237" t="s">
        <v>23</v>
      </c>
      <c r="O30" s="238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237" t="s">
        <v>21</v>
      </c>
      <c r="R29" s="238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237" t="s">
        <v>23</v>
      </c>
      <c r="O30" s="238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237" t="s">
        <v>21</v>
      </c>
      <c r="R29" s="238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237" t="s">
        <v>23</v>
      </c>
      <c r="O30" s="238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237" t="s">
        <v>21</v>
      </c>
      <c r="R29" s="238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237" t="s">
        <v>23</v>
      </c>
      <c r="O30" s="238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237" t="s">
        <v>21</v>
      </c>
      <c r="R29" s="238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237" t="s">
        <v>23</v>
      </c>
      <c r="O30" s="238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237" t="s">
        <v>21</v>
      </c>
      <c r="R29" s="238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237" t="s">
        <v>23</v>
      </c>
      <c r="O30" s="238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237" t="s">
        <v>21</v>
      </c>
      <c r="R29" s="238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237" t="s">
        <v>23</v>
      </c>
      <c r="O30" s="238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237" t="s">
        <v>21</v>
      </c>
      <c r="R29" s="238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237" t="s">
        <v>23</v>
      </c>
      <c r="O30" s="238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237" t="s">
        <v>21</v>
      </c>
      <c r="R29" s="238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237" t="s">
        <v>23</v>
      </c>
      <c r="O30" s="238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237" t="s">
        <v>21</v>
      </c>
      <c r="R29" s="238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237" t="s">
        <v>23</v>
      </c>
      <c r="O30" s="238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237" t="s">
        <v>21</v>
      </c>
      <c r="R29" s="238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237" t="s">
        <v>23</v>
      </c>
      <c r="O30" s="238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237" t="s">
        <v>21</v>
      </c>
      <c r="R29" s="238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237" t="s">
        <v>23</v>
      </c>
      <c r="O30" s="238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237" t="s">
        <v>21</v>
      </c>
      <c r="R29" s="238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237" t="s">
        <v>23</v>
      </c>
      <c r="O30" s="238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237" t="s">
        <v>21</v>
      </c>
      <c r="R29" s="238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237" t="s">
        <v>23</v>
      </c>
      <c r="O30" s="238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237" t="s">
        <v>21</v>
      </c>
      <c r="R29" s="238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237" t="s">
        <v>23</v>
      </c>
      <c r="O30" s="238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237" t="s">
        <v>21</v>
      </c>
      <c r="R29" s="238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237" t="s">
        <v>23</v>
      </c>
      <c r="O30" s="238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237" t="s">
        <v>21</v>
      </c>
      <c r="R29" s="238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237" t="s">
        <v>23</v>
      </c>
      <c r="O30" s="238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237" t="s">
        <v>21</v>
      </c>
      <c r="R29" s="238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237" t="s">
        <v>23</v>
      </c>
      <c r="O30" s="238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237" t="s">
        <v>21</v>
      </c>
      <c r="R29" s="238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237" t="s">
        <v>23</v>
      </c>
      <c r="O30" s="238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237" t="s">
        <v>21</v>
      </c>
      <c r="R29" s="238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237" t="s">
        <v>23</v>
      </c>
      <c r="O30" s="238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237" t="s">
        <v>21</v>
      </c>
      <c r="R29" s="238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237" t="s">
        <v>23</v>
      </c>
      <c r="O30" s="238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237" t="s">
        <v>21</v>
      </c>
      <c r="R29" s="238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237" t="s">
        <v>23</v>
      </c>
      <c r="O30" s="238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237" t="s">
        <v>21</v>
      </c>
      <c r="R29" s="238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237" t="s">
        <v>23</v>
      </c>
      <c r="O30" s="238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237" t="s">
        <v>21</v>
      </c>
      <c r="R29" s="238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237" t="s">
        <v>23</v>
      </c>
      <c r="O30" s="238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237" t="s">
        <v>21</v>
      </c>
      <c r="R29" s="238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237" t="s">
        <v>23</v>
      </c>
      <c r="O30" s="238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237" t="s">
        <v>21</v>
      </c>
      <c r="R29" s="238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237" t="s">
        <v>23</v>
      </c>
      <c r="O30" s="238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237" t="s">
        <v>21</v>
      </c>
      <c r="R29" s="238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237" t="s">
        <v>23</v>
      </c>
      <c r="O30" s="238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237" t="s">
        <v>21</v>
      </c>
      <c r="R29" s="238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237" t="s">
        <v>23</v>
      </c>
      <c r="O30" s="238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237" t="s">
        <v>21</v>
      </c>
      <c r="R29" s="238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237" t="s">
        <v>23</v>
      </c>
      <c r="O30" s="238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237" t="s">
        <v>21</v>
      </c>
      <c r="R29" s="238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237" t="s">
        <v>23</v>
      </c>
      <c r="B30" s="238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237" t="s">
        <v>23</v>
      </c>
      <c r="O30" s="238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237" t="s">
        <v>21</v>
      </c>
      <c r="R29" s="238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237" t="s">
        <v>23</v>
      </c>
      <c r="O30" s="238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237" t="s">
        <v>21</v>
      </c>
      <c r="R29" s="238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237" t="s">
        <v>23</v>
      </c>
      <c r="O30" s="238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237" t="s">
        <v>21</v>
      </c>
      <c r="R29" s="238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237" t="s">
        <v>23</v>
      </c>
      <c r="O30" s="238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237" t="s">
        <v>21</v>
      </c>
      <c r="R29" s="238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237" t="s">
        <v>23</v>
      </c>
      <c r="O30" s="238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237" t="s">
        <v>21</v>
      </c>
      <c r="R29" s="238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237" t="s">
        <v>23</v>
      </c>
      <c r="O30" s="238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237" t="s">
        <v>21</v>
      </c>
      <c r="R29" s="238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237" t="s">
        <v>23</v>
      </c>
      <c r="O30" s="238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237" t="s">
        <v>21</v>
      </c>
      <c r="R29" s="238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237" t="s">
        <v>23</v>
      </c>
      <c r="O30" s="238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237" t="s">
        <v>21</v>
      </c>
      <c r="R29" s="238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237" t="s">
        <v>23</v>
      </c>
      <c r="O30" s="238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237" t="s">
        <v>21</v>
      </c>
      <c r="R29" s="238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237" t="s">
        <v>23</v>
      </c>
      <c r="O30" s="238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237" t="s">
        <v>21</v>
      </c>
      <c r="R29" s="238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237" t="s">
        <v>23</v>
      </c>
      <c r="O30" s="238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237" t="s">
        <v>21</v>
      </c>
      <c r="R29" s="238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237" t="s">
        <v>23</v>
      </c>
      <c r="O30" s="238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237" t="s">
        <v>21</v>
      </c>
      <c r="R29" s="238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237" t="s">
        <v>23</v>
      </c>
      <c r="O30" s="238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237" t="s">
        <v>21</v>
      </c>
      <c r="R29" s="238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237" t="s">
        <v>23</v>
      </c>
      <c r="O30" s="238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237" t="s">
        <v>21</v>
      </c>
      <c r="R29" s="238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237" t="s">
        <v>23</v>
      </c>
      <c r="O30" s="238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237" t="s">
        <v>21</v>
      </c>
      <c r="R29" s="238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237" t="s">
        <v>23</v>
      </c>
      <c r="O30" s="238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237" t="s">
        <v>21</v>
      </c>
      <c r="R29" s="238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237" t="s">
        <v>23</v>
      </c>
      <c r="O30" s="238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237" t="s">
        <v>21</v>
      </c>
      <c r="R29" s="238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237" t="s">
        <v>23</v>
      </c>
      <c r="O30" s="238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237" t="s">
        <v>21</v>
      </c>
      <c r="R29" s="238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237" t="s">
        <v>23</v>
      </c>
      <c r="O30" s="238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237" t="s">
        <v>21</v>
      </c>
      <c r="R29" s="238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237" t="s">
        <v>23</v>
      </c>
      <c r="O30" s="238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237" t="s">
        <v>21</v>
      </c>
      <c r="R29" s="238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237" t="s">
        <v>23</v>
      </c>
      <c r="O30" s="238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237" t="s">
        <v>21</v>
      </c>
      <c r="R29" s="238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237" t="s">
        <v>23</v>
      </c>
      <c r="O30" s="238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237" t="s">
        <v>21</v>
      </c>
      <c r="R29" s="238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237" t="s">
        <v>23</v>
      </c>
      <c r="O30" s="238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237" t="s">
        <v>21</v>
      </c>
      <c r="R29" s="238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7" t="s">
        <v>23</v>
      </c>
      <c r="B30" s="238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237" t="s">
        <v>23</v>
      </c>
      <c r="O30" s="238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237" t="s">
        <v>21</v>
      </c>
      <c r="R29" s="238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237" t="s">
        <v>23</v>
      </c>
      <c r="O30" s="238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237" t="s">
        <v>21</v>
      </c>
      <c r="R29" s="238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237" t="s">
        <v>23</v>
      </c>
      <c r="O30" s="238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237" t="s">
        <v>21</v>
      </c>
      <c r="R29" s="238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237" t="s">
        <v>23</v>
      </c>
      <c r="O30" s="238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7" workbookViewId="0">
      <selection activeCell="I143" sqref="I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237" t="s">
        <v>21</v>
      </c>
      <c r="R29" s="238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237" t="s">
        <v>23</v>
      </c>
      <c r="O30" s="238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3147</v>
      </c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237" t="s">
        <v>21</v>
      </c>
      <c r="R29" s="238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237" t="s">
        <v>23</v>
      </c>
      <c r="O30" s="238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237" t="s">
        <v>21</v>
      </c>
      <c r="R29" s="238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237" t="s">
        <v>23</v>
      </c>
      <c r="O30" s="238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237" t="s">
        <v>21</v>
      </c>
      <c r="R29" s="238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237" t="s">
        <v>23</v>
      </c>
      <c r="O30" s="238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262" priority="8">
      <formula>$H22="جملة"</formula>
    </cfRule>
    <cfRule type="expression" dxfId="261" priority="9">
      <formula>$H22="مصاريف"</formula>
    </cfRule>
    <cfRule type="expression" dxfId="260" priority="10">
      <formula>$H22="سحب"</formula>
    </cfRule>
  </conditionalFormatting>
  <conditionalFormatting sqref="H3:L18">
    <cfRule type="expression" dxfId="259" priority="4">
      <formula>$H3="جملة"</formula>
    </cfRule>
    <cfRule type="expression" dxfId="258" priority="5">
      <formula>$H3="مصاريف"</formula>
    </cfRule>
    <cfRule type="expression" dxfId="257" priority="6">
      <formula>$H3="سحب"</formula>
    </cfRule>
    <cfRule type="expression" dxfId="256" priority="7">
      <formula>$H3="بيع"</formula>
    </cfRule>
  </conditionalFormatting>
  <conditionalFormatting sqref="I139:L139">
    <cfRule type="expression" dxfId="255" priority="1">
      <formula>$H139="جملة"</formula>
    </cfRule>
    <cfRule type="expression" dxfId="254" priority="2">
      <formula>$H139="مصاريف"</formula>
    </cfRule>
    <cfRule type="expression" dxfId="253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7" t="s">
        <v>21</v>
      </c>
      <c r="E29" s="238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237" t="s">
        <v>21</v>
      </c>
      <c r="R29" s="238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237" t="s">
        <v>23</v>
      </c>
      <c r="B30" s="238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237" t="s">
        <v>23</v>
      </c>
      <c r="O30" s="238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52" priority="9">
      <formula>$H3="جملة"</formula>
    </cfRule>
    <cfRule type="expression" dxfId="251" priority="10">
      <formula>$H3="مصاريف"</formula>
    </cfRule>
    <cfRule type="expression" dxfId="250" priority="11">
      <formula>$H3="سحب"</formula>
    </cfRule>
    <cfRule type="expression" dxfId="249" priority="12">
      <formula>$H3="بيع"</formula>
    </cfRule>
  </conditionalFormatting>
  <conditionalFormatting sqref="H22:L151">
    <cfRule type="expression" dxfId="248" priority="1">
      <formula>$H22="جملة"</formula>
    </cfRule>
    <cfRule type="expression" dxfId="247" priority="2">
      <formula>$H22="مصاريف"</formula>
    </cfRule>
    <cfRule type="expression" dxfId="246" priority="3">
      <formula>$H22="سحب"</formula>
    </cfRule>
    <cfRule type="expression" dxfId="245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5" t="s">
        <v>7</v>
      </c>
      <c r="B20" s="236"/>
      <c r="C20" s="236"/>
      <c r="D20" s="236"/>
      <c r="E20" s="236"/>
      <c r="F20" s="236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235" t="s">
        <v>8</v>
      </c>
      <c r="O20" s="236"/>
      <c r="P20" s="236"/>
      <c r="Q20" s="236"/>
      <c r="R20" s="236"/>
      <c r="S20" s="23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233" t="s">
        <v>21</v>
      </c>
      <c r="R29" s="234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233" t="s">
        <v>23</v>
      </c>
      <c r="O30" s="234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44" priority="5">
      <formula>$H3="جملة"</formula>
    </cfRule>
    <cfRule type="expression" dxfId="243" priority="6">
      <formula>$H3="مصاريف"</formula>
    </cfRule>
    <cfRule type="expression" dxfId="242" priority="7">
      <formula>$H3="سحب"</formula>
    </cfRule>
    <cfRule type="expression" dxfId="241" priority="8">
      <formula>$H3="بيع"</formula>
    </cfRule>
  </conditionalFormatting>
  <conditionalFormatting sqref="H22:L165">
    <cfRule type="expression" dxfId="240" priority="1">
      <formula>$H22="جملة"</formula>
    </cfRule>
    <cfRule type="expression" dxfId="239" priority="2">
      <formula>$H22="مصاريف"</formula>
    </cfRule>
    <cfRule type="expression" dxfId="238" priority="3">
      <formula>$H22="سحب"</formula>
    </cfRule>
    <cfRule type="expression" dxfId="237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233" t="s">
        <v>21</v>
      </c>
      <c r="R29" s="234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233" t="s">
        <v>23</v>
      </c>
      <c r="O30" s="234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36" priority="5">
      <formula>$H3="جملة"</formula>
    </cfRule>
    <cfRule type="expression" dxfId="235" priority="6">
      <formula>$H3="مصاريف"</formula>
    </cfRule>
    <cfRule type="expression" dxfId="234" priority="7">
      <formula>$H3="سحب"</formula>
    </cfRule>
    <cfRule type="expression" dxfId="233" priority="8">
      <formula>$H3="بيع"</formula>
    </cfRule>
  </conditionalFormatting>
  <conditionalFormatting sqref="H22:L148">
    <cfRule type="expression" dxfId="232" priority="1">
      <formula>$H22="جملة"</formula>
    </cfRule>
    <cfRule type="expression" dxfId="231" priority="2">
      <formula>$H22="مصاريف"</formula>
    </cfRule>
    <cfRule type="expression" dxfId="230" priority="3">
      <formula>$H22="سحب"</formula>
    </cfRule>
    <cfRule type="expression" dxfId="229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99" workbookViewId="0">
      <selection activeCell="K153" sqref="K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233" t="s">
        <v>21</v>
      </c>
      <c r="R29" s="234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233" t="s">
        <v>23</v>
      </c>
      <c r="O30" s="234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28" priority="5">
      <formula>$H3="جملة"</formula>
    </cfRule>
    <cfRule type="expression" dxfId="227" priority="6">
      <formula>$H3="مصاريف"</formula>
    </cfRule>
    <cfRule type="expression" dxfId="226" priority="7">
      <formula>$H3="سحب"</formula>
    </cfRule>
    <cfRule type="expression" dxfId="225" priority="8">
      <formula>$H3="بيع"</formula>
    </cfRule>
  </conditionalFormatting>
  <conditionalFormatting sqref="H22:L156">
    <cfRule type="expression" dxfId="224" priority="1">
      <formula>$H22="جملة"</formula>
    </cfRule>
    <cfRule type="expression" dxfId="223" priority="2">
      <formula>$H22="مصاريف"</formula>
    </cfRule>
    <cfRule type="expression" dxfId="222" priority="3">
      <formula>$H22="سحب"</formula>
    </cfRule>
    <cfRule type="expression" dxfId="221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233" t="s">
        <v>21</v>
      </c>
      <c r="R29" s="234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233" t="s">
        <v>23</v>
      </c>
      <c r="O30" s="234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220" priority="5">
      <formula>$H22="جملة"</formula>
    </cfRule>
    <cfRule type="expression" dxfId="219" priority="6">
      <formula>$H22="مصاريف"</formula>
    </cfRule>
    <cfRule type="expression" dxfId="218" priority="7">
      <formula>$H22="سحب"</formula>
    </cfRule>
    <cfRule type="expression" dxfId="217" priority="8">
      <formula>$H22="بيع"</formula>
    </cfRule>
  </conditionalFormatting>
  <conditionalFormatting sqref="H23:K38">
    <cfRule type="expression" dxfId="216" priority="1">
      <formula>$H23="جملة"</formula>
    </cfRule>
    <cfRule type="expression" dxfId="215" priority="2">
      <formula>$H23="مصاريف"</formula>
    </cfRule>
    <cfRule type="expression" dxfId="214" priority="3">
      <formula>$H23="سحب"</formula>
    </cfRule>
    <cfRule type="expression" dxfId="213" priority="4">
      <formula>$H23="بيع"</formula>
    </cfRule>
  </conditionalFormatting>
  <conditionalFormatting sqref="H3:L18">
    <cfRule type="expression" dxfId="212" priority="9">
      <formula>$H3="جملة"</formula>
    </cfRule>
    <cfRule type="expression" dxfId="211" priority="10">
      <formula>$H3="مصاريف"</formula>
    </cfRule>
    <cfRule type="expression" dxfId="210" priority="11">
      <formula>$H3="سحب"</formula>
    </cfRule>
    <cfRule type="expression" dxfId="209" priority="12">
      <formula>$H3="بيع"</formula>
    </cfRule>
  </conditionalFormatting>
  <conditionalFormatting sqref="I22:L22 L23:L38">
    <cfRule type="expression" dxfId="208" priority="13">
      <formula>$H22="جملة"</formula>
    </cfRule>
    <cfRule type="expression" dxfId="207" priority="14">
      <formula>$H22="مصاريف"</formula>
    </cfRule>
    <cfRule type="expression" dxfId="206" priority="15">
      <formula>$H22="سحب"</formula>
    </cfRule>
    <cfRule type="expression" dxfId="205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233" t="s">
        <v>21</v>
      </c>
      <c r="R29" s="234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233" t="s">
        <v>23</v>
      </c>
      <c r="O30" s="234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04" priority="5">
      <formula>$H3="جملة"</formula>
    </cfRule>
    <cfRule type="expression" dxfId="203" priority="6">
      <formula>$H3="مصاريف"</formula>
    </cfRule>
    <cfRule type="expression" dxfId="202" priority="7">
      <formula>$H3="سحب"</formula>
    </cfRule>
    <cfRule type="expression" dxfId="201" priority="8">
      <formula>$H3="بيع"</formula>
    </cfRule>
  </conditionalFormatting>
  <conditionalFormatting sqref="H22:L165">
    <cfRule type="expression" dxfId="200" priority="1">
      <formula>$H22="جملة"</formula>
    </cfRule>
    <cfRule type="expression" dxfId="199" priority="2">
      <formula>$H22="مصاريف"</formula>
    </cfRule>
    <cfRule type="expression" dxfId="198" priority="3">
      <formula>$H22="سحب"</formula>
    </cfRule>
    <cfRule type="expression" dxfId="197" priority="4">
      <formula>$H22="بيع"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65"/>
  <sheetViews>
    <sheetView rightToLeft="1" topLeftCell="A156" workbookViewId="0">
      <selection activeCell="I165" sqref="I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SUM('12-10'!$J$22:$J$165)</f>
        <v>4730</v>
      </c>
      <c r="K20" s="166">
        <f>SUM('12-10'!$K$22:$K$165)</f>
        <v>-424</v>
      </c>
      <c r="L20" s="167">
        <f>SUM('12-10'!$L$22:$L$165)</f>
        <v>-371.44444444444463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>
        <v>32</v>
      </c>
      <c r="P24" s="14">
        <f t="shared" si="4"/>
        <v>320</v>
      </c>
      <c r="Q24" s="15">
        <v>20</v>
      </c>
      <c r="R24" s="1">
        <v>13</v>
      </c>
      <c r="S24" s="16">
        <f t="shared" si="5"/>
        <v>260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>
        <v>3</v>
      </c>
      <c r="P27" s="14">
        <f t="shared" si="4"/>
        <v>300</v>
      </c>
      <c r="Q27" s="157" t="s">
        <v>11</v>
      </c>
      <c r="R27" s="157"/>
      <c r="S27" s="159">
        <f>SUM(S22:S26)</f>
        <v>7950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761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233" t="s">
        <v>21</v>
      </c>
      <c r="R29" s="234"/>
      <c r="S29" s="159">
        <f>SUM('12-10'!$J$22:$J$165)</f>
        <v>4730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233" t="s">
        <v>23</v>
      </c>
      <c r="O30" s="234"/>
      <c r="P30" s="158">
        <f>SUM('12-10'!$K$22:$K$165)</f>
        <v>-424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28</v>
      </c>
      <c r="I33" s="154" t="s">
        <v>3001</v>
      </c>
      <c r="J33" s="151">
        <v>-70</v>
      </c>
      <c r="K33" s="152"/>
      <c r="L33" s="155">
        <f>'12-10'!$K33+('12-10'!$J33/90)</f>
        <v>-0.77777777777777779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2843</v>
      </c>
      <c r="J34" s="151">
        <v>-200</v>
      </c>
      <c r="K34" s="152">
        <v>40</v>
      </c>
      <c r="L34" s="155">
        <f>'12-10'!$K34+('12-10'!$J34/90)</f>
        <v>37.777777777777779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130</v>
      </c>
      <c r="K35" s="152"/>
      <c r="L35" s="155">
        <f>'12-10'!$K35+('12-10'!$J35/90)</f>
        <v>1.4444444444444444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2266</v>
      </c>
      <c r="J36" s="151">
        <v>200</v>
      </c>
      <c r="K36" s="152"/>
      <c r="L36" s="155">
        <f>'12-10'!$K36+('12-10'!$J36/90)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776</v>
      </c>
      <c r="J37" s="151"/>
      <c r="K37" s="152">
        <v>195</v>
      </c>
      <c r="L37" s="155">
        <f>'12-10'!$K37+('12-10'!$J37/90)</f>
        <v>195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3003</v>
      </c>
      <c r="J38" s="151"/>
      <c r="K38" s="152">
        <v>75</v>
      </c>
      <c r="L38" s="155">
        <f>'12-10'!$K38+('12-10'!$J38/90)</f>
        <v>75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3002</v>
      </c>
      <c r="J39" s="151">
        <v>-50</v>
      </c>
      <c r="K39" s="152">
        <v>10</v>
      </c>
      <c r="L39" s="155">
        <f>'12-10'!$K39+('12-10'!$J39/90)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2466</v>
      </c>
      <c r="J40" s="151"/>
      <c r="K40" s="152">
        <v>60</v>
      </c>
      <c r="L40" s="155">
        <f>'12-10'!$K40+('12-10'!$J40/90)</f>
        <v>60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45" t="s">
        <v>15</v>
      </c>
      <c r="B41" s="9"/>
      <c r="C41" s="1"/>
      <c r="D41" s="1"/>
      <c r="E41" s="1"/>
      <c r="F41" s="3"/>
      <c r="G41" s="1"/>
      <c r="H41" s="156" t="s">
        <v>1796</v>
      </c>
      <c r="I41" s="154" t="s">
        <v>3004</v>
      </c>
      <c r="J41" s="151">
        <v>-670</v>
      </c>
      <c r="K41" s="152">
        <v>90</v>
      </c>
      <c r="L41" s="155">
        <f>'12-10'!$K41+('12-10'!$J41/90)</f>
        <v>82.555555555555557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513</v>
      </c>
      <c r="J42" s="151">
        <v>550</v>
      </c>
      <c r="K42" s="152"/>
      <c r="L42" s="155">
        <f>'12-10'!$K42+('12-10'!$J42/90)</f>
        <v>6.1111111111111107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412</v>
      </c>
      <c r="J43" s="151">
        <v>540</v>
      </c>
      <c r="K43" s="152">
        <v>10</v>
      </c>
      <c r="L43" s="155">
        <f>'12-10'!$K43+('12-10'!$J43/90)</f>
        <v>16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3005</v>
      </c>
      <c r="J44" s="151">
        <v>-50</v>
      </c>
      <c r="K44" s="152">
        <v>40</v>
      </c>
      <c r="L44" s="155">
        <f>'12-10'!$K44+('12-10'!$J44/90)</f>
        <v>39.444444444444443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3006</v>
      </c>
      <c r="J45" s="151"/>
      <c r="K45" s="152">
        <v>80</v>
      </c>
      <c r="L45" s="155">
        <f>'12-10'!$K45+('12-10'!$J45/90)</f>
        <v>80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360</v>
      </c>
      <c r="J46" s="151">
        <v>250</v>
      </c>
      <c r="K46" s="152"/>
      <c r="L46" s="155">
        <f>'12-10'!$K46+('12-10'!$J46/90)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188</v>
      </c>
      <c r="J47" s="151">
        <v>50</v>
      </c>
      <c r="K47" s="152">
        <v>10</v>
      </c>
      <c r="L47" s="155">
        <f>'12-10'!$K47+('12-10'!$J47/90)</f>
        <v>10.555555555555555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354</v>
      </c>
      <c r="J48" s="151">
        <v>315</v>
      </c>
      <c r="K48" s="152"/>
      <c r="L48" s="155">
        <f>'12-10'!$K48+('12-10'!$J48/90)</f>
        <v>3.5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3006</v>
      </c>
      <c r="J49" s="151"/>
      <c r="K49" s="152">
        <v>25</v>
      </c>
      <c r="L49" s="155">
        <f>'12-10'!$K49+('12-10'!$J49/90)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3007</v>
      </c>
      <c r="J50" s="151"/>
      <c r="K50" s="152">
        <v>100</v>
      </c>
      <c r="L50" s="155">
        <f>'12-10'!$K50+('12-10'!$J50/90)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527</v>
      </c>
      <c r="J51" s="151">
        <v>100</v>
      </c>
      <c r="K51" s="152"/>
      <c r="L51" s="155">
        <f>'12-10'!$K51+('12-10'!$J51/90)</f>
        <v>1.1111111111111112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363</v>
      </c>
      <c r="J52" s="151">
        <v>-550</v>
      </c>
      <c r="K52" s="152">
        <v>20</v>
      </c>
      <c r="L52" s="155">
        <f>'12-10'!$K52+('12-10'!$J52/90)</f>
        <v>13.888888888888889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1394</v>
      </c>
      <c r="J53" s="151">
        <v>-100</v>
      </c>
      <c r="K53" s="152">
        <v>110</v>
      </c>
      <c r="L53" s="155">
        <f>'12-10'!$K53+('12-10'!$J53/90)</f>
        <v>108.88888888888889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121</v>
      </c>
      <c r="J55" s="151">
        <v>300</v>
      </c>
      <c r="K55" s="152"/>
      <c r="L55" s="155">
        <f>'12-10'!$K55+('12-10'!$J55/90)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180</v>
      </c>
      <c r="K56" s="152"/>
      <c r="L56" s="155">
        <f>'12-10'!$K56+('12-10'!$J56/90)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3008</v>
      </c>
      <c r="J57" s="151">
        <v>-400</v>
      </c>
      <c r="K57" s="152">
        <v>20</v>
      </c>
      <c r="L57" s="155">
        <f>'12-10'!$K57+('12-10'!$J57/90)</f>
        <v>15.555555555555555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222</v>
      </c>
      <c r="J58" s="151">
        <v>-450</v>
      </c>
      <c r="K58" s="152">
        <v>20</v>
      </c>
      <c r="L58" s="155">
        <f>'12-10'!$K58+('12-10'!$J58/90)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3009</v>
      </c>
      <c r="J59" s="151">
        <v>380</v>
      </c>
      <c r="K59" s="152"/>
      <c r="L59" s="155">
        <f>'12-10'!$K59+('12-10'!$J59/90)</f>
        <v>4.2222222222222223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1497</v>
      </c>
      <c r="J60" s="151"/>
      <c r="K60" s="152">
        <v>-485</v>
      </c>
      <c r="L60" s="155">
        <f>'12-10'!$K60+('12-10'!$J60/90)</f>
        <v>-485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1796</v>
      </c>
      <c r="I61" s="154" t="s">
        <v>647</v>
      </c>
      <c r="J61" s="151">
        <v>-450</v>
      </c>
      <c r="K61" s="152">
        <v>60</v>
      </c>
      <c r="L61" s="155">
        <f>'12-10'!$K61+('12-10'!$J61/90)</f>
        <v>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35</v>
      </c>
      <c r="L62" s="155">
        <f>'12-10'!$K62+('12-10'!$J62/90)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849</v>
      </c>
      <c r="J63" s="151">
        <v>2500</v>
      </c>
      <c r="K63" s="152"/>
      <c r="L63" s="155">
        <f>'12-10'!$K63+('12-10'!$J63/90)</f>
        <v>27.777777777777779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1213</v>
      </c>
      <c r="J64" s="151">
        <v>500</v>
      </c>
      <c r="K64" s="152"/>
      <c r="L64" s="155">
        <f>'12-10'!$K64+('12-10'!$J64/90)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3010</v>
      </c>
      <c r="J65" s="151"/>
      <c r="K65" s="152">
        <v>354</v>
      </c>
      <c r="L65" s="155">
        <f>'12-10'!$K65+('12-10'!$J65/90)</f>
        <v>354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3011</v>
      </c>
      <c r="J66" s="151">
        <v>150</v>
      </c>
      <c r="K66" s="152"/>
      <c r="L66" s="155">
        <f>'12-10'!$K66+('12-10'!$J66/90)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849</v>
      </c>
      <c r="J67" s="151">
        <v>2500</v>
      </c>
      <c r="K67" s="152"/>
      <c r="L67" s="155">
        <f>'12-10'!$K67+('12-10'!$J67/90)</f>
        <v>27.777777777777779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648</v>
      </c>
      <c r="J68" s="151">
        <v>-2500</v>
      </c>
      <c r="K68" s="152"/>
      <c r="L68" s="155">
        <f>'12-10'!$K68+('12-10'!$J68/90)</f>
        <v>-27.777777777777779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440</v>
      </c>
      <c r="J69" s="151"/>
      <c r="K69" s="152">
        <v>60</v>
      </c>
      <c r="L69" s="155">
        <f>'12-10'!$K69+('12-10'!$J69/90)</f>
        <v>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3012</v>
      </c>
      <c r="J70" s="151">
        <v>-300</v>
      </c>
      <c r="K70" s="152">
        <v>30</v>
      </c>
      <c r="L70" s="155">
        <f>'12-10'!$K70+('12-10'!$J70/90)</f>
        <v>26.666666666666668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3013</v>
      </c>
      <c r="J71" s="151">
        <v>300</v>
      </c>
      <c r="K71" s="152">
        <v>20</v>
      </c>
      <c r="L71" s="155">
        <f>'12-10'!$K71+('12-10'!$J71/90)</f>
        <v>23.333333333333332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1138</v>
      </c>
      <c r="J72" s="151">
        <v>-130</v>
      </c>
      <c r="K72" s="152">
        <v>10</v>
      </c>
      <c r="L72" s="155">
        <f>'12-10'!$K72+('12-10'!$J72/90)</f>
        <v>8.5555555555555554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3014</v>
      </c>
      <c r="J73" s="151"/>
      <c r="K73" s="152">
        <v>9</v>
      </c>
      <c r="L73" s="155">
        <f>'12-10'!$K73+('12-10'!$J73/90)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756</v>
      </c>
      <c r="J74" s="151"/>
      <c r="K74" s="152">
        <v>5</v>
      </c>
      <c r="L74" s="155">
        <f>'12-10'!$K74+('12-10'!$J74/90)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100</v>
      </c>
      <c r="K75" s="152">
        <v>11</v>
      </c>
      <c r="L75" s="155">
        <f>'12-10'!$K75+('12-10'!$J75/90)</f>
        <v>12.111111111111111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1759</v>
      </c>
      <c r="J76" s="151"/>
      <c r="K76" s="152">
        <v>25</v>
      </c>
      <c r="L76" s="155">
        <f>'12-10'!$K76+('12-10'!$J76/90)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3015</v>
      </c>
      <c r="J77" s="151">
        <v>600</v>
      </c>
      <c r="K77" s="152"/>
      <c r="L77" s="155">
        <f>'12-10'!$K77+('12-10'!$J77/90)</f>
        <v>6.666666666666667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-200</v>
      </c>
      <c r="K78" s="152">
        <v>5</v>
      </c>
      <c r="L78" s="155">
        <f>'12-10'!$K78+('12-10'!$J78/90)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420</v>
      </c>
      <c r="K79" s="152"/>
      <c r="L79" s="155">
        <f>'12-10'!$K79+('12-10'!$J79/90)</f>
        <v>4.666666666666667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1347</v>
      </c>
      <c r="J80" s="151">
        <v>-70</v>
      </c>
      <c r="K80" s="152">
        <v>5</v>
      </c>
      <c r="L80" s="155">
        <f>'12-10'!$K80+('12-10'!$J80/90)</f>
        <v>4.2222222222222223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-540</v>
      </c>
      <c r="K81" s="152">
        <v>10</v>
      </c>
      <c r="L81" s="155">
        <f>'12-10'!$K81+('12-10'!$J81/90)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3016</v>
      </c>
      <c r="J82" s="151"/>
      <c r="K82" s="152">
        <v>2160</v>
      </c>
      <c r="L82" s="155">
        <f>'12-10'!$K82+('12-10'!$J82/90)</f>
        <v>2160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3017</v>
      </c>
      <c r="J83" s="151"/>
      <c r="K83" s="152">
        <v>-80</v>
      </c>
      <c r="L83" s="155">
        <f>'12-10'!$K83+('12-10'!$J83/90)</f>
        <v>-80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1553</v>
      </c>
      <c r="J84" s="151"/>
      <c r="K84" s="152">
        <v>1000</v>
      </c>
      <c r="L84" s="155">
        <f>'12-10'!$K84+('12-10'!$J84/90)</f>
        <v>1000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100</v>
      </c>
      <c r="K85" s="152"/>
      <c r="L85" s="155">
        <f>'12-10'!$K85+('12-10'!$J85/90)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62</v>
      </c>
      <c r="J86" s="151">
        <v>160</v>
      </c>
      <c r="K86" s="152"/>
      <c r="L86" s="155">
        <f>'12-10'!$K86+('12-10'!$J86/90)</f>
        <v>1.7777777777777777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1796</v>
      </c>
      <c r="I87" s="154" t="s">
        <v>713</v>
      </c>
      <c r="J87" s="151"/>
      <c r="K87" s="152">
        <v>563</v>
      </c>
      <c r="L87" s="155">
        <f>'12-10'!$K87+('12-10'!$J87/90)</f>
        <v>563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3018</v>
      </c>
      <c r="J88" s="151"/>
      <c r="K88" s="152">
        <v>250</v>
      </c>
      <c r="L88" s="155">
        <f>'12-10'!$K88+('12-10'!$J88/90)</f>
        <v>250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40</v>
      </c>
      <c r="I89" s="154" t="s">
        <v>95</v>
      </c>
      <c r="J89" s="151"/>
      <c r="K89" s="152">
        <v>-250</v>
      </c>
      <c r="L89" s="155">
        <f>'12-10'!$K89+('12-10'!$J89/90)</f>
        <v>-250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527</v>
      </c>
      <c r="J90" s="151">
        <v>70</v>
      </c>
      <c r="K90" s="152"/>
      <c r="L90" s="155">
        <f>'12-10'!$K90+('12-10'!$J90/90)</f>
        <v>0.77777777777777779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3019</v>
      </c>
      <c r="J91" s="151">
        <v>200</v>
      </c>
      <c r="K91" s="152"/>
      <c r="L91" s="155">
        <f>'12-10'!$K91+('12-10'!$J91/90)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62</v>
      </c>
      <c r="J92" s="151">
        <v>-550</v>
      </c>
      <c r="K92" s="152">
        <v>10</v>
      </c>
      <c r="L92" s="155">
        <f>'12-10'!$K92+('12-10'!$J92/90)</f>
        <v>3.8888888888888893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777</v>
      </c>
      <c r="J93" s="151">
        <v>450</v>
      </c>
      <c r="K93" s="152"/>
      <c r="L93" s="155">
        <f>'12-10'!$K93+('12-10'!$J93/90)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1073</v>
      </c>
      <c r="J94" s="151">
        <v>-470</v>
      </c>
      <c r="K94" s="152">
        <v>50</v>
      </c>
      <c r="L94" s="155">
        <f>'12-10'!$K94+('12-10'!$J94/90)</f>
        <v>44.777777777777779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2006</v>
      </c>
      <c r="J95" s="151">
        <v>20</v>
      </c>
      <c r="K95" s="152">
        <v>5</v>
      </c>
      <c r="L95" s="155">
        <f>'12-10'!$K95+('12-10'!$J95/90)</f>
        <v>5.2222222222222223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201</v>
      </c>
      <c r="J96" s="151"/>
      <c r="K96" s="152">
        <v>-373</v>
      </c>
      <c r="L96" s="155">
        <f>'12-10'!$K96+('12-10'!$J96/90)</f>
        <v>-373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163</v>
      </c>
      <c r="J97" s="151">
        <v>150</v>
      </c>
      <c r="K97" s="152"/>
      <c r="L97" s="155">
        <f>'12-10'!$K97+('12-10'!$J97/90)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1388</v>
      </c>
      <c r="J98" s="151"/>
      <c r="K98" s="152">
        <v>30</v>
      </c>
      <c r="L98" s="155">
        <f>'12-10'!$K98+('12-10'!$J98/90)</f>
        <v>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673</v>
      </c>
      <c r="J99" s="151">
        <f>1100-20</f>
        <v>1080</v>
      </c>
      <c r="K99" s="152">
        <v>5</v>
      </c>
      <c r="L99" s="155">
        <f>'12-10'!$K99+('12-10'!$J99/90)</f>
        <v>17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673</v>
      </c>
      <c r="J100" s="151">
        <v>270</v>
      </c>
      <c r="K100" s="152"/>
      <c r="L100" s="155">
        <f>'12-10'!$K100+('12-10'!$J100/90)</f>
        <v>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756</v>
      </c>
      <c r="J101" s="151">
        <v>-100</v>
      </c>
      <c r="K101" s="152">
        <v>5</v>
      </c>
      <c r="L101" s="155">
        <f>'12-10'!$K101+('12-10'!$J101/90)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430</v>
      </c>
      <c r="J102" s="151">
        <v>-100</v>
      </c>
      <c r="K102" s="152">
        <v>5</v>
      </c>
      <c r="L102" s="155">
        <f>'12-10'!$K102+('12-10'!$J102/90)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3020</v>
      </c>
      <c r="J103" s="151">
        <v>130</v>
      </c>
      <c r="K103" s="152"/>
      <c r="L103" s="155">
        <f>'12-10'!$K103+('12-10'!$J103/90)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837</v>
      </c>
      <c r="J104" s="151">
        <v>450</v>
      </c>
      <c r="K104" s="152">
        <v>20</v>
      </c>
      <c r="L104" s="155">
        <f>'12-10'!$K104+('12-10'!$J104/90)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46</v>
      </c>
      <c r="J105" s="151">
        <v>-270</v>
      </c>
      <c r="K105" s="152">
        <v>10</v>
      </c>
      <c r="L105" s="155">
        <f>'12-10'!$K105+('12-10'!$J105/90)</f>
        <v>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643</v>
      </c>
      <c r="J106" s="151">
        <v>600</v>
      </c>
      <c r="K106" s="152">
        <v>20</v>
      </c>
      <c r="L106" s="155">
        <f>'12-10'!$K106+('12-10'!$J106/90)</f>
        <v>26.666666666666668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78">
        <v>120</v>
      </c>
      <c r="K107" s="152"/>
      <c r="L107" s="155">
        <f>'12-10'!$K107+('12-10'!$J107/90)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3021</v>
      </c>
      <c r="J108" s="151"/>
      <c r="K108" s="152">
        <v>70</v>
      </c>
      <c r="L108" s="155">
        <f>'12-10'!$K108+('12-10'!$J108/90)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713</v>
      </c>
      <c r="J109" s="151"/>
      <c r="K109" s="152">
        <v>226</v>
      </c>
      <c r="L109" s="155">
        <f>'12-10'!$K109+('12-10'!$J109/90)</f>
        <v>226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363</v>
      </c>
      <c r="J110" s="151">
        <v>-350</v>
      </c>
      <c r="K110" s="152">
        <v>150</v>
      </c>
      <c r="L110" s="155">
        <f>'12-10'!$K110+('12-10'!$J110/90)</f>
        <v>146.11111111111111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50</v>
      </c>
      <c r="K111" s="152">
        <v>2</v>
      </c>
      <c r="L111" s="155">
        <f>'12-10'!$K111+('12-10'!$J111/90)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28</v>
      </c>
      <c r="I112" s="154" t="s">
        <v>85</v>
      </c>
      <c r="J112" s="151"/>
      <c r="K112" s="152">
        <v>-100</v>
      </c>
      <c r="L112" s="155">
        <f>'12-10'!$K112+('12-10'!$J112/90)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363</v>
      </c>
      <c r="J113" s="151">
        <v>-510</v>
      </c>
      <c r="K113" s="152">
        <v>30</v>
      </c>
      <c r="L113" s="155">
        <f>'12-10'!$K113+('12-10'!$J113/90)</f>
        <v>24.333333333333332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2628</v>
      </c>
      <c r="J114" s="151">
        <v>50</v>
      </c>
      <c r="K114" s="152">
        <v>25</v>
      </c>
      <c r="L114" s="155">
        <f>'12-10'!$K114+('12-10'!$J114/90)</f>
        <v>25.555555555555557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154</v>
      </c>
      <c r="J115" s="151">
        <v>100</v>
      </c>
      <c r="K115" s="152"/>
      <c r="L115" s="155">
        <f>'12-10'!$K115+('12-10'!$J115/90)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3022</v>
      </c>
      <c r="J116" s="151"/>
      <c r="K116" s="152">
        <v>5</v>
      </c>
      <c r="L116" s="155">
        <f>'12-10'!$K116+('12-10'!$J116/90)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3023</v>
      </c>
      <c r="J117" s="151">
        <v>300</v>
      </c>
      <c r="K117" s="152">
        <v>6</v>
      </c>
      <c r="L117" s="155">
        <f>'12-10'!$K117+('12-10'!$J117/90)</f>
        <v>9.3333333333333339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3024</v>
      </c>
      <c r="J118" s="151"/>
      <c r="K118" s="152">
        <v>60</v>
      </c>
      <c r="L118" s="155">
        <f>'12-10'!$K118+('12-10'!$J118/90)</f>
        <v>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3025</v>
      </c>
      <c r="J119" s="151"/>
      <c r="K119" s="152">
        <v>140</v>
      </c>
      <c r="L119" s="155">
        <f>'12-10'!$K119+('12-10'!$J119/90)</f>
        <v>140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363</v>
      </c>
      <c r="J120" s="151">
        <v>270</v>
      </c>
      <c r="K120" s="152">
        <v>10</v>
      </c>
      <c r="L120" s="155">
        <f>'12-10'!$K120+('12-10'!$J120/90)</f>
        <v>13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-50</v>
      </c>
      <c r="K121" s="152">
        <v>3</v>
      </c>
      <c r="L121" s="155">
        <f>'12-10'!$K121+('12-10'!$J121/90)</f>
        <v>2.4444444444444446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46</v>
      </c>
      <c r="J122" s="151">
        <f>90-360</f>
        <v>-270</v>
      </c>
      <c r="K122" s="152">
        <v>10</v>
      </c>
      <c r="L122" s="155">
        <f>'12-10'!$K122+('12-10'!$J122/90)</f>
        <v>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2266</v>
      </c>
      <c r="J123" s="151">
        <v>150</v>
      </c>
      <c r="K123" s="152">
        <v>20</v>
      </c>
      <c r="L123" s="155">
        <f>'12-10'!$K123+('12-10'!$J123/90)</f>
        <v>21.666666666666668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1002</v>
      </c>
      <c r="J124" s="151">
        <v>-360</v>
      </c>
      <c r="K124" s="152">
        <v>10</v>
      </c>
      <c r="L124" s="155">
        <f>'12-10'!$K124+('12-10'!$J124/90)</f>
        <v>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</v>
      </c>
      <c r="J125" s="151">
        <v>315</v>
      </c>
      <c r="K125" s="152"/>
      <c r="L125" s="155">
        <f>'12-10'!$K125+('12-10'!$J125/90)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3030</v>
      </c>
      <c r="J126" s="151">
        <v>-20</v>
      </c>
      <c r="K126" s="152">
        <v>3</v>
      </c>
      <c r="L126" s="155">
        <f>'12-10'!$K126+('12-10'!$J126/90)</f>
        <v>2.7777777777777777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1493</v>
      </c>
      <c r="J127" s="151"/>
      <c r="K127" s="152">
        <v>19</v>
      </c>
      <c r="L127" s="155">
        <f>'12-10'!$K127+('12-10'!$J127/90)</f>
        <v>19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28</v>
      </c>
      <c r="I128" s="154" t="s">
        <v>437</v>
      </c>
      <c r="J128" s="151">
        <v>-300</v>
      </c>
      <c r="K128" s="152"/>
      <c r="L128" s="155">
        <f>'12-10'!$K128+('12-10'!$J128/90)</f>
        <v>-3.3333333333333335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>
        <v>5</v>
      </c>
      <c r="L129" s="155">
        <f>'12-10'!$K129+('12-10'!$J129/90)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1709</v>
      </c>
      <c r="J130" s="151">
        <v>-30</v>
      </c>
      <c r="K130" s="152">
        <v>40</v>
      </c>
      <c r="L130" s="155">
        <f>'12-10'!$K130+('12-10'!$J130/90)</f>
        <v>39.666666666666664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-5800</v>
      </c>
      <c r="L131" s="155">
        <f>'12-10'!$K131+('12-10'!$J131/90)</f>
        <v>-5800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1796</v>
      </c>
      <c r="I132" s="154" t="s">
        <v>292</v>
      </c>
      <c r="J132" s="151">
        <v>600</v>
      </c>
      <c r="K132" s="152">
        <v>10</v>
      </c>
      <c r="L132" s="155">
        <f>'12-10'!$K132+('12-10'!$J132/90)</f>
        <v>16.666666666666668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389</v>
      </c>
      <c r="J133" s="151">
        <v>370</v>
      </c>
      <c r="K133" s="152"/>
      <c r="L133" s="155">
        <f>'12-10'!$K133+('12-10'!$J133/90)</f>
        <v>4.1111111111111107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363</v>
      </c>
      <c r="J134" s="151">
        <v>150</v>
      </c>
      <c r="K134" s="152">
        <v>30</v>
      </c>
      <c r="L134" s="155">
        <f>'12-10'!$K134+('12-10'!$J134/90)</f>
        <v>31.666666666666668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214</v>
      </c>
      <c r="J135" s="151"/>
      <c r="K135" s="152">
        <v>79</v>
      </c>
      <c r="L135" s="155">
        <f>'12-10'!$K135+('12-10'!$J135/90)</f>
        <v>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776</v>
      </c>
      <c r="J136" s="151">
        <v>140</v>
      </c>
      <c r="K136" s="152">
        <v>40</v>
      </c>
      <c r="L136" s="155">
        <f>'12-10'!$K136+('12-10'!$J136/90)</f>
        <v>41.555555555555557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3032</v>
      </c>
      <c r="J137" s="151">
        <v>200</v>
      </c>
      <c r="K137" s="152"/>
      <c r="L137" s="155">
        <f>'12-10'!$K137+('12-10'!$J137/90)</f>
        <v>2.2222222222222223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132</v>
      </c>
      <c r="J138" s="151">
        <v>-100</v>
      </c>
      <c r="K138" s="152">
        <v>10</v>
      </c>
      <c r="L138" s="155">
        <f>'12-10'!$K138+('12-10'!$J138/90)</f>
        <v>8.8888888888888893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1101</v>
      </c>
      <c r="J139" s="151">
        <v>500</v>
      </c>
      <c r="K139" s="152"/>
      <c r="L139" s="155">
        <f>'12-10'!$K139+('12-10'!$J139/90)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56</v>
      </c>
      <c r="J140" s="151">
        <v>-1365</v>
      </c>
      <c r="K140" s="152">
        <v>29</v>
      </c>
      <c r="L140" s="155">
        <f>'12-10'!$K140+('12-10'!$J140/90)</f>
        <v>13.833333333333334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90</v>
      </c>
      <c r="J141" s="151">
        <v>-500</v>
      </c>
      <c r="K141" s="152">
        <v>10</v>
      </c>
      <c r="L141" s="155">
        <f>'12-10'!$K141+('12-10'!$J141/90)</f>
        <v>4.4444444444444446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1073</v>
      </c>
      <c r="J142" s="151">
        <v>-50</v>
      </c>
      <c r="K142" s="152">
        <v>10</v>
      </c>
      <c r="L142" s="155">
        <f>'12-10'!$K142+('12-10'!$J142/90)</f>
        <v>9.4444444444444446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76</v>
      </c>
      <c r="J143" s="151">
        <v>180</v>
      </c>
      <c r="K143" s="152"/>
      <c r="L143" s="155">
        <f>'12-10'!$K143+('12-10'!$J143/90)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3033</v>
      </c>
      <c r="J144" s="151">
        <v>-540</v>
      </c>
      <c r="K144" s="152">
        <v>10</v>
      </c>
      <c r="L144" s="155">
        <f>'12-10'!$K144+('12-10'!$J144/90)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3034</v>
      </c>
      <c r="J145" s="151">
        <v>90</v>
      </c>
      <c r="K145" s="152">
        <v>10</v>
      </c>
      <c r="L145" s="155">
        <f>'12-10'!$K145+('12-10'!$J145/90)</f>
        <v>11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3035</v>
      </c>
      <c r="J146" s="151">
        <v>530</v>
      </c>
      <c r="K146" s="152"/>
      <c r="L146" s="155">
        <f>'12-10'!$K146+('12-10'!$J146/90)</f>
        <v>5.8888888888888893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502</v>
      </c>
      <c r="J147" s="151">
        <v>225</v>
      </c>
      <c r="K147" s="152"/>
      <c r="L147" s="155">
        <f>'12-10'!$K147+('12-10'!$J147/90)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3036</v>
      </c>
      <c r="J148" s="151">
        <v>-225</v>
      </c>
      <c r="K148" s="152">
        <v>10</v>
      </c>
      <c r="L148" s="155">
        <f>'12-10'!$K148+('12-10'!$J148/90)</f>
        <v>7.5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427</v>
      </c>
      <c r="J149" s="151">
        <v>-270</v>
      </c>
      <c r="K149" s="152">
        <v>30</v>
      </c>
      <c r="L149" s="155">
        <f>'12-10'!$K149+('12-10'!$J149/90)</f>
        <v>27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3037</v>
      </c>
      <c r="J150" s="151"/>
      <c r="K150" s="152">
        <v>45</v>
      </c>
      <c r="L150" s="155">
        <f>'12-10'!$K150+('12-10'!$J150/90)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1796</v>
      </c>
      <c r="I151" s="154" t="s">
        <v>95</v>
      </c>
      <c r="J151" s="151"/>
      <c r="K151" s="152">
        <v>27</v>
      </c>
      <c r="L151" s="155">
        <f>'12-10'!$K151+('12-10'!$J151/90)</f>
        <v>27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/>
      <c r="K152" s="152">
        <v>-27</v>
      </c>
      <c r="L152" s="155">
        <f>'12-10'!$K152+('12-10'!$J152/90)</f>
        <v>-27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16</v>
      </c>
      <c r="J153" s="151">
        <v>40</v>
      </c>
      <c r="K153" s="152">
        <v>20</v>
      </c>
      <c r="L153" s="155">
        <f>'12-10'!$K153+('12-10'!$J153/90)</f>
        <v>20.444444444444443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200</v>
      </c>
      <c r="J154" s="151">
        <v>145</v>
      </c>
      <c r="K154" s="152"/>
      <c r="L154" s="155">
        <f>'12-10'!$K154+('12-10'!$J154/90)</f>
        <v>1.6111111111111112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138</v>
      </c>
      <c r="J155" s="151"/>
      <c r="K155" s="152">
        <v>5</v>
      </c>
      <c r="L155" s="155">
        <f>'12-10'!$K155+('12-10'!$J155/90)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2881</v>
      </c>
      <c r="J156" s="151">
        <v>300</v>
      </c>
      <c r="K156" s="152"/>
      <c r="L156" s="155">
        <f>'12-10'!$K156+('12-10'!$J156/90)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28</v>
      </c>
      <c r="I157" s="154" t="s">
        <v>43</v>
      </c>
      <c r="J157" s="151"/>
      <c r="K157" s="152">
        <v>-20</v>
      </c>
      <c r="L157" s="155">
        <f>'12-10'!$K157+('12-10'!$J157/90)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239</v>
      </c>
      <c r="J158" s="151"/>
      <c r="K158" s="152">
        <v>-400</v>
      </c>
      <c r="L158" s="155">
        <f>'12-10'!$K158+('12-10'!$J158/90)</f>
        <v>-400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1231</v>
      </c>
      <c r="J159" s="151">
        <v>-270</v>
      </c>
      <c r="K159" s="152">
        <v>10</v>
      </c>
      <c r="L159" s="155">
        <f>'12-10'!$K159+('12-10'!$J159/90)</f>
        <v>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953</v>
      </c>
      <c r="J160" s="151">
        <v>-900</v>
      </c>
      <c r="K160" s="152">
        <v>10</v>
      </c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96" priority="5">
      <formula>$H3="جملة"</formula>
    </cfRule>
    <cfRule type="expression" dxfId="195" priority="6">
      <formula>$H3="مصاريف"</formula>
    </cfRule>
    <cfRule type="expression" dxfId="194" priority="7">
      <formula>$H3="سحب"</formula>
    </cfRule>
    <cfRule type="expression" dxfId="193" priority="8">
      <formula>$H3="بيع"</formula>
    </cfRule>
  </conditionalFormatting>
  <conditionalFormatting sqref="H22:L165">
    <cfRule type="expression" dxfId="192" priority="1">
      <formula>$H22="جملة"</formula>
    </cfRule>
    <cfRule type="expression" dxfId="191" priority="2">
      <formula>$H22="مصاريف"</formula>
    </cfRule>
    <cfRule type="expression" dxfId="190" priority="3">
      <formula>$H22="سحب"</formula>
    </cfRule>
    <cfRule type="expression" dxfId="189" priority="4">
      <formula>$H22="بيع"</formula>
    </cfRule>
  </conditionalFormatting>
  <dataValidations count="1">
    <dataValidation type="list" allowBlank="1" showInputMessage="1" showErrorMessage="1" sqref="H3:H18 H22:H165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30"/>
  <sheetViews>
    <sheetView rightToLeft="1" topLeftCell="A114" workbookViewId="0">
      <selection activeCell="I67" sqref="I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-410</v>
      </c>
      <c r="K1" s="166">
        <f t="shared" si="0"/>
        <v>61</v>
      </c>
      <c r="L1" s="167">
        <f t="shared" si="0"/>
        <v>56.44444444444445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200</v>
      </c>
      <c r="K3" s="152"/>
      <c r="L3" s="155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437</v>
      </c>
      <c r="J4" s="151">
        <v>-400</v>
      </c>
      <c r="K4" s="152"/>
      <c r="L4" s="155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101</v>
      </c>
      <c r="J5" s="151"/>
      <c r="K5" s="152">
        <v>20</v>
      </c>
      <c r="L5" s="155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83</v>
      </c>
      <c r="J6" s="151">
        <v>350</v>
      </c>
      <c r="K6" s="152">
        <v>20</v>
      </c>
      <c r="L6" s="155">
        <f t="shared" si="1"/>
        <v>23.888888888888889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3039</v>
      </c>
      <c r="J7" s="151"/>
      <c r="K7" s="152">
        <v>30</v>
      </c>
      <c r="L7" s="155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40</v>
      </c>
      <c r="I8" s="154" t="s">
        <v>2426</v>
      </c>
      <c r="J8" s="151"/>
      <c r="K8" s="152">
        <v>-30</v>
      </c>
      <c r="L8" s="155">
        <f t="shared" si="1"/>
        <v>-30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3040</v>
      </c>
      <c r="J9" s="151">
        <v>-250</v>
      </c>
      <c r="K9" s="152">
        <v>5</v>
      </c>
      <c r="L9" s="155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35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132</v>
      </c>
      <c r="J11" s="151">
        <v>-50</v>
      </c>
      <c r="K11" s="152">
        <v>5</v>
      </c>
      <c r="L11" s="155">
        <f t="shared" si="1"/>
        <v>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3041</v>
      </c>
      <c r="J12" s="151">
        <v>100</v>
      </c>
      <c r="K12" s="152"/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828</v>
      </c>
      <c r="J13" s="151">
        <v>40</v>
      </c>
      <c r="K13" s="152">
        <v>1</v>
      </c>
      <c r="L13" s="155">
        <f t="shared" si="1"/>
        <v>1.4444444444444444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56</v>
      </c>
      <c r="J14" s="151"/>
      <c r="K14" s="152">
        <v>10</v>
      </c>
      <c r="L14" s="155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SUM('13-10'!$J$22:$J$130)</f>
        <v>-330</v>
      </c>
      <c r="K20" s="166">
        <f>SUM('13-10'!$K$22:$K$130)</f>
        <v>224</v>
      </c>
      <c r="L20" s="167">
        <f>SUM('13-10'!$L$22:$L$130)</f>
        <v>220.33333333333269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21</v>
      </c>
      <c r="F22" s="16">
        <f t="shared" ref="F22:F26" si="3">D22*E22</f>
        <v>105</v>
      </c>
      <c r="G22" s="7"/>
      <c r="H22" s="156" t="s">
        <v>6</v>
      </c>
      <c r="I22" s="154"/>
      <c r="J22" s="151"/>
      <c r="K22" s="152">
        <v>4</v>
      </c>
      <c r="L22" s="155">
        <f>'13-10'!$K22+('13-10'!$J22/90)</f>
        <v>4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9</v>
      </c>
      <c r="F23" s="16">
        <f t="shared" si="3"/>
        <v>90</v>
      </c>
      <c r="G23" s="7"/>
      <c r="H23" s="156" t="s">
        <v>6</v>
      </c>
      <c r="I23" s="154" t="s">
        <v>3037</v>
      </c>
      <c r="J23" s="151">
        <v>100</v>
      </c>
      <c r="K23" s="152">
        <v>65</v>
      </c>
      <c r="L23" s="155">
        <f>'13-10'!$K23+('13-10'!$J23/90)</f>
        <v>66.111111111111114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>
        <v>10</v>
      </c>
      <c r="F24" s="16">
        <f t="shared" si="3"/>
        <v>200</v>
      </c>
      <c r="G24" s="7"/>
      <c r="H24" s="156" t="s">
        <v>6</v>
      </c>
      <c r="I24" s="154" t="s">
        <v>67</v>
      </c>
      <c r="J24" s="151">
        <v>225</v>
      </c>
      <c r="K24" s="152"/>
      <c r="L24" s="155">
        <f>'13-10'!$K24+('13-10'!$J24/90)</f>
        <v>2.5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1010</v>
      </c>
      <c r="J25" s="151">
        <v>1170</v>
      </c>
      <c r="K25" s="152"/>
      <c r="L25" s="155">
        <f>'13-10'!$K25+('13-10'!$J25/90)</f>
        <v>13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59</v>
      </c>
      <c r="F26" s="16">
        <f t="shared" si="3"/>
        <v>5900</v>
      </c>
      <c r="G26" s="7"/>
      <c r="H26" s="156" t="s">
        <v>6</v>
      </c>
      <c r="I26" s="154" t="s">
        <v>1010</v>
      </c>
      <c r="J26" s="151">
        <v>300</v>
      </c>
      <c r="K26" s="152"/>
      <c r="L26" s="155">
        <f>'13-10'!$K26+('13-10'!$J26/90)</f>
        <v>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6295</v>
      </c>
      <c r="G27" s="7"/>
      <c r="H27" s="156" t="s">
        <v>1796</v>
      </c>
      <c r="I27" s="154" t="s">
        <v>64</v>
      </c>
      <c r="J27" s="151"/>
      <c r="K27" s="152">
        <v>750</v>
      </c>
      <c r="L27" s="155">
        <f>'13-10'!$K27+('13-10'!$J27/90)</f>
        <v>750</v>
      </c>
      <c r="M27" s="3"/>
      <c r="N27" s="13">
        <v>100</v>
      </c>
      <c r="O27" s="1">
        <v>2</v>
      </c>
      <c r="P27" s="14">
        <f t="shared" si="4"/>
        <v>200</v>
      </c>
      <c r="Q27" s="157" t="s">
        <v>11</v>
      </c>
      <c r="R27" s="157"/>
      <c r="S27" s="159">
        <f>SUM(S22:S26)</f>
        <v>5550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572</v>
      </c>
      <c r="D28" s="1"/>
      <c r="E28" s="1"/>
      <c r="F28" s="1"/>
      <c r="G28" s="1"/>
      <c r="H28" s="156" t="s">
        <v>6</v>
      </c>
      <c r="I28" s="154" t="s">
        <v>614</v>
      </c>
      <c r="J28" s="151">
        <v>150</v>
      </c>
      <c r="K28" s="152">
        <v>32</v>
      </c>
      <c r="L28" s="155">
        <f>'13-10'!$K28+('13-10'!$J28/90)</f>
        <v>33.666666666666664</v>
      </c>
      <c r="M28" s="3"/>
      <c r="N28" s="157" t="s">
        <v>11</v>
      </c>
      <c r="O28" s="157"/>
      <c r="P28" s="158">
        <f>SUM(P22:P27)</f>
        <v>1438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4320</v>
      </c>
      <c r="G29" s="1"/>
      <c r="H29" s="156" t="s">
        <v>6</v>
      </c>
      <c r="I29" s="154" t="s">
        <v>3042</v>
      </c>
      <c r="J29" s="151">
        <v>200</v>
      </c>
      <c r="K29" s="152"/>
      <c r="L29" s="155">
        <f>'13-10'!$K29+('13-10'!$J29/90)</f>
        <v>2.2222222222222223</v>
      </c>
      <c r="M29" s="3"/>
      <c r="N29" s="1"/>
      <c r="O29" s="1"/>
      <c r="P29" s="18"/>
      <c r="Q29" s="233" t="s">
        <v>21</v>
      </c>
      <c r="R29" s="234"/>
      <c r="S29" s="159">
        <f>SUM('13-10'!$J$22:$J$130)</f>
        <v>-330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-363</v>
      </c>
      <c r="D30" s="1"/>
      <c r="E30" s="1"/>
      <c r="F30" s="8"/>
      <c r="G30" s="1"/>
      <c r="H30" s="156" t="s">
        <v>6</v>
      </c>
      <c r="I30" s="154" t="s">
        <v>3043</v>
      </c>
      <c r="J30" s="151">
        <v>400</v>
      </c>
      <c r="K30" s="152"/>
      <c r="L30" s="155">
        <f>'13-10'!$K30+('13-10'!$J30/90)</f>
        <v>4.4444444444444446</v>
      </c>
      <c r="M30" s="3"/>
      <c r="N30" s="233" t="s">
        <v>23</v>
      </c>
      <c r="O30" s="234"/>
      <c r="P30" s="158">
        <f>SUM('13-10'!$K$22:$K$130)</f>
        <v>224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3044</v>
      </c>
      <c r="J31" s="151"/>
      <c r="K31" s="152">
        <v>200</v>
      </c>
      <c r="L31" s="155">
        <f>'13-10'!$K31+('13-10'!$J31/90)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-415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40</v>
      </c>
      <c r="I32" s="154" t="s">
        <v>95</v>
      </c>
      <c r="J32" s="151"/>
      <c r="K32" s="152">
        <v>-200</v>
      </c>
      <c r="L32" s="155">
        <f>'13-10'!$K32+('13-10'!$J32/90)</f>
        <v>-200</v>
      </c>
      <c r="M32" s="3"/>
      <c r="N32" s="157" t="s">
        <v>25</v>
      </c>
      <c r="O32" s="157"/>
      <c r="P32" s="158">
        <f>P28-P30-C28</f>
        <v>642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1097</v>
      </c>
      <c r="J33" s="151"/>
      <c r="K33" s="152">
        <v>36</v>
      </c>
      <c r="L33" s="155">
        <f>'13-10'!$K33+('13-10'!$J33/90)</f>
        <v>36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1347</v>
      </c>
      <c r="J34" s="151"/>
      <c r="K34" s="152">
        <v>4</v>
      </c>
      <c r="L34" s="155">
        <f>'13-10'!$K34+('13-10'!$J34/90)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-310</v>
      </c>
      <c r="K35" s="152">
        <v>10</v>
      </c>
      <c r="L35" s="155">
        <f>'13-10'!$K35+('13-10'!$J35/90)</f>
        <v>6.5555555555555554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680</v>
      </c>
      <c r="J36" s="151">
        <v>-900</v>
      </c>
      <c r="K36" s="152"/>
      <c r="L36" s="155">
        <f>'13-10'!$K36+('13-10'!$J36/90)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464</v>
      </c>
      <c r="J37" s="151">
        <v>300</v>
      </c>
      <c r="K37" s="152"/>
      <c r="L37" s="155">
        <f>'13-10'!$K37+('13-10'!$J37/90)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3045</v>
      </c>
      <c r="J38" s="151"/>
      <c r="K38" s="152">
        <v>8</v>
      </c>
      <c r="L38" s="155">
        <f>'13-10'!$K38+('13-10'!$J38/90)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3046</v>
      </c>
      <c r="J39" s="151"/>
      <c r="K39" s="152">
        <v>15</v>
      </c>
      <c r="L39" s="155">
        <f>'13-10'!$K39+('13-10'!$J39/90)</f>
        <v>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3047</v>
      </c>
      <c r="J40" s="151"/>
      <c r="K40" s="152">
        <v>5</v>
      </c>
      <c r="L40" s="155">
        <f>'13-10'!$K40+('13-10'!$J40/90)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603</v>
      </c>
      <c r="J41" s="151">
        <v>-50</v>
      </c>
      <c r="K41" s="152">
        <v>10</v>
      </c>
      <c r="L41" s="155">
        <f>'13-10'!$K41+('13-10'!$J41/90)</f>
        <v>9.4444444444444446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1033</v>
      </c>
      <c r="J42" s="151"/>
      <c r="K42" s="152">
        <v>20</v>
      </c>
      <c r="L42" s="155">
        <f>'13-10'!$K42+('13-10'!$J42/90)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2460</v>
      </c>
      <c r="J43" s="151"/>
      <c r="K43" s="152">
        <v>60</v>
      </c>
      <c r="L43" s="155">
        <f>'13-10'!$K43+('13-10'!$J43/90)</f>
        <v>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2790</v>
      </c>
      <c r="J44" s="151">
        <v>-360</v>
      </c>
      <c r="K44" s="152">
        <v>10</v>
      </c>
      <c r="L44" s="155">
        <f>'13-10'!$K44+('13-10'!$J44/90)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3048</v>
      </c>
      <c r="J45" s="151"/>
      <c r="K45" s="152">
        <v>550</v>
      </c>
      <c r="L45" s="155">
        <f>'13-10'!$K45+('13-10'!$J45/90)</f>
        <v>550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3049</v>
      </c>
      <c r="J46" s="151">
        <v>350</v>
      </c>
      <c r="K46" s="152"/>
      <c r="L46" s="155">
        <f>'13-10'!$K46+('13-10'!$J46/90)</f>
        <v>3.8888888888888888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1841</v>
      </c>
      <c r="J47" s="151">
        <v>180</v>
      </c>
      <c r="K47" s="152">
        <v>10</v>
      </c>
      <c r="L47" s="155">
        <f>'13-10'!$K47+('13-10'!$J47/90)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3050</v>
      </c>
      <c r="J48" s="151"/>
      <c r="K48" s="152">
        <v>10</v>
      </c>
      <c r="L48" s="155">
        <f>'13-10'!$K48+('13-10'!$J48/90)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3051</v>
      </c>
      <c r="J49" s="151">
        <v>-600</v>
      </c>
      <c r="K49" s="152">
        <v>49</v>
      </c>
      <c r="L49" s="155">
        <f>'13-10'!$K49+('13-10'!$J49/90)</f>
        <v>42.333333333333336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3052</v>
      </c>
      <c r="J50" s="151">
        <v>240</v>
      </c>
      <c r="K50" s="152"/>
      <c r="L50" s="155">
        <f>'13-10'!$K50+('13-10'!$J50/90)</f>
        <v>2.6666666666666665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3053</v>
      </c>
      <c r="J51" s="151">
        <v>-100</v>
      </c>
      <c r="K51" s="152">
        <v>10</v>
      </c>
      <c r="L51" s="155">
        <f>'13-10'!$K51+('13-10'!$J51/90)</f>
        <v>8.8888888888888893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2571</v>
      </c>
      <c r="J52" s="151"/>
      <c r="K52" s="152">
        <v>500</v>
      </c>
      <c r="L52" s="155">
        <f>'13-10'!$K52+('13-10'!$J52/90)</f>
        <v>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39</v>
      </c>
      <c r="J53" s="151">
        <v>-280</v>
      </c>
      <c r="K53" s="152">
        <v>10</v>
      </c>
      <c r="L53" s="155">
        <f>'13-10'!$K53+('13-10'!$J53/90)</f>
        <v>6.8888888888888893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3054</v>
      </c>
      <c r="J54" s="151">
        <v>-100</v>
      </c>
      <c r="K54" s="152">
        <v>10</v>
      </c>
      <c r="L54" s="155">
        <f>'13-10'!$K54+('13-10'!$J54/90)</f>
        <v>8.8888888888888893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465</v>
      </c>
      <c r="J55" s="151">
        <v>-50</v>
      </c>
      <c r="K55" s="152">
        <v>5</v>
      </c>
      <c r="L55" s="155">
        <f>'13-10'!$K55+('13-10'!$J55/90)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2026</v>
      </c>
      <c r="J56" s="151">
        <v>-100</v>
      </c>
      <c r="K56" s="152">
        <v>10</v>
      </c>
      <c r="L56" s="155">
        <f>'13-10'!$K56+('13-10'!$J56/90)</f>
        <v>8.8888888888888893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77</v>
      </c>
      <c r="J57" s="151">
        <v>270</v>
      </c>
      <c r="K57" s="152"/>
      <c r="L57" s="155">
        <f>'13-10'!$K57+('13-10'!$J57/90)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496</v>
      </c>
      <c r="J58" s="151">
        <v>150</v>
      </c>
      <c r="K58" s="152"/>
      <c r="L58" s="155">
        <f>'13-10'!$K58+('13-10'!$J58/90)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1520</v>
      </c>
      <c r="J59" s="151"/>
      <c r="K59" s="152">
        <v>150</v>
      </c>
      <c r="L59" s="155">
        <f>'13-10'!$K59+('13-10'!$J59/90)</f>
        <v>150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2466</v>
      </c>
      <c r="J60" s="151">
        <v>-310</v>
      </c>
      <c r="K60" s="152">
        <v>50</v>
      </c>
      <c r="L60" s="155">
        <f>'13-10'!$K60+('13-10'!$J60/90)</f>
        <v>46.555555555555557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363</v>
      </c>
      <c r="J61" s="151">
        <v>225</v>
      </c>
      <c r="K61" s="152">
        <v>5</v>
      </c>
      <c r="L61" s="155">
        <f>'13-10'!$K61+('13-10'!$J61/90)</f>
        <v>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3055</v>
      </c>
      <c r="J62" s="151"/>
      <c r="K62" s="152">
        <v>35</v>
      </c>
      <c r="L62" s="155">
        <f>'13-10'!$K62+('13-10'!$J62/90)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323</v>
      </c>
      <c r="J63" s="151">
        <v>110</v>
      </c>
      <c r="K63" s="152">
        <v>1</v>
      </c>
      <c r="L63" s="155">
        <f>'13-10'!$K63+('13-10'!$J63/90)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1530</v>
      </c>
      <c r="J64" s="151">
        <v>-500</v>
      </c>
      <c r="K64" s="152">
        <v>60</v>
      </c>
      <c r="L64" s="155">
        <f>'13-10'!$K64+('13-10'!$J64/90)</f>
        <v>54.444444444444443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472</v>
      </c>
      <c r="J65" s="151">
        <v>1080</v>
      </c>
      <c r="K65" s="152"/>
      <c r="L65" s="155">
        <f>'13-10'!$K65+('13-10'!$J65/90)</f>
        <v>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3056</v>
      </c>
      <c r="J66" s="151">
        <v>200</v>
      </c>
      <c r="K66" s="152"/>
      <c r="L66" s="155">
        <f>'13-10'!$K66+('13-10'!$J66/90)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1796</v>
      </c>
      <c r="I67" s="154" t="s">
        <v>3119</v>
      </c>
      <c r="J67" s="151">
        <v>-180</v>
      </c>
      <c r="K67" s="152">
        <v>230</v>
      </c>
      <c r="L67" s="155">
        <f>'13-10'!$K67+('13-10'!$J67/90)</f>
        <v>228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2265</v>
      </c>
      <c r="J68" s="151">
        <v>-720</v>
      </c>
      <c r="K68" s="152">
        <v>20</v>
      </c>
      <c r="L68" s="155">
        <f>'13-10'!$K68+('13-10'!$J68/90)</f>
        <v>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73</v>
      </c>
      <c r="J69" s="151">
        <v>-675</v>
      </c>
      <c r="K69" s="152">
        <v>20</v>
      </c>
      <c r="L69" s="155">
        <f>'13-10'!$K69+('13-10'!$J69/90)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154</v>
      </c>
      <c r="J70" s="151">
        <v>50</v>
      </c>
      <c r="K70" s="152"/>
      <c r="L70" s="155">
        <f>'13-10'!$K70+('13-10'!$J70/90)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699</v>
      </c>
      <c r="J71" s="151"/>
      <c r="K71" s="152">
        <v>85</v>
      </c>
      <c r="L71" s="155">
        <f>'13-10'!$K71+('13-10'!$J71/90)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1213</v>
      </c>
      <c r="J72" s="151">
        <v>-500</v>
      </c>
      <c r="K72" s="152">
        <v>30</v>
      </c>
      <c r="L72" s="155">
        <f>'13-10'!$K72+('13-10'!$J72/90)</f>
        <v>24.444444444444443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3045</v>
      </c>
      <c r="J73" s="151"/>
      <c r="K73" s="152">
        <v>10</v>
      </c>
      <c r="L73" s="155">
        <f>'13-10'!$K73+('13-10'!$J73/90)</f>
        <v>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300</v>
      </c>
      <c r="K74" s="152"/>
      <c r="L74" s="155">
        <f>'13-10'!$K74+('13-10'!$J74/90)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239</v>
      </c>
      <c r="J75" s="151"/>
      <c r="K75" s="152">
        <v>-2400</v>
      </c>
      <c r="L75" s="155">
        <f>'13-10'!$K75+('13-10'!$J75/90)</f>
        <v>-2400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688</v>
      </c>
      <c r="J76" s="151"/>
      <c r="K76" s="152">
        <v>4</v>
      </c>
      <c r="L76" s="155">
        <f>'13-10'!$K76+('13-10'!$J76/90)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389</v>
      </c>
      <c r="J77" s="151"/>
      <c r="K77" s="152">
        <v>20</v>
      </c>
      <c r="L77" s="155">
        <f>'13-10'!$K77+('13-10'!$J77/90)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39</v>
      </c>
      <c r="J78" s="151">
        <v>70</v>
      </c>
      <c r="K78" s="152"/>
      <c r="L78" s="155">
        <f>'13-10'!$K78+('13-10'!$J78/90)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412</v>
      </c>
      <c r="J79" s="151"/>
      <c r="K79" s="152">
        <v>5</v>
      </c>
      <c r="L79" s="155">
        <f>'13-10'!$K79+('13-10'!$J79/90)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214</v>
      </c>
      <c r="J80" s="151"/>
      <c r="K80" s="152">
        <v>20</v>
      </c>
      <c r="L80" s="155">
        <f>'13-10'!$K80+('13-10'!$J80/90)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3057</v>
      </c>
      <c r="J81" s="151">
        <v>100</v>
      </c>
      <c r="K81" s="152"/>
      <c r="L81" s="155">
        <f>'13-10'!$K81+('13-10'!$J81/90)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1637</v>
      </c>
      <c r="J82" s="151">
        <v>90</v>
      </c>
      <c r="K82" s="152">
        <v>82</v>
      </c>
      <c r="L82" s="155">
        <f>'13-10'!$K82+('13-10'!$J82/90)</f>
        <v>83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32</v>
      </c>
      <c r="J83" s="151">
        <v>200</v>
      </c>
      <c r="K83" s="152"/>
      <c r="L83" s="155">
        <f>'13-10'!$K83+('13-10'!$J83/90)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3058</v>
      </c>
      <c r="J84" s="151">
        <v>-220</v>
      </c>
      <c r="K84" s="152">
        <v>-260</v>
      </c>
      <c r="L84" s="155">
        <f>'13-10'!$K84+('13-10'!$J84/90)</f>
        <v>-262.44444444444446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1763</v>
      </c>
      <c r="J85" s="151">
        <v>-300</v>
      </c>
      <c r="K85" s="152">
        <v>10</v>
      </c>
      <c r="L85" s="155">
        <f>'13-10'!$K85+('13-10'!$J85/90)</f>
        <v>6.6666666666666661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1830</v>
      </c>
      <c r="J86" s="151">
        <v>-400</v>
      </c>
      <c r="K86" s="152"/>
      <c r="L86" s="155">
        <f>'13-10'!$K86+('13-10'!$J86/90)</f>
        <v>-4.4444444444444446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389</v>
      </c>
      <c r="J87" s="151">
        <v>300</v>
      </c>
      <c r="K87" s="152"/>
      <c r="L87" s="155">
        <f>'13-10'!$K87+('13-10'!$J87/90)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28</v>
      </c>
      <c r="I88" s="154" t="s">
        <v>335</v>
      </c>
      <c r="J88" s="151">
        <v>-60</v>
      </c>
      <c r="K88" s="152"/>
      <c r="L88" s="155">
        <f>'13-10'!$K88+('13-10'!$J88/90)</f>
        <v>-0.66666666666666663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1899</v>
      </c>
      <c r="J89" s="151">
        <v>170</v>
      </c>
      <c r="K89" s="152">
        <v>10</v>
      </c>
      <c r="L89" s="155">
        <f>'13-10'!$K89+('13-10'!$J89/90)</f>
        <v>11.888888888888889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1179</v>
      </c>
      <c r="J90" s="151">
        <v>100</v>
      </c>
      <c r="K90" s="152">
        <v>7</v>
      </c>
      <c r="L90" s="155">
        <f>'13-10'!$K90+('13-10'!$J90/90)</f>
        <v>8.1111111111111107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2415</v>
      </c>
      <c r="J91" s="151">
        <v>80</v>
      </c>
      <c r="K91" s="152">
        <v>30</v>
      </c>
      <c r="L91" s="155">
        <f>'13-10'!$K91+('13-10'!$J91/90)</f>
        <v>30.888888888888889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2772</v>
      </c>
      <c r="J92" s="151"/>
      <c r="K92" s="152">
        <v>35</v>
      </c>
      <c r="L92" s="155">
        <f>'13-10'!$K92+('13-10'!$J92/90)</f>
        <v>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2772</v>
      </c>
      <c r="J93" s="151">
        <v>-300</v>
      </c>
      <c r="K93" s="152">
        <v>15</v>
      </c>
      <c r="L93" s="155">
        <f>'13-10'!$K93+('13-10'!$J93/90)</f>
        <v>11.666666666666666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3059</v>
      </c>
      <c r="J94" s="151"/>
      <c r="K94" s="152">
        <v>9</v>
      </c>
      <c r="L94" s="155">
        <f>'13-10'!$K94+('13-10'!$J94/90)</f>
        <v>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205</v>
      </c>
      <c r="J95" s="151">
        <v>675</v>
      </c>
      <c r="K95" s="152"/>
      <c r="L95" s="155">
        <f>'13-10'!$K95+('13-10'!$J95/90)</f>
        <v>7.5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103</v>
      </c>
      <c r="J96" s="151">
        <v>-270</v>
      </c>
      <c r="K96" s="152">
        <v>30</v>
      </c>
      <c r="L96" s="155">
        <f>'13-10'!$K96+('13-10'!$J96/90)</f>
        <v>27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3060</v>
      </c>
      <c r="J97" s="151"/>
      <c r="K97" s="152">
        <v>-60</v>
      </c>
      <c r="L97" s="155">
        <f>'13-10'!$K97+('13-10'!$J97/90)</f>
        <v>-60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815</v>
      </c>
      <c r="J98" s="151">
        <v>350</v>
      </c>
      <c r="K98" s="152"/>
      <c r="L98" s="155">
        <f>'13-10'!$K98+('13-10'!$J98/90)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3061</v>
      </c>
      <c r="J99" s="151">
        <v>-540</v>
      </c>
      <c r="K99" s="152">
        <v>40</v>
      </c>
      <c r="L99" s="155">
        <f>'13-10'!$K99+('13-10'!$J99/90)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299</v>
      </c>
      <c r="J100" s="151"/>
      <c r="K100" s="152">
        <v>15</v>
      </c>
      <c r="L100" s="155">
        <f>'13-10'!$K100+('13-10'!$J100/90)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121</v>
      </c>
      <c r="J101" s="151">
        <v>-500</v>
      </c>
      <c r="K101" s="152">
        <v>10</v>
      </c>
      <c r="L101" s="155">
        <f>'13-10'!$K101+('13-10'!$J101/90)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292</v>
      </c>
      <c r="J102" s="151"/>
      <c r="K102" s="152">
        <v>200</v>
      </c>
      <c r="L102" s="155">
        <f>'13-10'!$K102+('13-10'!$J102/90)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-220</v>
      </c>
      <c r="K103" s="152">
        <v>10</v>
      </c>
      <c r="L103" s="155">
        <f>'13-10'!$K103+('13-10'!$J103/90)</f>
        <v>7.5555555555555554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28</v>
      </c>
      <c r="I104" s="154" t="s">
        <v>437</v>
      </c>
      <c r="J104" s="151">
        <v>-300</v>
      </c>
      <c r="K104" s="152"/>
      <c r="L104" s="155">
        <f>'13-10'!$K104+('13-10'!$J104/90)</f>
        <v>-3.3333333333333335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1796</v>
      </c>
      <c r="I105" s="154" t="s">
        <v>597</v>
      </c>
      <c r="J105" s="151">
        <v>800</v>
      </c>
      <c r="K105" s="152">
        <v>75</v>
      </c>
      <c r="L105" s="155">
        <f>'13-10'!$K105+('13-10'!$J105/90)</f>
        <v>83.888888888888886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275</v>
      </c>
      <c r="J106" s="151">
        <v>-125</v>
      </c>
      <c r="K106" s="152"/>
      <c r="L106" s="155">
        <f>'13-10'!$K106+('13-10'!$J106/90)</f>
        <v>-1.3888888888888888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141</v>
      </c>
      <c r="J107" s="151">
        <v>450</v>
      </c>
      <c r="K107" s="152"/>
      <c r="L107" s="155">
        <f>'13-10'!$K107+('13-10'!$J107/90)</f>
        <v>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151"/>
      <c r="E108" s="152"/>
      <c r="F108" s="9"/>
      <c r="G108" s="9"/>
      <c r="H108" s="156" t="s">
        <v>6</v>
      </c>
      <c r="I108" s="154" t="s">
        <v>56</v>
      </c>
      <c r="J108" s="151">
        <v>-1160</v>
      </c>
      <c r="K108" s="152">
        <v>70</v>
      </c>
      <c r="L108" s="155">
        <f>'13-10'!$K108+('13-10'!$J108/90)</f>
        <v>57.111111111111114</v>
      </c>
      <c r="M108" s="3"/>
      <c r="N108" s="45" t="s">
        <v>118</v>
      </c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54"/>
      <c r="D109" s="151"/>
      <c r="E109" s="152"/>
      <c r="F109" s="9"/>
      <c r="G109" s="9"/>
      <c r="H109" s="156" t="s">
        <v>6</v>
      </c>
      <c r="I109" s="154"/>
      <c r="J109" s="151">
        <v>-50</v>
      </c>
      <c r="K109" s="152">
        <v>5</v>
      </c>
      <c r="L109" s="155">
        <f>'13-10'!$K109+('13-10'!$J109/90)</f>
        <v>4.4444444444444446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4"/>
      <c r="D110" s="151"/>
      <c r="E110" s="152"/>
      <c r="F110" s="9"/>
      <c r="G110" s="9"/>
      <c r="H110" s="156" t="s">
        <v>6</v>
      </c>
      <c r="I110" s="154"/>
      <c r="J110" s="151">
        <v>130</v>
      </c>
      <c r="K110" s="152"/>
      <c r="L110" s="155">
        <f>'13-10'!$K110+('13-10'!$J110/90)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54"/>
      <c r="D111" s="151"/>
      <c r="E111" s="152"/>
      <c r="F111" s="9"/>
      <c r="G111" s="9"/>
      <c r="H111" s="156" t="s">
        <v>6</v>
      </c>
      <c r="I111" s="154" t="s">
        <v>214</v>
      </c>
      <c r="J111" s="151"/>
      <c r="K111" s="152">
        <v>10</v>
      </c>
      <c r="L111" s="155">
        <f>'13-10'!$K111+('13-10'!$J111/90)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4"/>
      <c r="D112" s="151"/>
      <c r="E112" s="152"/>
      <c r="F112" s="9"/>
      <c r="G112" s="9"/>
      <c r="H112" s="156" t="s">
        <v>6</v>
      </c>
      <c r="I112" s="154" t="s">
        <v>412</v>
      </c>
      <c r="J112" s="151"/>
      <c r="K112" s="152">
        <v>5</v>
      </c>
      <c r="L112" s="155">
        <f>'13-10'!$K112+('13-10'!$J112/90)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54"/>
      <c r="D113" s="151"/>
      <c r="E113" s="152"/>
      <c r="F113" s="9"/>
      <c r="G113" s="9"/>
      <c r="H113" s="156" t="s">
        <v>6</v>
      </c>
      <c r="I113" s="154" t="s">
        <v>3062</v>
      </c>
      <c r="J113" s="151">
        <v>120</v>
      </c>
      <c r="K113" s="152"/>
      <c r="L113" s="155">
        <f>'13-10'!$K113+('13-10'!$J113/90)</f>
        <v>1.3333333333333333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3045</v>
      </c>
      <c r="J114" s="151"/>
      <c r="K114" s="152">
        <v>228</v>
      </c>
      <c r="L114" s="155">
        <f>'13-10'!$K114+('13-10'!$J114/90)</f>
        <v>228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>
        <v>-375</v>
      </c>
      <c r="K115" s="152">
        <v>60</v>
      </c>
      <c r="L115" s="155">
        <f>'13-10'!$K115+('13-10'!$J115/90)</f>
        <v>55.833333333333336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123</v>
      </c>
      <c r="J116" s="151"/>
      <c r="K116" s="152">
        <v>5</v>
      </c>
      <c r="L116" s="155">
        <f>'13-10'!$K116+('13-10'!$J116/90)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214</v>
      </c>
      <c r="J117" s="151"/>
      <c r="K117" s="152">
        <v>7</v>
      </c>
      <c r="L117" s="155">
        <f>'13-10'!$K117+('13-10'!$J117/90)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3063</v>
      </c>
      <c r="J118" s="151">
        <v>200</v>
      </c>
      <c r="K118" s="152"/>
      <c r="L118" s="155">
        <f>'13-10'!$K118+('13-10'!$J118/90)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3064</v>
      </c>
      <c r="J119" s="151">
        <v>90</v>
      </c>
      <c r="K119" s="152">
        <v>76</v>
      </c>
      <c r="L119" s="155">
        <f>'13-10'!$K119+('13-10'!$J119/90)</f>
        <v>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40</v>
      </c>
      <c r="I120" s="154" t="s">
        <v>95</v>
      </c>
      <c r="J120" s="151"/>
      <c r="K120" s="152">
        <v>-75</v>
      </c>
      <c r="L120" s="155">
        <f>'13-10'!$K120+('13-10'!$J120/90)</f>
        <v>-75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3065</v>
      </c>
      <c r="J121" s="151">
        <v>70</v>
      </c>
      <c r="K121" s="152"/>
      <c r="L121" s="155">
        <f>'13-10'!$K121+('13-10'!$J121/90)</f>
        <v>0.77777777777777779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3066</v>
      </c>
      <c r="J122" s="151"/>
      <c r="K122" s="152">
        <v>-1100</v>
      </c>
      <c r="L122" s="155">
        <f>'13-10'!$K122+('13-10'!$J122/90)</f>
        <v>-1100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</v>
      </c>
      <c r="J123" s="151"/>
      <c r="K123" s="152">
        <v>-20</v>
      </c>
      <c r="L123" s="155">
        <f>'13-10'!$K123+('13-10'!$J123/90)</f>
        <v>-20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50</v>
      </c>
      <c r="J124" s="151"/>
      <c r="K124" s="152">
        <v>64</v>
      </c>
      <c r="L124" s="155">
        <f>'13-10'!$K124+('13-10'!$J124/90)</f>
        <v>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1073</v>
      </c>
      <c r="J125" s="151"/>
      <c r="K125" s="152">
        <v>18</v>
      </c>
      <c r="L125" s="155">
        <f>'13-10'!$K125+('13-10'!$J125/90)</f>
        <v>18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90</v>
      </c>
      <c r="J126" s="151">
        <v>180</v>
      </c>
      <c r="K126" s="152">
        <v>70</v>
      </c>
      <c r="L126" s="155">
        <f>'13-10'!$K126+('13-10'!$J126/90)</f>
        <v>72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3067</v>
      </c>
      <c r="J127" s="151">
        <v>50</v>
      </c>
      <c r="K127" s="152">
        <v>5</v>
      </c>
      <c r="L127" s="155">
        <f>'13-10'!$K127+('13-10'!$J127/90)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D108:E111">
    <cfRule type="expression" dxfId="188" priority="9">
      <formula>$H108="جملة"</formula>
    </cfRule>
    <cfRule type="expression" dxfId="187" priority="10">
      <formula>$H108="مصاريف"</formula>
    </cfRule>
    <cfRule type="expression" dxfId="186" priority="11">
      <formula>$H108="سحب"</formula>
    </cfRule>
    <cfRule type="expression" dxfId="185" priority="12">
      <formula>$H108="بيع"</formula>
    </cfRule>
  </conditionalFormatting>
  <conditionalFormatting sqref="H22:H130 C109:C111 C112:E113 I114:L130">
    <cfRule type="expression" dxfId="184" priority="13">
      <formula>$H22="جملة"</formula>
    </cfRule>
    <cfRule type="expression" dxfId="183" priority="14">
      <formula>$H22="مصاريف"</formula>
    </cfRule>
    <cfRule type="expression" dxfId="182" priority="15">
      <formula>$H22="سحب"</formula>
    </cfRule>
    <cfRule type="expression" dxfId="181" priority="16">
      <formula>$H22="بيع"</formula>
    </cfRule>
  </conditionalFormatting>
  <conditionalFormatting sqref="H3:L18">
    <cfRule type="expression" dxfId="180" priority="29">
      <formula>$H3="جملة"</formula>
    </cfRule>
    <cfRule type="expression" dxfId="179" priority="30">
      <formula>$H3="مصاريف"</formula>
    </cfRule>
    <cfRule type="expression" dxfId="178" priority="31">
      <formula>$H3="سحب"</formula>
    </cfRule>
    <cfRule type="expression" dxfId="177" priority="32">
      <formula>$H3="بيع"</formula>
    </cfRule>
  </conditionalFormatting>
  <conditionalFormatting sqref="I109:I111 I112:K113">
    <cfRule type="expression" dxfId="176" priority="5">
      <formula>$H109="جملة"</formula>
    </cfRule>
    <cfRule type="expression" dxfId="175" priority="6">
      <formula>$H109="مصاريف"</formula>
    </cfRule>
    <cfRule type="expression" dxfId="174" priority="7">
      <formula>$H109="سحب"</formula>
    </cfRule>
    <cfRule type="expression" dxfId="173" priority="8">
      <formula>$H109="بيع"</formula>
    </cfRule>
  </conditionalFormatting>
  <conditionalFormatting sqref="I22:L108 L109:L113">
    <cfRule type="expression" dxfId="172" priority="33">
      <formula>$H22="جملة"</formula>
    </cfRule>
    <cfRule type="expression" dxfId="171" priority="34">
      <formula>$H22="مصاريف"</formula>
    </cfRule>
    <cfRule type="expression" dxfId="170" priority="35">
      <formula>$H22="سحب"</formula>
    </cfRule>
    <cfRule type="expression" dxfId="169" priority="36">
      <formula>$H22="بيع"</formula>
    </cfRule>
  </conditionalFormatting>
  <conditionalFormatting sqref="J109:K111">
    <cfRule type="expression" dxfId="168" priority="1">
      <formula>$H109="جملة"</formula>
    </cfRule>
    <cfRule type="expression" dxfId="167" priority="2">
      <formula>$H109="مصاريف"</formula>
    </cfRule>
    <cfRule type="expression" dxfId="166" priority="3">
      <formula>$H109="سحب"</formula>
    </cfRule>
    <cfRule type="expression" dxfId="165" priority="4">
      <formula>$H109="بيع"</formula>
    </cfRule>
  </conditionalFormatting>
  <dataValidations count="1">
    <dataValidation type="list" allowBlank="1" showInputMessage="1" showErrorMessage="1" sqref="H3:H18 H22:H130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1FB3-C77A-4557-B86E-FC0DE3447B10}">
  <sheetPr>
    <pageSetUpPr fitToPage="1"/>
  </sheetPr>
  <dimension ref="A1:Z172"/>
  <sheetViews>
    <sheetView rightToLeft="1" topLeftCell="A160" workbookViewId="0">
      <selection activeCell="J165" sqref="J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2460</v>
      </c>
      <c r="K1" s="166">
        <f t="shared" si="0"/>
        <v>179</v>
      </c>
      <c r="L1" s="167">
        <f t="shared" si="0"/>
        <v>206.33333333333331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 t="s">
        <v>3073</v>
      </c>
      <c r="J3" s="151">
        <v>3265</v>
      </c>
      <c r="K3" s="152">
        <v>214</v>
      </c>
      <c r="L3" s="155">
        <f t="shared" ref="L3:L18" si="1">K3+(J3/90)</f>
        <v>250.27777777777777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-805</v>
      </c>
      <c r="K4" s="152">
        <v>-35</v>
      </c>
      <c r="L4" s="155">
        <f t="shared" si="1"/>
        <v>-43.944444444444443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SUM('14-10'!$J$22:$J$172)</f>
        <v>-1200</v>
      </c>
      <c r="K20" s="166">
        <f>SUM('14-10'!$K$22:$K$172)</f>
        <v>15</v>
      </c>
      <c r="L20" s="167">
        <f>SUM('14-10'!$L$22:$L$172)</f>
        <v>1.6666666666674246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15</v>
      </c>
      <c r="F22" s="16">
        <f t="shared" ref="F22:F26" si="3">D22*E22</f>
        <v>75</v>
      </c>
      <c r="G22" s="7"/>
      <c r="H22" s="156" t="s">
        <v>6</v>
      </c>
      <c r="I22" s="154" t="s">
        <v>844</v>
      </c>
      <c r="J22" s="151"/>
      <c r="K22" s="152">
        <v>205</v>
      </c>
      <c r="L22" s="155">
        <f>'14-10'!$K22+('14-10'!$J22/90)</f>
        <v>205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9</v>
      </c>
      <c r="F23" s="16">
        <f t="shared" si="3"/>
        <v>90</v>
      </c>
      <c r="G23" s="7"/>
      <c r="H23" s="156" t="s">
        <v>40</v>
      </c>
      <c r="I23" s="154" t="s">
        <v>3073</v>
      </c>
      <c r="J23" s="151">
        <v>-3265</v>
      </c>
      <c r="K23" s="152">
        <v>-214</v>
      </c>
      <c r="L23" s="155">
        <f>'14-10'!$K23+('14-10'!$J23/90)</f>
        <v>-250.27777777777777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13</v>
      </c>
      <c r="F24" s="16">
        <f t="shared" si="3"/>
        <v>260</v>
      </c>
      <c r="G24" s="7"/>
      <c r="H24" s="156" t="s">
        <v>6</v>
      </c>
      <c r="I24" s="154"/>
      <c r="J24" s="151">
        <v>-330</v>
      </c>
      <c r="K24" s="152">
        <v>10</v>
      </c>
      <c r="L24" s="155">
        <f>'14-10'!$K24+('14-10'!$J24/90)</f>
        <v>6.3333333333333339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12</v>
      </c>
      <c r="F25" s="16">
        <f t="shared" si="3"/>
        <v>600</v>
      </c>
      <c r="G25" s="7"/>
      <c r="H25" s="156" t="s">
        <v>6</v>
      </c>
      <c r="I25" s="154" t="s">
        <v>1499</v>
      </c>
      <c r="J25" s="151"/>
      <c r="K25" s="152">
        <v>5</v>
      </c>
      <c r="L25" s="155">
        <f>'14-10'!$K25+('14-10'!$J25/90)</f>
        <v>5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18</v>
      </c>
      <c r="S25" s="16">
        <f t="shared" si="5"/>
        <v>900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74</v>
      </c>
      <c r="F26" s="16">
        <f t="shared" si="3"/>
        <v>7400</v>
      </c>
      <c r="G26" s="7"/>
      <c r="H26" s="156" t="s">
        <v>6</v>
      </c>
      <c r="I26" s="154" t="s">
        <v>1044</v>
      </c>
      <c r="J26" s="151"/>
      <c r="K26" s="152">
        <v>45</v>
      </c>
      <c r="L26" s="155">
        <f>'14-10'!$K26+('14-10'!$J26/90)</f>
        <v>45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8425</v>
      </c>
      <c r="G27" s="7"/>
      <c r="H27" s="156" t="s">
        <v>6</v>
      </c>
      <c r="I27" s="154" t="s">
        <v>3071</v>
      </c>
      <c r="J27" s="151">
        <v>270</v>
      </c>
      <c r="K27" s="152"/>
      <c r="L27" s="155">
        <f>'14-10'!$K27+('14-10'!$J27/90)</f>
        <v>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7680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975</v>
      </c>
      <c r="D28" s="1"/>
      <c r="E28" s="1"/>
      <c r="F28" s="1"/>
      <c r="G28" s="1"/>
      <c r="H28" s="156" t="s">
        <v>6</v>
      </c>
      <c r="I28" s="154"/>
      <c r="J28" s="151">
        <v>-45</v>
      </c>
      <c r="K28" s="152">
        <v>35</v>
      </c>
      <c r="L28" s="155">
        <f>'14-10'!$K28+('14-10'!$J28/90)</f>
        <v>34.5</v>
      </c>
      <c r="M28" s="3"/>
      <c r="N28" s="157" t="s">
        <v>11</v>
      </c>
      <c r="O28" s="157"/>
      <c r="P28" s="158">
        <f>SUM(P22:P27)</f>
        <v>1010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2130</v>
      </c>
      <c r="G29" s="1"/>
      <c r="H29" s="156" t="s">
        <v>6</v>
      </c>
      <c r="I29" s="154" t="s">
        <v>3072</v>
      </c>
      <c r="J29" s="151">
        <v>1600</v>
      </c>
      <c r="K29" s="152"/>
      <c r="L29" s="155">
        <f>'14-10'!$K29+('14-10'!$J29/90)</f>
        <v>17.777777777777779</v>
      </c>
      <c r="M29" s="3"/>
      <c r="N29" s="1"/>
      <c r="O29" s="1"/>
      <c r="P29" s="18"/>
      <c r="Q29" s="233" t="s">
        <v>21</v>
      </c>
      <c r="R29" s="234"/>
      <c r="S29" s="159">
        <f>SUM('14-10'!$J$22:$J$172)</f>
        <v>-1200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403</v>
      </c>
      <c r="D30" s="1"/>
      <c r="E30" s="1"/>
      <c r="F30" s="8"/>
      <c r="G30" s="1"/>
      <c r="H30" s="156" t="s">
        <v>6</v>
      </c>
      <c r="I30" s="154" t="s">
        <v>257</v>
      </c>
      <c r="J30" s="151">
        <v>300</v>
      </c>
      <c r="K30" s="152">
        <v>20</v>
      </c>
      <c r="L30" s="155">
        <f>'14-10'!$K30+('14-10'!$J30/90)</f>
        <v>23.333333333333332</v>
      </c>
      <c r="M30" s="3"/>
      <c r="N30" s="233" t="s">
        <v>23</v>
      </c>
      <c r="O30" s="234"/>
      <c r="P30" s="158">
        <f>SUM('14-10'!$K$22:$K$172)</f>
        <v>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/>
      <c r="K31" s="152"/>
      <c r="L31" s="155">
        <f>'14-10'!$K31+('14-10'!$J31/90)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455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132</v>
      </c>
      <c r="J32" s="151">
        <v>400</v>
      </c>
      <c r="K32" s="152"/>
      <c r="L32" s="155">
        <f>'14-10'!$K32+('14-10'!$J32/90)</f>
        <v>4.4444444444444446</v>
      </c>
      <c r="M32" s="3"/>
      <c r="N32" s="157" t="s">
        <v>25</v>
      </c>
      <c r="O32" s="157"/>
      <c r="P32" s="158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2812</v>
      </c>
      <c r="J33" s="151">
        <v>-270</v>
      </c>
      <c r="K33" s="152">
        <v>10</v>
      </c>
      <c r="L33" s="155">
        <f>'14-10'!$K33+('14-10'!$J33/90)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137</v>
      </c>
      <c r="J34" s="151">
        <v>720</v>
      </c>
      <c r="K34" s="152"/>
      <c r="L34" s="155">
        <f>'14-10'!$K34+('14-10'!$J34/90)</f>
        <v>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1215</v>
      </c>
      <c r="J35" s="151">
        <v>340</v>
      </c>
      <c r="K35" s="152">
        <v>24</v>
      </c>
      <c r="L35" s="155">
        <f>'14-10'!$K35+('14-10'!$J35/90)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'14-10'!$K36+('14-10'!$J36/90)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161</v>
      </c>
      <c r="J37" s="151">
        <v>100</v>
      </c>
      <c r="K37" s="152">
        <v>30</v>
      </c>
      <c r="L37" s="155">
        <f>'14-10'!$K37+('14-10'!$J37/90)</f>
        <v>31.111111111111111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>
        <v>180</v>
      </c>
      <c r="K38" s="152"/>
      <c r="L38" s="155">
        <f>'14-10'!$K38+('14-10'!$J38/90)</f>
        <v>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1044</v>
      </c>
      <c r="J39" s="151"/>
      <c r="K39" s="152">
        <v>35</v>
      </c>
      <c r="L39" s="155">
        <f>'14-10'!$K39+('14-10'!$J39/90)</f>
        <v>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40</v>
      </c>
      <c r="I40" s="154"/>
      <c r="J40" s="151">
        <v>0</v>
      </c>
      <c r="K40" s="152">
        <v>0</v>
      </c>
      <c r="L40" s="155">
        <f>'14-10'!$K40+('14-10'!$J40/90)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3069</v>
      </c>
      <c r="J41" s="151">
        <v>50</v>
      </c>
      <c r="K41" s="152">
        <v>5</v>
      </c>
      <c r="L41" s="155">
        <f>'14-10'!$K41+('14-10'!$J41/90)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1025</v>
      </c>
      <c r="J42" s="151">
        <v>100</v>
      </c>
      <c r="K42" s="152">
        <v>181</v>
      </c>
      <c r="L42" s="155">
        <f>'14-10'!$K42+('14-10'!$J42/90)</f>
        <v>182.11111111111111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2531</v>
      </c>
      <c r="J43" s="151"/>
      <c r="K43" s="152">
        <v>-20</v>
      </c>
      <c r="L43" s="155">
        <f>'14-10'!$K43+('14-10'!$J43/90)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3070</v>
      </c>
      <c r="J44" s="151"/>
      <c r="K44" s="152">
        <v>-60</v>
      </c>
      <c r="L44" s="155">
        <f>'14-10'!$K44+('14-10'!$J44/90)</f>
        <v>-60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40</v>
      </c>
      <c r="I45" s="154" t="s">
        <v>3079</v>
      </c>
      <c r="J45" s="151">
        <v>700</v>
      </c>
      <c r="K45" s="152">
        <v>-130</v>
      </c>
      <c r="L45" s="155">
        <f>'14-10'!$K45+('14-10'!$J45/90)</f>
        <v>-122.22222222222223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200</v>
      </c>
      <c r="K46" s="152"/>
      <c r="L46" s="155">
        <f>'14-10'!$K46+('14-10'!$J46/90)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1813</v>
      </c>
      <c r="J47" s="151">
        <v>720</v>
      </c>
      <c r="K47" s="152"/>
      <c r="L47" s="155">
        <f>'14-10'!$K47+('14-10'!$J47/90)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75</v>
      </c>
      <c r="J48" s="151"/>
      <c r="K48" s="152">
        <v>10</v>
      </c>
      <c r="L48" s="155">
        <f>'14-10'!$K48+('14-10'!$J48/90)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783</v>
      </c>
      <c r="J49" s="151">
        <v>-570</v>
      </c>
      <c r="K49" s="152">
        <v>10</v>
      </c>
      <c r="L49" s="155">
        <f>'14-10'!$K49+('14-10'!$J49/90)</f>
        <v>3.666666666666667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95</v>
      </c>
      <c r="J50" s="151"/>
      <c r="K50" s="152">
        <v>143</v>
      </c>
      <c r="L50" s="155">
        <f>'14-10'!$K50+('14-10'!$J50/90)</f>
        <v>143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95</v>
      </c>
      <c r="J51" s="151"/>
      <c r="K51" s="152">
        <v>-143</v>
      </c>
      <c r="L51" s="155">
        <f>'14-10'!$K51+('14-10'!$J51/90)</f>
        <v>-143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159</v>
      </c>
      <c r="J52" s="151">
        <v>-270</v>
      </c>
      <c r="K52" s="152">
        <v>50</v>
      </c>
      <c r="L52" s="155">
        <f>'14-10'!$K52+('14-10'!$J52/90)</f>
        <v>47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3074</v>
      </c>
      <c r="J53" s="151"/>
      <c r="K53" s="152">
        <v>20</v>
      </c>
      <c r="L53" s="155">
        <f>'14-10'!$K53+('14-10'!$J53/90)</f>
        <v>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513</v>
      </c>
      <c r="J54" s="151">
        <v>250</v>
      </c>
      <c r="K54" s="152"/>
      <c r="L54" s="155">
        <f>'14-10'!$K54+('14-10'!$J54/90)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62</v>
      </c>
      <c r="J55" s="151">
        <v>240</v>
      </c>
      <c r="K55" s="152"/>
      <c r="L55" s="155">
        <f>'14-10'!$K55+('14-10'!$J55/90)</f>
        <v>2.6666666666666665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3075</v>
      </c>
      <c r="J56" s="151">
        <v>450</v>
      </c>
      <c r="K56" s="152"/>
      <c r="L56" s="155">
        <f>'14-10'!$K56+('14-10'!$J56/90)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3076</v>
      </c>
      <c r="J57" s="151"/>
      <c r="K57" s="152">
        <v>300</v>
      </c>
      <c r="L57" s="155">
        <f>'14-10'!$K57+('14-10'!$J57/90)</f>
        <v>300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3077</v>
      </c>
      <c r="J58" s="151">
        <v>-450</v>
      </c>
      <c r="K58" s="152">
        <v>-20</v>
      </c>
      <c r="L58" s="155">
        <f>'14-10'!$K58+('14-10'!$J58/90)</f>
        <v>-25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2466</v>
      </c>
      <c r="J59" s="151">
        <v>200</v>
      </c>
      <c r="K59" s="152">
        <v>10</v>
      </c>
      <c r="L59" s="155">
        <f>'14-10'!$K59+('14-10'!$J59/90)</f>
        <v>12.222222222222221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3078</v>
      </c>
      <c r="J60" s="151">
        <v>350</v>
      </c>
      <c r="K60" s="152">
        <v>10</v>
      </c>
      <c r="L60" s="155">
        <f>'14-10'!$K60+('14-10'!$J60/90)</f>
        <v>13.888888888888889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32</v>
      </c>
      <c r="J61" s="151">
        <v>200</v>
      </c>
      <c r="K61" s="152"/>
      <c r="L61" s="155">
        <f>'14-10'!$K61+('14-10'!$J61/90)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319</v>
      </c>
      <c r="J62" s="151">
        <v>-270</v>
      </c>
      <c r="K62" s="152">
        <v>90</v>
      </c>
      <c r="L62" s="155">
        <f>'14-10'!$K62+('14-10'!$J62/90)</f>
        <v>87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1464</v>
      </c>
      <c r="J63" s="151"/>
      <c r="K63" s="152">
        <v>205</v>
      </c>
      <c r="L63" s="155">
        <f>'14-10'!$K63+('14-10'!$J63/90)</f>
        <v>205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1796</v>
      </c>
      <c r="I64" s="154" t="s">
        <v>64</v>
      </c>
      <c r="J64" s="151"/>
      <c r="K64" s="152">
        <v>1240</v>
      </c>
      <c r="L64" s="155">
        <f>'14-10'!$K64+('14-10'!$J64/90)</f>
        <v>1240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95</v>
      </c>
      <c r="J65" s="151"/>
      <c r="K65" s="152">
        <v>-700</v>
      </c>
      <c r="L65" s="155">
        <f>'14-10'!$K65+('14-10'!$J65/90)</f>
        <v>-700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209</v>
      </c>
      <c r="J66" s="151">
        <v>50</v>
      </c>
      <c r="K66" s="152"/>
      <c r="L66" s="155">
        <f>'14-10'!$K66+('14-10'!$J66/90)</f>
        <v>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2392</v>
      </c>
      <c r="J67" s="151">
        <v>200</v>
      </c>
      <c r="K67" s="152">
        <v>10</v>
      </c>
      <c r="L67" s="155">
        <f>'14-10'!$K67+('14-10'!$J67/90)</f>
        <v>12.222222222222221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658</v>
      </c>
      <c r="J68" s="151"/>
      <c r="K68" s="152">
        <v>32</v>
      </c>
      <c r="L68" s="155">
        <f>'14-10'!$K68+('14-10'!$J68/90)</f>
        <v>32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40</v>
      </c>
      <c r="I69" s="154"/>
      <c r="J69" s="151">
        <v>-450</v>
      </c>
      <c r="K69" s="152">
        <v>-70</v>
      </c>
      <c r="L69" s="155">
        <f>'14-10'!$K69+('14-10'!$J69/90)</f>
        <v>-75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437</v>
      </c>
      <c r="J70" s="151">
        <v>-400</v>
      </c>
      <c r="K70" s="152"/>
      <c r="L70" s="155">
        <f>'14-10'!$K70+('14-10'!$J70/90)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412</v>
      </c>
      <c r="J71" s="151">
        <v>-200</v>
      </c>
      <c r="K71" s="152">
        <v>5</v>
      </c>
      <c r="L71" s="155">
        <f>'14-10'!$K71+('14-10'!$J71/90)</f>
        <v>2.7777777777777777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129</v>
      </c>
      <c r="J72" s="151">
        <v>430</v>
      </c>
      <c r="K72" s="152">
        <v>50</v>
      </c>
      <c r="L72" s="155">
        <f>'14-10'!$K72+('14-10'!$J72/90)</f>
        <v>54.777777777777779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1497</v>
      </c>
      <c r="J73" s="151">
        <v>-270</v>
      </c>
      <c r="K73" s="152">
        <v>10</v>
      </c>
      <c r="L73" s="155">
        <f>'14-10'!$K73+('14-10'!$J73/90)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643</v>
      </c>
      <c r="J74" s="151">
        <v>-270</v>
      </c>
      <c r="K74" s="152">
        <v>30</v>
      </c>
      <c r="L74" s="155">
        <f>'14-10'!$K74+('14-10'!$J74/90)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154</v>
      </c>
      <c r="J75" s="151">
        <v>50</v>
      </c>
      <c r="K75" s="152"/>
      <c r="L75" s="155">
        <f>'14-10'!$K75+('14-10'!$J75/90)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2813</v>
      </c>
      <c r="J76" s="151">
        <v>-640</v>
      </c>
      <c r="K76" s="152">
        <v>10</v>
      </c>
      <c r="L76" s="155">
        <f>'14-10'!$K76+('14-10'!$J76/90)</f>
        <v>2.8888888888888893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1472</v>
      </c>
      <c r="J77" s="151">
        <v>-180</v>
      </c>
      <c r="K77" s="152">
        <v>10</v>
      </c>
      <c r="L77" s="155">
        <f>'14-10'!$K77+('14-10'!$J77/90)</f>
        <v>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2906</v>
      </c>
      <c r="J78" s="151">
        <v>400</v>
      </c>
      <c r="K78" s="152"/>
      <c r="L78" s="155">
        <f>'14-10'!$K78+('14-10'!$J78/90)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3080</v>
      </c>
      <c r="J79" s="151">
        <v>180</v>
      </c>
      <c r="K79" s="152"/>
      <c r="L79" s="155">
        <f>'14-10'!$K79+('14-10'!$J79/90)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26</v>
      </c>
      <c r="J80" s="151">
        <v>90</v>
      </c>
      <c r="K80" s="152"/>
      <c r="L80" s="155">
        <f>'14-10'!$K80+('14-10'!$J80/90)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3081</v>
      </c>
      <c r="J81" s="151">
        <v>90</v>
      </c>
      <c r="K81" s="152">
        <v>6</v>
      </c>
      <c r="L81" s="155">
        <f>'14-10'!$K81+('14-10'!$J81/90)</f>
        <v>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3082</v>
      </c>
      <c r="J82" s="151">
        <v>425</v>
      </c>
      <c r="K82" s="152"/>
      <c r="L82" s="155">
        <f>'14-10'!$K82+('14-10'!$J82/90)</f>
        <v>4.7222222222222223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941</v>
      </c>
      <c r="J83" s="151">
        <v>-180</v>
      </c>
      <c r="K83" s="152">
        <v>10</v>
      </c>
      <c r="L83" s="155">
        <f>'14-10'!$K83+('14-10'!$J83/90)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35</v>
      </c>
      <c r="J84" s="151">
        <v>-400</v>
      </c>
      <c r="K84" s="152"/>
      <c r="L84" s="155">
        <f>'14-10'!$K84+('14-10'!$J84/90)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229</v>
      </c>
      <c r="J85" s="151">
        <v>-225</v>
      </c>
      <c r="K85" s="152"/>
      <c r="L85" s="155">
        <f>'14-10'!$K85+('14-10'!$J85/90)</f>
        <v>-2.5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1796</v>
      </c>
      <c r="I86" s="154" t="s">
        <v>2973</v>
      </c>
      <c r="J86" s="151"/>
      <c r="K86" s="152">
        <v>200</v>
      </c>
      <c r="L86" s="155">
        <f>'14-10'!$K86+('14-10'!$J86/90)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3083</v>
      </c>
      <c r="J87" s="151">
        <v>450</v>
      </c>
      <c r="K87" s="152"/>
      <c r="L87" s="155">
        <f>'14-10'!$K87+('14-10'!$J87/90)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229</v>
      </c>
      <c r="J88" s="151">
        <v>-50</v>
      </c>
      <c r="K88" s="152"/>
      <c r="L88" s="155">
        <f>'14-10'!$K88+('14-10'!$J88/90)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3084</v>
      </c>
      <c r="J89" s="151"/>
      <c r="K89" s="152">
        <v>29</v>
      </c>
      <c r="L89" s="155">
        <f>'14-10'!$K89+('14-10'!$J89/90)</f>
        <v>29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103</v>
      </c>
      <c r="J90" s="151">
        <v>-270</v>
      </c>
      <c r="K90" s="152">
        <v>10</v>
      </c>
      <c r="L90" s="155">
        <f>'14-10'!$K90+('14-10'!$J90/90)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3085</v>
      </c>
      <c r="J91" s="151">
        <v>-100</v>
      </c>
      <c r="K91" s="152">
        <v>10</v>
      </c>
      <c r="L91" s="155">
        <f>'14-10'!$K91+('14-10'!$J91/90)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39</v>
      </c>
      <c r="J92" s="151"/>
      <c r="K92" s="152">
        <v>41</v>
      </c>
      <c r="L92" s="155">
        <f>'14-10'!$K92+('14-10'!$J92/90)</f>
        <v>41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132</v>
      </c>
      <c r="J93" s="151">
        <v>300</v>
      </c>
      <c r="K93" s="152"/>
      <c r="L93" s="155">
        <f>'14-10'!$K93+('14-10'!$J93/90)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-130</v>
      </c>
      <c r="K94" s="152">
        <v>10</v>
      </c>
      <c r="L94" s="155">
        <f>'14-10'!$K94+('14-10'!$J94/90)</f>
        <v>8.5555555555555554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75</v>
      </c>
      <c r="J95" s="151"/>
      <c r="K95" s="152">
        <v>89</v>
      </c>
      <c r="L95" s="155">
        <f>'14-10'!$K95+('14-10'!$J95/90)</f>
        <v>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153</v>
      </c>
      <c r="J96" s="151">
        <v>-460</v>
      </c>
      <c r="K96" s="152">
        <v>30</v>
      </c>
      <c r="L96" s="155">
        <f>'14-10'!$K96+('14-10'!$J96/90)</f>
        <v>24.888888888888889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3086</v>
      </c>
      <c r="J97" s="151"/>
      <c r="K97" s="152">
        <v>10</v>
      </c>
      <c r="L97" s="155">
        <f>'14-10'!$K97+('14-10'!$J97/90)</f>
        <v>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3087</v>
      </c>
      <c r="J98" s="151">
        <v>-730</v>
      </c>
      <c r="K98" s="152">
        <v>20</v>
      </c>
      <c r="L98" s="155">
        <f>'14-10'!$K98+('14-10'!$J98/90)</f>
        <v>11.888888888888889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1077</v>
      </c>
      <c r="J99" s="151">
        <v>350</v>
      </c>
      <c r="K99" s="152"/>
      <c r="L99" s="155">
        <f>'14-10'!$K99+('14-10'!$J99/90)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730</v>
      </c>
      <c r="J100" s="151"/>
      <c r="K100" s="152">
        <v>105</v>
      </c>
      <c r="L100" s="155">
        <f>'14-10'!$K100+('14-10'!$J100/90)</f>
        <v>105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2251</v>
      </c>
      <c r="J101" s="151"/>
      <c r="K101" s="152">
        <v>300</v>
      </c>
      <c r="L101" s="155">
        <f>'14-10'!$K101+('14-10'!$J101/90)</f>
        <v>300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721</v>
      </c>
      <c r="J102" s="151"/>
      <c r="K102" s="152">
        <v>35</v>
      </c>
      <c r="L102" s="155">
        <f>'14-10'!$K102+('14-10'!$J102/90)</f>
        <v>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16</v>
      </c>
      <c r="J103" s="151">
        <v>200</v>
      </c>
      <c r="K103" s="152"/>
      <c r="L103" s="155">
        <f>'14-10'!$K103+('14-10'!$J103/90)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3089</v>
      </c>
      <c r="J104" s="151">
        <v>-200</v>
      </c>
      <c r="K104" s="152">
        <v>40</v>
      </c>
      <c r="L104" s="155">
        <f>'14-10'!$K104+('14-10'!$J104/90)</f>
        <v>37.777777777777779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3088</v>
      </c>
      <c r="J105" s="151"/>
      <c r="K105" s="152">
        <v>547</v>
      </c>
      <c r="L105" s="155">
        <f>'14-10'!$K105+('14-10'!$J105/90)</f>
        <v>547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1530</v>
      </c>
      <c r="J106" s="151">
        <v>360</v>
      </c>
      <c r="K106" s="152">
        <v>50</v>
      </c>
      <c r="L106" s="155">
        <f>'14-10'!$K106+('14-10'!$J106/90)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3090</v>
      </c>
      <c r="J107" s="151">
        <v>250</v>
      </c>
      <c r="K107" s="152"/>
      <c r="L107" s="155">
        <f>'14-10'!$K107+('14-10'!$J107/90)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3091</v>
      </c>
      <c r="J108" s="151">
        <v>180</v>
      </c>
      <c r="K108" s="152"/>
      <c r="L108" s="155">
        <f>'14-10'!$K108+('14-10'!$J108/90)</f>
        <v>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209</v>
      </c>
      <c r="J109" s="151">
        <v>100</v>
      </c>
      <c r="K109" s="152"/>
      <c r="L109" s="155">
        <f>'14-10'!$K109+('14-10'!$J109/90)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480</v>
      </c>
      <c r="K110" s="152"/>
      <c r="L110" s="155">
        <f>'14-10'!$K110+('14-10'!$J110/90)</f>
        <v>5.333333333333333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141</v>
      </c>
      <c r="J111" s="151"/>
      <c r="K111" s="152">
        <v>30</v>
      </c>
      <c r="L111" s="155">
        <f>'14-10'!$K111+('14-10'!$J111/90)</f>
        <v>30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2359</v>
      </c>
      <c r="J112" s="151">
        <v>100</v>
      </c>
      <c r="K112" s="152">
        <v>140</v>
      </c>
      <c r="L112" s="155">
        <f>'14-10'!$K112+('14-10'!$J112/90)</f>
        <v>141.11111111111111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40</v>
      </c>
      <c r="I113" s="154" t="s">
        <v>239</v>
      </c>
      <c r="J113" s="151"/>
      <c r="K113" s="152">
        <v>-3400</v>
      </c>
      <c r="L113" s="155">
        <f>'14-10'!$K113+('14-10'!$J113/90)</f>
        <v>-3400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1102</v>
      </c>
      <c r="J114" s="151">
        <v>-630</v>
      </c>
      <c r="K114" s="152">
        <v>90</v>
      </c>
      <c r="L114" s="155">
        <f>'14-10'!$K114+('14-10'!$J114/90)</f>
        <v>83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63</v>
      </c>
      <c r="J115" s="151">
        <v>200</v>
      </c>
      <c r="K115" s="152"/>
      <c r="L115" s="155">
        <f>'14-10'!$K115+('14-10'!$J115/90)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79</v>
      </c>
      <c r="J116" s="151"/>
      <c r="K116" s="152">
        <v>20</v>
      </c>
      <c r="L116" s="155">
        <f>'14-10'!$K116+('14-10'!$J116/90)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50</v>
      </c>
      <c r="K117" s="152"/>
      <c r="L117" s="155">
        <f>'14-10'!$K117+('14-10'!$J117/90)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56</v>
      </c>
      <c r="J118" s="151">
        <v>-1795</v>
      </c>
      <c r="K118" s="152">
        <v>120</v>
      </c>
      <c r="L118" s="155">
        <f>'14-10'!$K118+('14-10'!$J118/90)</f>
        <v>100.05555555555556</v>
      </c>
      <c r="M118" s="3"/>
      <c r="N118" s="45" t="s">
        <v>118</v>
      </c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900</v>
      </c>
      <c r="J119" s="151">
        <v>400</v>
      </c>
      <c r="K119" s="152"/>
      <c r="L119" s="155">
        <f>'14-10'!$K119+('14-10'!$J119/90)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16</v>
      </c>
      <c r="J120" s="151">
        <v>-50</v>
      </c>
      <c r="K120" s="152">
        <v>10</v>
      </c>
      <c r="L120" s="155">
        <f>'14-10'!$K120+('14-10'!$J120/90)</f>
        <v>9.4444444444444446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'14-10'!$K121+('14-10'!$J121/90)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154</v>
      </c>
      <c r="J122" s="151">
        <v>25</v>
      </c>
      <c r="K122" s="152"/>
      <c r="L122" s="155">
        <f>'14-10'!$K122+('14-10'!$J122/90)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3092</v>
      </c>
      <c r="J123" s="151">
        <v>250</v>
      </c>
      <c r="K123" s="152"/>
      <c r="L123" s="155">
        <f>'14-10'!$K123+('14-10'!$J123/90)</f>
        <v>2.7777777777777777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146</v>
      </c>
      <c r="J124" s="151">
        <v>-660</v>
      </c>
      <c r="K124" s="152">
        <v>50</v>
      </c>
      <c r="L124" s="155">
        <f>'14-10'!$K124+('14-10'!$J124/90)</f>
        <v>42.666666666666664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-60</v>
      </c>
      <c r="K125" s="152">
        <v>5</v>
      </c>
      <c r="L125" s="155">
        <f>'14-10'!$K125+('14-10'!$J125/90)</f>
        <v>4.333333333333333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400</v>
      </c>
      <c r="K126" s="152"/>
      <c r="L126" s="155">
        <f>'14-10'!$K126+('14-10'!$J126/90)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3076</v>
      </c>
      <c r="J127" s="151">
        <v>250</v>
      </c>
      <c r="K127" s="152"/>
      <c r="L127" s="155">
        <f>'14-10'!$K127+('14-10'!$J127/90)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1813</v>
      </c>
      <c r="J128" s="151"/>
      <c r="K128" s="152">
        <v>140</v>
      </c>
      <c r="L128" s="155">
        <f>'14-10'!$K128+('14-10'!$J128/90)</f>
        <v>140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630</v>
      </c>
      <c r="K129" s="152"/>
      <c r="L129" s="155">
        <f>'14-10'!$K129+('14-10'!$J129/90)</f>
        <v>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79</v>
      </c>
      <c r="J130" s="151"/>
      <c r="K130" s="152">
        <v>60</v>
      </c>
      <c r="L130" s="155">
        <f>'14-10'!$K130+('14-10'!$J130/90)</f>
        <v>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492</v>
      </c>
      <c r="J131" s="151">
        <v>-270</v>
      </c>
      <c r="K131" s="152">
        <v>10</v>
      </c>
      <c r="L131" s="155">
        <f>'14-10'!$K131+('14-10'!$J131/90)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2906</v>
      </c>
      <c r="J132" s="151"/>
      <c r="K132" s="152">
        <v>9</v>
      </c>
      <c r="L132" s="155">
        <f>'14-10'!$K132+('14-10'!$J132/90)</f>
        <v>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3093</v>
      </c>
      <c r="J133" s="151">
        <v>360</v>
      </c>
      <c r="K133" s="152"/>
      <c r="L133" s="155">
        <f>'14-10'!$K133+('14-10'!$J133/90)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371</v>
      </c>
      <c r="J134" s="151">
        <v>-50</v>
      </c>
      <c r="K134" s="152">
        <v>10</v>
      </c>
      <c r="L134" s="155">
        <f>'14-10'!$K134+('14-10'!$J134/90)</f>
        <v>9.4444444444444446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>
        <v>200</v>
      </c>
      <c r="K135" s="152"/>
      <c r="L135" s="155">
        <f>'14-10'!$K135+('14-10'!$J135/90)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214</v>
      </c>
      <c r="J136" s="151">
        <v>850</v>
      </c>
      <c r="K136" s="152">
        <v>100</v>
      </c>
      <c r="L136" s="155">
        <f>'14-10'!$K136+('14-10'!$J136/90)</f>
        <v>109.44444444444444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1082</v>
      </c>
      <c r="J137" s="151"/>
      <c r="K137" s="152">
        <v>15</v>
      </c>
      <c r="L137" s="155">
        <f>'14-10'!$K137+('14-10'!$J137/90)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2927</v>
      </c>
      <c r="J138" s="151">
        <v>250</v>
      </c>
      <c r="K138" s="152"/>
      <c r="L138" s="155">
        <f>'14-10'!$K138+('14-10'!$J138/90)</f>
        <v>2.7777777777777777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46</v>
      </c>
      <c r="J139" s="151">
        <v>90</v>
      </c>
      <c r="K139" s="152">
        <v>10</v>
      </c>
      <c r="L139" s="155">
        <f>'14-10'!$K139+('14-10'!$J139/90)</f>
        <v>11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1044</v>
      </c>
      <c r="J140" s="151"/>
      <c r="K140" s="152">
        <v>22</v>
      </c>
      <c r="L140" s="155">
        <f>'14-10'!$K140+('14-10'!$J140/90)</f>
        <v>22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3094</v>
      </c>
      <c r="J141" s="151"/>
      <c r="K141" s="152">
        <v>120</v>
      </c>
      <c r="L141" s="155">
        <f>'14-10'!$K141+('14-10'!$J141/90)</f>
        <v>120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</v>
      </c>
      <c r="J142" s="151"/>
      <c r="K142" s="152">
        <v>95</v>
      </c>
      <c r="L142" s="155">
        <f>'14-10'!$K142+('14-10'!$J142/90)</f>
        <v>95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28</v>
      </c>
      <c r="I143" s="154" t="s">
        <v>43</v>
      </c>
      <c r="J143" s="151">
        <v>-2000</v>
      </c>
      <c r="K143" s="152"/>
      <c r="L143" s="155">
        <f>'14-10'!$K143+('14-10'!$J143/90)</f>
        <v>-22.222222222222221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470</v>
      </c>
      <c r="J144" s="151">
        <v>120</v>
      </c>
      <c r="K144" s="152"/>
      <c r="L144" s="155">
        <f>'14-10'!$K144+('14-10'!$J144/90)</f>
        <v>1.3333333333333333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1025</v>
      </c>
      <c r="J145" s="151">
        <v>-150</v>
      </c>
      <c r="K145" s="152">
        <v>20</v>
      </c>
      <c r="L145" s="155">
        <f>'14-10'!$K145+('14-10'!$J145/90)</f>
        <v>18.333333333333332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1228</v>
      </c>
      <c r="J146" s="151">
        <v>260</v>
      </c>
      <c r="K146" s="152"/>
      <c r="L146" s="155">
        <f>'14-10'!$K146+('14-10'!$J146/90)</f>
        <v>2.8888888888888888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28</v>
      </c>
      <c r="I147" s="154" t="s">
        <v>3095</v>
      </c>
      <c r="J147" s="151">
        <v>-300</v>
      </c>
      <c r="K147" s="152"/>
      <c r="L147" s="155">
        <f>'14-10'!$K147+('14-10'!$J147/90)</f>
        <v>-3.3333333333333335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>
        <v>90</v>
      </c>
      <c r="K148" s="152"/>
      <c r="L148" s="155">
        <f>'14-10'!$K148+('14-10'!$J148/90)</f>
        <v>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3096</v>
      </c>
      <c r="J149" s="151">
        <v>-270</v>
      </c>
      <c r="K149" s="152">
        <v>10</v>
      </c>
      <c r="L149" s="155">
        <f>'14-10'!$K149+('14-10'!$J149/90)</f>
        <v>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3097</v>
      </c>
      <c r="J150" s="151">
        <v>-135</v>
      </c>
      <c r="K150" s="152"/>
      <c r="L150" s="155">
        <f>'14-10'!$K150+('14-10'!$J150/90)</f>
        <v>-1.5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418</v>
      </c>
      <c r="J151" s="151">
        <v>-135</v>
      </c>
      <c r="K151" s="152"/>
      <c r="L151" s="155">
        <f>'14-10'!$K151+('14-10'!$J151/90)</f>
        <v>-1.5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1533</v>
      </c>
      <c r="J152" s="151">
        <v>-180</v>
      </c>
      <c r="K152" s="152">
        <v>55</v>
      </c>
      <c r="L152" s="155">
        <f>'14-10'!$K152+('14-10'!$J152/90)</f>
        <v>53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>
        <v>100</v>
      </c>
      <c r="K153" s="152"/>
      <c r="L153" s="155">
        <f>'14-10'!$K153+('14-10'!$J153/90)</f>
        <v>1.1111111111111112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207</v>
      </c>
      <c r="J154" s="151"/>
      <c r="K154" s="152">
        <v>10</v>
      </c>
      <c r="L154" s="155">
        <f>'14-10'!$K154+('14-10'!$J154/90)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3098</v>
      </c>
      <c r="J155" s="151">
        <v>70</v>
      </c>
      <c r="K155" s="152">
        <v>5</v>
      </c>
      <c r="L155" s="155">
        <f>'14-10'!$K155+('14-10'!$J155/90)</f>
        <v>5.7777777777777777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3099</v>
      </c>
      <c r="J156" s="151">
        <v>-520</v>
      </c>
      <c r="K156" s="152">
        <v>10</v>
      </c>
      <c r="L156" s="155">
        <f>'14-10'!$K156+('14-10'!$J156/90)</f>
        <v>4.2222222222222223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 t="s">
        <v>360</v>
      </c>
      <c r="J157" s="151">
        <v>-180</v>
      </c>
      <c r="K157" s="152">
        <v>10</v>
      </c>
      <c r="L157" s="155">
        <f>'14-10'!$K157+('14-10'!$J157/90)</f>
        <v>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 t="s">
        <v>3100</v>
      </c>
      <c r="J158" s="151">
        <v>10900</v>
      </c>
      <c r="K158" s="152"/>
      <c r="L158" s="155">
        <f>'14-10'!$K158+('14-10'!$J158/90)</f>
        <v>121.11111111111111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813</v>
      </c>
      <c r="J159" s="151"/>
      <c r="K159" s="152">
        <v>65</v>
      </c>
      <c r="L159" s="155">
        <f>'14-10'!$K159+('14-10'!$J159/90)</f>
        <v>65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>
        <v>180</v>
      </c>
      <c r="K160" s="152"/>
      <c r="L160" s="155">
        <f>'14-10'!$K160+('14-10'!$J160/90)</f>
        <v>2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>
        <v>60</v>
      </c>
      <c r="K161" s="152"/>
      <c r="L161" s="155">
        <f>'14-10'!$K161+('14-10'!$J161/90)</f>
        <v>0.66666666666666663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40</v>
      </c>
      <c r="I162" s="154" t="s">
        <v>239</v>
      </c>
      <c r="J162" s="151">
        <v>-10000</v>
      </c>
      <c r="K162" s="152">
        <v>-1200</v>
      </c>
      <c r="L162" s="155">
        <f>'14-10'!$K162+('14-10'!$J162/90)</f>
        <v>-1311.1111111111111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 t="s">
        <v>1446</v>
      </c>
      <c r="J163" s="151">
        <v>100</v>
      </c>
      <c r="K163" s="152"/>
      <c r="L163" s="155">
        <f>'14-10'!$K163+('14-10'!$J163/90)</f>
        <v>1.1111111111111112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3101</v>
      </c>
      <c r="J164" s="151">
        <v>-230</v>
      </c>
      <c r="K164" s="152">
        <v>5</v>
      </c>
      <c r="L164" s="155">
        <f>'14-10'!$K164+('14-10'!$J164/90)</f>
        <v>2.4444444444444446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 t="s">
        <v>56</v>
      </c>
      <c r="J165" s="151">
        <v>-550</v>
      </c>
      <c r="K165" s="152">
        <v>324</v>
      </c>
      <c r="L165" s="155">
        <f>'14-10'!$K165+('14-10'!$J165/90)</f>
        <v>317.88888888888891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'14-10'!$K166+('14-10'!$J166/90)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'14-10'!$K167+('14-10'!$J167/90)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'14-10'!$K168+('14-10'!$J168/90)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'14-10'!$K169+('14-10'!$J169/90)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'14-10'!$K170+('14-10'!$J170/90)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'14-10'!$K171+('14-10'!$J171/90)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'14-10'!$K172+('14-10'!$J172/90)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72 I40:L172">
    <cfRule type="expression" dxfId="164" priority="5">
      <formula>$H22="جملة"</formula>
    </cfRule>
    <cfRule type="expression" dxfId="163" priority="6">
      <formula>$H22="مصاريف"</formula>
    </cfRule>
    <cfRule type="expression" dxfId="162" priority="7">
      <formula>$H22="سحب"</formula>
    </cfRule>
    <cfRule type="expression" dxfId="161" priority="8">
      <formula>$H22="بيع"</formula>
    </cfRule>
  </conditionalFormatting>
  <conditionalFormatting sqref="H3:L18">
    <cfRule type="expression" dxfId="160" priority="9">
      <formula>$H3="جملة"</formula>
    </cfRule>
    <cfRule type="expression" dxfId="159" priority="10">
      <formula>$H3="مصاريف"</formula>
    </cfRule>
    <cfRule type="expression" dxfId="158" priority="11">
      <formula>$H3="سحب"</formula>
    </cfRule>
    <cfRule type="expression" dxfId="157" priority="12">
      <formula>$H3="بيع"</formula>
    </cfRule>
  </conditionalFormatting>
  <conditionalFormatting sqref="I22:L23 I24:I39 L24:L39">
    <cfRule type="expression" dxfId="156" priority="13">
      <formula>$H22="جملة"</formula>
    </cfRule>
    <cfRule type="expression" dxfId="155" priority="14">
      <formula>$H22="مصاريف"</formula>
    </cfRule>
    <cfRule type="expression" dxfId="154" priority="15">
      <formula>$H22="سحب"</formula>
    </cfRule>
    <cfRule type="expression" dxfId="153" priority="16">
      <formula>$H22="بيع"</formula>
    </cfRule>
  </conditionalFormatting>
  <conditionalFormatting sqref="J24:K39">
    <cfRule type="expression" dxfId="152" priority="1">
      <formula>$H24="جملة"</formula>
    </cfRule>
    <cfRule type="expression" dxfId="151" priority="2">
      <formula>$H24="مصاريف"</formula>
    </cfRule>
    <cfRule type="expression" dxfId="150" priority="3">
      <formula>$H24="سحب"</formula>
    </cfRule>
    <cfRule type="expression" dxfId="149" priority="4">
      <formula>$H24="بيع"</formula>
    </cfRule>
  </conditionalFormatting>
  <dataValidations count="1">
    <dataValidation type="list" allowBlank="1" showInputMessage="1" showErrorMessage="1" sqref="H3:H18 H22:H172" xr:uid="{E988FEA7-A43F-4D55-9A2C-B3665ED770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420A-CFF3-4191-AC93-580A75DCDAE4}">
  <sheetPr>
    <pageSetUpPr fitToPage="1"/>
  </sheetPr>
  <dimension ref="A1:Z133"/>
  <sheetViews>
    <sheetView rightToLeft="1" topLeftCell="B115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-2500</v>
      </c>
      <c r="K1" s="166">
        <f t="shared" si="0"/>
        <v>-50</v>
      </c>
      <c r="L1" s="167">
        <f t="shared" si="0"/>
        <v>-77.777777777777771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3103</v>
      </c>
      <c r="J3" s="151"/>
      <c r="K3" s="152">
        <v>-50</v>
      </c>
      <c r="L3" s="155">
        <f t="shared" ref="L3:L18" si="1">K3+(J3/90)</f>
        <v>-50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648</v>
      </c>
      <c r="J4" s="151">
        <v>-2500</v>
      </c>
      <c r="K4" s="152"/>
      <c r="L4" s="155">
        <f t="shared" si="1"/>
        <v>-27.777777777777779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3068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SUM('15-10'!$J$22:$J$133)</f>
        <v>6295</v>
      </c>
      <c r="K20" s="166">
        <f>SUM('15-10'!$K$22:$K$133)</f>
        <v>-80</v>
      </c>
      <c r="L20" s="167">
        <f>SUM('15-10'!$L$22:$L$133)</f>
        <v>-10.05555555555577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11</v>
      </c>
      <c r="F22" s="16">
        <f t="shared" ref="F22:F26" si="3">D22*E22</f>
        <v>55</v>
      </c>
      <c r="G22" s="7"/>
      <c r="H22" s="156" t="s">
        <v>40</v>
      </c>
      <c r="I22" s="154" t="s">
        <v>849</v>
      </c>
      <c r="J22" s="151"/>
      <c r="K22" s="152">
        <v>2100</v>
      </c>
      <c r="L22" s="155">
        <f>'15-10'!$K22+('15-10'!$J22/90)</f>
        <v>2100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105</v>
      </c>
      <c r="S22" s="16">
        <f t="shared" ref="S22:S26" si="5">Q22*R22</f>
        <v>525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7</v>
      </c>
      <c r="F23" s="16">
        <f t="shared" si="3"/>
        <v>70</v>
      </c>
      <c r="G23" s="7"/>
      <c r="H23" s="156" t="s">
        <v>28</v>
      </c>
      <c r="I23" s="154" t="s">
        <v>3104</v>
      </c>
      <c r="J23" s="151"/>
      <c r="K23" s="152">
        <v>-2187</v>
      </c>
      <c r="L23" s="155">
        <f>'15-10'!$K23+('15-10'!$J23/90)</f>
        <v>-2187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154</v>
      </c>
      <c r="J24" s="151">
        <v>100</v>
      </c>
      <c r="K24" s="152"/>
      <c r="L24" s="155">
        <f>'15-10'!$K24+('15-10'!$J24/90)</f>
        <v>1.1111111111111112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8</v>
      </c>
      <c r="F25" s="16">
        <f t="shared" si="3"/>
        <v>400</v>
      </c>
      <c r="G25" s="7"/>
      <c r="H25" s="156" t="s">
        <v>6</v>
      </c>
      <c r="I25" s="154"/>
      <c r="J25" s="151">
        <v>240</v>
      </c>
      <c r="K25" s="152"/>
      <c r="L25" s="155">
        <f>'15-10'!$K25+('15-10'!$J25/90)</f>
        <v>2.6666666666666665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156" t="s">
        <v>6</v>
      </c>
      <c r="I26" s="154" t="s">
        <v>1022</v>
      </c>
      <c r="J26" s="151">
        <v>-250</v>
      </c>
      <c r="K26" s="152">
        <v>10</v>
      </c>
      <c r="L26" s="155">
        <f>'15-10'!$K26+('15-10'!$J26/90)</f>
        <v>7.2222222222222223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105</v>
      </c>
      <c r="S26" s="16">
        <f t="shared" si="5"/>
        <v>10500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4725</v>
      </c>
      <c r="G27" s="7"/>
      <c r="H27" s="156" t="s">
        <v>6</v>
      </c>
      <c r="I27" s="154" t="s">
        <v>3044</v>
      </c>
      <c r="J27" s="151"/>
      <c r="K27" s="152">
        <v>45</v>
      </c>
      <c r="L27" s="155">
        <f>'15-10'!$K27+('15-10'!$J27/90)</f>
        <v>45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12265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940</v>
      </c>
      <c r="D28" s="1"/>
      <c r="E28" s="1"/>
      <c r="F28" s="1"/>
      <c r="G28" s="1"/>
      <c r="H28" s="156" t="s">
        <v>40</v>
      </c>
      <c r="I28" s="154" t="s">
        <v>95</v>
      </c>
      <c r="J28" s="151"/>
      <c r="K28" s="152">
        <v>-45</v>
      </c>
      <c r="L28" s="155">
        <f>'15-10'!$K28+('15-10'!$J28/90)</f>
        <v>-45</v>
      </c>
      <c r="M28" s="3"/>
      <c r="N28" s="157" t="s">
        <v>11</v>
      </c>
      <c r="O28" s="157"/>
      <c r="P28" s="158">
        <f>SUM(P22:P27)</f>
        <v>1077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-3700</v>
      </c>
      <c r="G29" s="1"/>
      <c r="H29" s="156" t="s">
        <v>6</v>
      </c>
      <c r="I29" s="154" t="s">
        <v>1454</v>
      </c>
      <c r="J29" s="151"/>
      <c r="K29" s="152">
        <v>100</v>
      </c>
      <c r="L29" s="155">
        <f>'15-10'!$K29+('15-10'!$J29/90)</f>
        <v>100</v>
      </c>
      <c r="M29" s="3"/>
      <c r="N29" s="1"/>
      <c r="O29" s="1"/>
      <c r="P29" s="18"/>
      <c r="Q29" s="233" t="s">
        <v>21</v>
      </c>
      <c r="R29" s="234"/>
      <c r="S29" s="159">
        <f>SUM('15-10'!$J$22:$J$133)</f>
        <v>6295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-35</v>
      </c>
      <c r="D30" s="1"/>
      <c r="E30" s="1"/>
      <c r="F30" s="8"/>
      <c r="G30" s="1"/>
      <c r="H30" s="156" t="s">
        <v>28</v>
      </c>
      <c r="I30" s="154" t="s">
        <v>3103</v>
      </c>
      <c r="J30" s="151"/>
      <c r="K30" s="152">
        <v>8</v>
      </c>
      <c r="L30" s="155">
        <f>'15-10'!$K30+('15-10'!$J30/90)</f>
        <v>8</v>
      </c>
      <c r="M30" s="3"/>
      <c r="N30" s="233" t="s">
        <v>23</v>
      </c>
      <c r="O30" s="234"/>
      <c r="P30" s="158">
        <f>SUM('15-10'!$K$22:$K$133)</f>
        <v>-80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97</v>
      </c>
      <c r="J31" s="151">
        <v>-250</v>
      </c>
      <c r="K31" s="152">
        <v>5</v>
      </c>
      <c r="L31" s="155">
        <f>'15-10'!$K31+('15-10'!$J31/90)</f>
        <v>2.2222222222222223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2359</v>
      </c>
      <c r="J32" s="151"/>
      <c r="K32" s="152">
        <v>25</v>
      </c>
      <c r="L32" s="155">
        <f>'15-10'!$K32+('15-10'!$J32/90)</f>
        <v>25</v>
      </c>
      <c r="M32" s="3"/>
      <c r="N32" s="157" t="s">
        <v>25</v>
      </c>
      <c r="O32" s="157"/>
      <c r="P32" s="158">
        <f>P28-P30-C28</f>
        <v>217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3105</v>
      </c>
      <c r="J33" s="151"/>
      <c r="K33" s="152">
        <v>110</v>
      </c>
      <c r="L33" s="155">
        <f>'15-10'!$K33+('15-10'!$J33/90)</f>
        <v>110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3106</v>
      </c>
      <c r="J34" s="151"/>
      <c r="K34" s="152">
        <v>140</v>
      </c>
      <c r="L34" s="155">
        <f>'15-10'!$K34+('15-10'!$J34/90)</f>
        <v>140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-130</v>
      </c>
      <c r="K35" s="152">
        <v>10</v>
      </c>
      <c r="L35" s="155">
        <f>'15-10'!$K35+('15-10'!$J35/90)</f>
        <v>8.5555555555555554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3107</v>
      </c>
      <c r="J36" s="151"/>
      <c r="K36" s="152">
        <v>200</v>
      </c>
      <c r="L36" s="155">
        <f>'15-10'!$K36+('15-10'!$J36/90)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3108</v>
      </c>
      <c r="J37" s="151"/>
      <c r="K37" s="152">
        <v>1</v>
      </c>
      <c r="L37" s="155">
        <f>'15-10'!$K37+('15-10'!$J37/90)</f>
        <v>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138</v>
      </c>
      <c r="J38" s="151">
        <v>-500</v>
      </c>
      <c r="K38" s="152">
        <v>10</v>
      </c>
      <c r="L38" s="155">
        <f>'15-10'!$K38+('15-10'!$J38/90)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1246</v>
      </c>
      <c r="J39" s="151">
        <v>400</v>
      </c>
      <c r="K39" s="152"/>
      <c r="L39" s="155">
        <f>'15-10'!$K39+('15-10'!$J39/90)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1384</v>
      </c>
      <c r="J40" s="151">
        <v>150</v>
      </c>
      <c r="K40" s="152"/>
      <c r="L40" s="155">
        <f>'15-10'!$K40+('15-10'!$J40/90)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27</v>
      </c>
      <c r="J41" s="151">
        <v>345</v>
      </c>
      <c r="K41" s="152"/>
      <c r="L41" s="155">
        <f>'15-10'!$K41+('15-10'!$J41/90)</f>
        <v>3.8333333333333335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868</v>
      </c>
      <c r="J42" s="151">
        <v>-360</v>
      </c>
      <c r="K42" s="152">
        <v>20</v>
      </c>
      <c r="L42" s="155">
        <f>'15-10'!$K42+('15-10'!$J42/90)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141</v>
      </c>
      <c r="J43" s="151">
        <v>-270</v>
      </c>
      <c r="K43" s="152">
        <v>10</v>
      </c>
      <c r="L43" s="155">
        <f>'15-10'!$K43+('15-10'!$J43/90)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404</v>
      </c>
      <c r="J44" s="151">
        <v>-225</v>
      </c>
      <c r="K44" s="152">
        <v>5</v>
      </c>
      <c r="L44" s="155">
        <f>'15-10'!$K44+('15-10'!$J44/90)</f>
        <v>2.5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>
        <v>70</v>
      </c>
      <c r="K45" s="152"/>
      <c r="L45" s="155">
        <f>'15-10'!$K45+('15-10'!$J45/90)</f>
        <v>0.77777777777777779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658</v>
      </c>
      <c r="J46" s="151">
        <v>100</v>
      </c>
      <c r="K46" s="152">
        <v>40</v>
      </c>
      <c r="L46" s="155">
        <f>'15-10'!$K46+('15-10'!$J46/90)</f>
        <v>41.111111111111114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3109</v>
      </c>
      <c r="J47" s="151">
        <v>-540</v>
      </c>
      <c r="K47" s="152">
        <v>10</v>
      </c>
      <c r="L47" s="155">
        <f>'15-10'!$K47+('15-10'!$J47/90)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153</v>
      </c>
      <c r="J48" s="151">
        <v>180</v>
      </c>
      <c r="K48" s="152">
        <v>25</v>
      </c>
      <c r="L48" s="155">
        <f>'15-10'!$K48+('15-10'!$J48/90)</f>
        <v>27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2466</v>
      </c>
      <c r="J49" s="151"/>
      <c r="K49" s="152">
        <v>80</v>
      </c>
      <c r="L49" s="155">
        <f>'15-10'!$K49+('15-10'!$J49/90)</f>
        <v>80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76</v>
      </c>
      <c r="J50" s="151">
        <v>-360</v>
      </c>
      <c r="K50" s="152">
        <v>10</v>
      </c>
      <c r="L50" s="155">
        <f>'15-10'!$K50+('15-10'!$J50/90)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-300</v>
      </c>
      <c r="K51" s="152">
        <v>5</v>
      </c>
      <c r="L51" s="155">
        <f>'15-10'!$K51+('15-10'!$J51/90)</f>
        <v>1.6666666666666665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3110</v>
      </c>
      <c r="J52" s="151"/>
      <c r="K52" s="152">
        <v>130</v>
      </c>
      <c r="L52" s="155">
        <f>'15-10'!$K52+('15-10'!$J52/90)</f>
        <v>130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1698</v>
      </c>
      <c r="J53" s="151">
        <v>-180</v>
      </c>
      <c r="K53" s="152">
        <v>15</v>
      </c>
      <c r="L53" s="155">
        <f>'15-10'!$K53+('15-10'!$J53/90)</f>
        <v>13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1983</v>
      </c>
      <c r="J54" s="151">
        <v>-50</v>
      </c>
      <c r="K54" s="152">
        <v>5</v>
      </c>
      <c r="L54" s="155">
        <f>'15-10'!$K54+('15-10'!$J54/90)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240</v>
      </c>
      <c r="J55" s="151"/>
      <c r="K55" s="152">
        <v>-25</v>
      </c>
      <c r="L55" s="155">
        <f>'15-10'!$K55+('15-10'!$J55/90)</f>
        <v>-25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1019</v>
      </c>
      <c r="J56" s="151">
        <v>-50</v>
      </c>
      <c r="K56" s="152">
        <v>5</v>
      </c>
      <c r="L56" s="155">
        <f>'15-10'!$K56+('15-10'!$J56/90)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837</v>
      </c>
      <c r="J57" s="151">
        <v>-200</v>
      </c>
      <c r="K57" s="152">
        <v>5</v>
      </c>
      <c r="L57" s="155">
        <f>'15-10'!$K57+('15-10'!$J57/90)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28</v>
      </c>
      <c r="I58" s="154" t="s">
        <v>437</v>
      </c>
      <c r="J58" s="151">
        <v>-400</v>
      </c>
      <c r="K58" s="152"/>
      <c r="L58" s="155">
        <f>'15-10'!$K58+('15-10'!$J58/90)</f>
        <v>-4.4444444444444446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3111</v>
      </c>
      <c r="J59" s="151">
        <v>-200</v>
      </c>
      <c r="K59" s="152">
        <v>35</v>
      </c>
      <c r="L59" s="155">
        <f>'15-10'!$K59+('15-10'!$J59/90)</f>
        <v>32.777777777777779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348</v>
      </c>
      <c r="J60" s="151">
        <v>-100</v>
      </c>
      <c r="K60" s="152">
        <v>89</v>
      </c>
      <c r="L60" s="155">
        <f>'15-10'!$K60+('15-10'!$J60/90)</f>
        <v>87.888888888888886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864</v>
      </c>
      <c r="J61" s="151">
        <v>130</v>
      </c>
      <c r="K61" s="152"/>
      <c r="L61" s="155">
        <f>'15-10'!$K61+('15-10'!$J61/90)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28</v>
      </c>
      <c r="I62" s="154" t="s">
        <v>35</v>
      </c>
      <c r="J62" s="151">
        <v>-300</v>
      </c>
      <c r="K62" s="152"/>
      <c r="L62" s="155">
        <f>'15-10'!$K62+('15-10'!$J62/90)</f>
        <v>-3.3333333333333335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351</v>
      </c>
      <c r="J63" s="151">
        <v>-100</v>
      </c>
      <c r="K63" s="152">
        <v>15</v>
      </c>
      <c r="L63" s="155">
        <f>'15-10'!$K63+('15-10'!$J63/90)</f>
        <v>13.888888888888889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40</v>
      </c>
      <c r="I64" s="154" t="s">
        <v>849</v>
      </c>
      <c r="J64" s="151">
        <v>2000</v>
      </c>
      <c r="K64" s="152"/>
      <c r="L64" s="155">
        <f>'15-10'!$K64+('15-10'!$J64/90)</f>
        <v>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427</v>
      </c>
      <c r="J65" s="151">
        <v>-270</v>
      </c>
      <c r="K65" s="152">
        <v>35</v>
      </c>
      <c r="L65" s="155">
        <f>'15-10'!$K65+('15-10'!$J65/90)</f>
        <v>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449</v>
      </c>
      <c r="J66" s="151">
        <v>-360</v>
      </c>
      <c r="K66" s="152">
        <v>65</v>
      </c>
      <c r="L66" s="155">
        <f>'15-10'!$K66+('15-10'!$J66/90)</f>
        <v>61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-225</v>
      </c>
      <c r="K67" s="152">
        <v>15</v>
      </c>
      <c r="L67" s="155">
        <f>'15-10'!$K67+('15-10'!$J67/90)</f>
        <v>12.5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578</v>
      </c>
      <c r="J68" s="151">
        <v>-270</v>
      </c>
      <c r="K68" s="152">
        <v>10</v>
      </c>
      <c r="L68" s="155">
        <f>'15-10'!$K68+('15-10'!$J68/90)</f>
        <v>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223</v>
      </c>
      <c r="J69" s="151"/>
      <c r="K69" s="152">
        <v>30</v>
      </c>
      <c r="L69" s="155">
        <f>'15-10'!$K69+('15-10'!$J69/90)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40</v>
      </c>
      <c r="I70" s="154" t="s">
        <v>1955</v>
      </c>
      <c r="J70" s="151"/>
      <c r="K70" s="152">
        <v>-100</v>
      </c>
      <c r="L70" s="155">
        <f>'15-10'!$K70+('15-10'!$J70/90)</f>
        <v>-100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37</v>
      </c>
      <c r="J71" s="151"/>
      <c r="K71" s="152">
        <v>1</v>
      </c>
      <c r="L71" s="155">
        <f>'15-10'!$K71+('15-10'!$J71/90)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154</v>
      </c>
      <c r="J72" s="151">
        <v>50</v>
      </c>
      <c r="K72" s="152"/>
      <c r="L72" s="155">
        <f>'15-10'!$K72+('15-10'!$J72/90)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776</v>
      </c>
      <c r="J73" s="151"/>
      <c r="K73" s="152">
        <v>15</v>
      </c>
      <c r="L73" s="155">
        <f>'15-10'!$K73+('15-10'!$J73/90)</f>
        <v>15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513</v>
      </c>
      <c r="J74" s="151">
        <v>40</v>
      </c>
      <c r="K74" s="152"/>
      <c r="L74" s="155">
        <f>'15-10'!$K74+('15-10'!$J74/90)</f>
        <v>0.44444444444444442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153</v>
      </c>
      <c r="J75" s="151">
        <v>-70</v>
      </c>
      <c r="K75" s="152">
        <v>15</v>
      </c>
      <c r="L75" s="155">
        <f>'15-10'!$K75+('15-10'!$J75/90)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1999</v>
      </c>
      <c r="J76" s="151">
        <v>400</v>
      </c>
      <c r="K76" s="152"/>
      <c r="L76" s="155">
        <f>'15-10'!$K76+('15-10'!$J76/90)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3112</v>
      </c>
      <c r="J77" s="151">
        <v>-315</v>
      </c>
      <c r="K77" s="152">
        <v>35</v>
      </c>
      <c r="L77" s="155">
        <f>'15-10'!$K77+('15-10'!$J77/90)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3113</v>
      </c>
      <c r="J78" s="151"/>
      <c r="K78" s="152">
        <v>90</v>
      </c>
      <c r="L78" s="155">
        <f>'15-10'!$K78+('15-10'!$J78/90)</f>
        <v>90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130</v>
      </c>
      <c r="K79" s="152"/>
      <c r="L79" s="155">
        <f>'15-10'!$K79+('15-10'!$J79/90)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3114</v>
      </c>
      <c r="J80" s="151"/>
      <c r="K80" s="152">
        <v>-60</v>
      </c>
      <c r="L80" s="155">
        <f>'15-10'!$K80+('15-10'!$J80/90)</f>
        <v>-60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200</v>
      </c>
      <c r="K81" s="152"/>
      <c r="L81" s="155">
        <f>'15-10'!$K81+('15-10'!$J81/90)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673</v>
      </c>
      <c r="J82" s="151">
        <v>400</v>
      </c>
      <c r="K82" s="152">
        <v>5</v>
      </c>
      <c r="L82" s="155">
        <f>'15-10'!$K82+('15-10'!$J82/90)</f>
        <v>9.4444444444444446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684</v>
      </c>
      <c r="J83" s="151">
        <v>180</v>
      </c>
      <c r="K83" s="152"/>
      <c r="L83" s="155">
        <f>'15-10'!$K83+('15-10'!$J83/90)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1206</v>
      </c>
      <c r="J84" s="151">
        <v>70</v>
      </c>
      <c r="K84" s="152"/>
      <c r="L84" s="155">
        <f>'15-10'!$K84+('15-10'!$J84/90)</f>
        <v>0.77777777777777779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684</v>
      </c>
      <c r="J85" s="151">
        <v>200</v>
      </c>
      <c r="K85" s="152"/>
      <c r="L85" s="155">
        <f>'15-10'!$K85+('15-10'!$J85/90)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-300</v>
      </c>
      <c r="K86" s="152">
        <v>5</v>
      </c>
      <c r="L86" s="155">
        <f>'15-10'!$K86+('15-10'!$J86/90)</f>
        <v>1.6666666666666665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299</v>
      </c>
      <c r="J87" s="151"/>
      <c r="K87" s="152">
        <v>4</v>
      </c>
      <c r="L87" s="155">
        <f>'15-10'!$K87+('15-10'!$J87/90)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465</v>
      </c>
      <c r="J88" s="151">
        <v>-50</v>
      </c>
      <c r="K88" s="152">
        <v>5</v>
      </c>
      <c r="L88" s="155">
        <f>'15-10'!$K88+('15-10'!$J88/90)</f>
        <v>4.4444444444444446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3115</v>
      </c>
      <c r="J89" s="151"/>
      <c r="K89" s="152">
        <v>41</v>
      </c>
      <c r="L89" s="155">
        <f>'15-10'!$K89+('15-10'!$J89/90)</f>
        <v>41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363</v>
      </c>
      <c r="J90" s="151">
        <f>8800-160</f>
        <v>8640</v>
      </c>
      <c r="K90" s="152">
        <v>120</v>
      </c>
      <c r="L90" s="155">
        <f>'15-10'!$K90+('15-10'!$J90/90)</f>
        <v>216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>
        <v>6</v>
      </c>
      <c r="L91" s="155">
        <f>'15-10'!$K91+('15-10'!$J91/90)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250</v>
      </c>
      <c r="K92" s="152"/>
      <c r="L92" s="155">
        <f>'15-10'!$K92+('15-10'!$J92/90)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209</v>
      </c>
      <c r="J93" s="151">
        <v>50</v>
      </c>
      <c r="K93" s="152"/>
      <c r="L93" s="155">
        <f>'15-10'!$K93+('15-10'!$J93/90)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136</v>
      </c>
      <c r="J94" s="151">
        <v>-50</v>
      </c>
      <c r="K94" s="152">
        <v>5</v>
      </c>
      <c r="L94" s="155">
        <f>'15-10'!$K94+('15-10'!$J94/90)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73</v>
      </c>
      <c r="J95" s="151">
        <v>-250</v>
      </c>
      <c r="K95" s="152">
        <v>10</v>
      </c>
      <c r="L95" s="155">
        <f>'15-10'!$K95+('15-10'!$J95/90)</f>
        <v>7.2222222222222223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239</v>
      </c>
      <c r="J96" s="151"/>
      <c r="K96" s="152">
        <v>-1000</v>
      </c>
      <c r="L96" s="155">
        <f>'15-10'!$K96+('15-10'!$J96/90)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754</v>
      </c>
      <c r="J97" s="151">
        <v>-140</v>
      </c>
      <c r="K97" s="152">
        <v>20</v>
      </c>
      <c r="L97" s="155">
        <f>'15-10'!$K97+('15-10'!$J97/90)</f>
        <v>18.444444444444443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56</v>
      </c>
      <c r="J98" s="151">
        <v>280</v>
      </c>
      <c r="K98" s="152">
        <v>-246</v>
      </c>
      <c r="L98" s="155">
        <f>'15-10'!$K98+('15-10'!$J98/90)</f>
        <v>-242.88888888888889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1796</v>
      </c>
      <c r="I99" s="154" t="s">
        <v>453</v>
      </c>
      <c r="J99" s="151"/>
      <c r="K99" s="152">
        <v>253</v>
      </c>
      <c r="L99" s="155">
        <f>'15-10'!$K99+('15-10'!$J99/90)</f>
        <v>253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>
        <v>100</v>
      </c>
      <c r="K100" s="152"/>
      <c r="L100" s="155">
        <f>'15-10'!$K100+('15-10'!$J100/90)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3117</v>
      </c>
      <c r="J101" s="151">
        <v>250</v>
      </c>
      <c r="K101" s="152"/>
      <c r="L101" s="155">
        <f>'15-10'!$K101+('15-10'!$J101/90)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90</v>
      </c>
      <c r="J102" s="151">
        <v>-270</v>
      </c>
      <c r="K102" s="152">
        <v>150</v>
      </c>
      <c r="L102" s="155">
        <f>'15-10'!$K102+('15-10'!$J102/90)</f>
        <v>147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>
        <v>100</v>
      </c>
      <c r="K103" s="152"/>
      <c r="L103" s="155">
        <f>'15-10'!$K103+('15-10'!$J103/90)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229</v>
      </c>
      <c r="J104" s="151">
        <v>-310</v>
      </c>
      <c r="K104" s="152">
        <v>-10</v>
      </c>
      <c r="L104" s="155">
        <f>'15-10'!$K104+('15-10'!$J104/90)</f>
        <v>-13.444444444444445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28</v>
      </c>
      <c r="I105" s="154" t="s">
        <v>437</v>
      </c>
      <c r="J105" s="151">
        <v>-300</v>
      </c>
      <c r="K105" s="152"/>
      <c r="L105" s="155">
        <f>'15-10'!$K105+('15-10'!$J105/90)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3118</v>
      </c>
      <c r="J106" s="151">
        <v>180</v>
      </c>
      <c r="K106" s="152"/>
      <c r="L106" s="155">
        <f>'15-10'!$K106+('15-10'!$J106/90)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363</v>
      </c>
      <c r="J107" s="151"/>
      <c r="K107" s="152">
        <v>20</v>
      </c>
      <c r="L107" s="155">
        <f>'15-10'!$K107+('15-10'!$J107/90)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776</v>
      </c>
      <c r="J108" s="151">
        <v>-315</v>
      </c>
      <c r="K108" s="152">
        <v>10</v>
      </c>
      <c r="L108" s="155">
        <f>'15-10'!$K108+('15-10'!$J108/90)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39</v>
      </c>
      <c r="J109" s="151">
        <v>-50</v>
      </c>
      <c r="K109" s="152">
        <v>20</v>
      </c>
      <c r="L109" s="155">
        <f>'15-10'!$K109+('15-10'!$J109/90)</f>
        <v>19.444444444444443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1796</v>
      </c>
      <c r="I110" s="154" t="s">
        <v>878</v>
      </c>
      <c r="J110" s="151"/>
      <c r="K110" s="152">
        <v>50</v>
      </c>
      <c r="L110" s="155">
        <f>'15-10'!$K110+('15-10'!$J110/90)</f>
        <v>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1796</v>
      </c>
      <c r="I111" s="154" t="s">
        <v>881</v>
      </c>
      <c r="J111" s="151"/>
      <c r="K111" s="152">
        <v>100</v>
      </c>
      <c r="L111" s="155">
        <f>'15-10'!$K111+('15-10'!$J111/90)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-100</v>
      </c>
      <c r="L112" s="155">
        <f>'15-10'!$K112+('15-10'!$J112/90)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>
        <v>2</v>
      </c>
      <c r="L113" s="155">
        <f>'15-10'!$K113+('15-10'!$J113/90)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1366</v>
      </c>
      <c r="J114" s="151"/>
      <c r="K114" s="152">
        <v>10</v>
      </c>
      <c r="L114" s="155">
        <f>'15-10'!$K114+('15-10'!$J114/90)</f>
        <v>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3120</v>
      </c>
      <c r="J115" s="151">
        <v>-200</v>
      </c>
      <c r="K115" s="152">
        <v>20</v>
      </c>
      <c r="L115" s="155">
        <f>'15-10'!$K115+('15-10'!$J115/90)</f>
        <v>17.777777777777779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1796</v>
      </c>
      <c r="I116" s="154" t="s">
        <v>3121</v>
      </c>
      <c r="J116" s="151">
        <v>180</v>
      </c>
      <c r="K116" s="152">
        <v>125</v>
      </c>
      <c r="L116" s="155">
        <f>'15-10'!$K116+('15-10'!$J116/90)</f>
        <v>127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3122</v>
      </c>
      <c r="J117" s="151"/>
      <c r="K117" s="152">
        <v>7</v>
      </c>
      <c r="L117" s="155">
        <f>'15-10'!$K117+('15-10'!$J117/90)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1043</v>
      </c>
      <c r="J118" s="151">
        <v>110</v>
      </c>
      <c r="K118" s="152">
        <v>70</v>
      </c>
      <c r="L118" s="155">
        <f>'15-10'!$K118+('15-10'!$J118/90)</f>
        <v>71.222222222222229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138</v>
      </c>
      <c r="J119" s="151">
        <v>100</v>
      </c>
      <c r="K119" s="152">
        <v>6</v>
      </c>
      <c r="L119" s="155">
        <f>'15-10'!$K119+('15-10'!$J119/90)</f>
        <v>7.1111111111111107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76</v>
      </c>
      <c r="J120" s="151">
        <v>180</v>
      </c>
      <c r="K120" s="152"/>
      <c r="L120" s="155">
        <f>'15-10'!$K120+('15-10'!$J120/90)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1796</v>
      </c>
      <c r="I121" s="154" t="s">
        <v>881</v>
      </c>
      <c r="J121" s="151"/>
      <c r="K121" s="152">
        <v>105</v>
      </c>
      <c r="L121" s="155">
        <f>'15-10'!$K121+('15-10'!$J121/90)</f>
        <v>105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95</v>
      </c>
      <c r="J122" s="151"/>
      <c r="K122" s="152">
        <v>-105</v>
      </c>
      <c r="L122" s="155">
        <f>'15-10'!$K122+('15-10'!$J122/90)</f>
        <v>-105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1073</v>
      </c>
      <c r="J123" s="151">
        <v>-65</v>
      </c>
      <c r="K123" s="152">
        <v>10</v>
      </c>
      <c r="L123" s="155">
        <f>'15-10'!$K123+('15-10'!$J123/90)</f>
        <v>9.2777777777777786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1846</v>
      </c>
      <c r="J124" s="151">
        <v>-270</v>
      </c>
      <c r="K124" s="152">
        <v>5</v>
      </c>
      <c r="L124" s="155">
        <f>'15-10'!$K124+('15-10'!$J124/90)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-200</v>
      </c>
      <c r="K125" s="152">
        <v>5</v>
      </c>
      <c r="L125" s="155">
        <f>'15-10'!$K125+('15-10'!$J125/90)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-150</v>
      </c>
      <c r="K126" s="152">
        <v>5</v>
      </c>
      <c r="L126" s="155">
        <f>'15-10'!$K126+('15-10'!$J126/90)</f>
        <v>3.333333333333333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-315</v>
      </c>
      <c r="K127" s="152">
        <v>25</v>
      </c>
      <c r="L127" s="155">
        <f>'15-10'!$K127+('15-10'!$J127/90)</f>
        <v>21.5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40</v>
      </c>
      <c r="I128" s="154" t="s">
        <v>239</v>
      </c>
      <c r="J128" s="151"/>
      <c r="K128" s="152">
        <v>-1000</v>
      </c>
      <c r="L128" s="155">
        <f>'15-10'!$K128+('15-10'!$J128/90)</f>
        <v>-1000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'15-10'!$K129+('15-10'!$J129/90)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'15-10'!$K130+('15-10'!$J130/90)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'15-10'!$K131+('15-10'!$J131/90)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'15-10'!$K132+('15-10'!$J132/90)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'15-10'!$K133+('15-10'!$J133/90)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48" priority="5">
      <formula>$H3="جملة"</formula>
    </cfRule>
    <cfRule type="expression" dxfId="147" priority="6">
      <formula>$H3="مصاريف"</formula>
    </cfRule>
    <cfRule type="expression" dxfId="146" priority="7">
      <formula>$H3="سحب"</formula>
    </cfRule>
    <cfRule type="expression" dxfId="145" priority="8">
      <formula>$H3="بيع"</formula>
    </cfRule>
  </conditionalFormatting>
  <conditionalFormatting sqref="H22:L133">
    <cfRule type="expression" dxfId="144" priority="1">
      <formula>$H22="جملة"</formula>
    </cfRule>
    <cfRule type="expression" dxfId="143" priority="2">
      <formula>$H22="مصاريف"</formula>
    </cfRule>
    <cfRule type="expression" dxfId="142" priority="3">
      <formula>$H22="سحب"</formula>
    </cfRule>
    <cfRule type="expression" dxfId="141" priority="4">
      <formula>$H22="بيع"</formula>
    </cfRule>
  </conditionalFormatting>
  <dataValidations count="1">
    <dataValidation type="list" allowBlank="1" showInputMessage="1" showErrorMessage="1" sqref="H3:H18 H22:H133" xr:uid="{256990C7-3236-405A-A981-DF4FA6BF87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A446-9F74-4565-9A9E-A9598DF8E170}">
  <sheetPr>
    <pageSetUpPr fitToPage="1"/>
  </sheetPr>
  <dimension ref="A1:Z135"/>
  <sheetViews>
    <sheetView rightToLeft="1" topLeftCell="A123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-910</v>
      </c>
      <c r="K1" s="166">
        <f t="shared" si="0"/>
        <v>-89</v>
      </c>
      <c r="L1" s="167">
        <f t="shared" si="0"/>
        <v>-99.111111111111114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1137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28</v>
      </c>
      <c r="I5" s="154" t="s">
        <v>436</v>
      </c>
      <c r="J5" s="151">
        <v>-1000</v>
      </c>
      <c r="K5" s="152"/>
      <c r="L5" s="155">
        <f t="shared" si="1"/>
        <v>-11.111111111111111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52</v>
      </c>
      <c r="J6" s="151">
        <v>250</v>
      </c>
      <c r="K6" s="152"/>
      <c r="L6" s="155">
        <f t="shared" si="1"/>
        <v>2.7777777777777777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1672</v>
      </c>
      <c r="J7" s="151"/>
      <c r="K7" s="152">
        <v>-50</v>
      </c>
      <c r="L7" s="155">
        <f t="shared" si="1"/>
        <v>-50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3124</v>
      </c>
      <c r="J8" s="151">
        <v>250</v>
      </c>
      <c r="K8" s="152"/>
      <c r="L8" s="155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-10</v>
      </c>
      <c r="K9" s="152">
        <v>-40</v>
      </c>
      <c r="L9" s="155">
        <f t="shared" si="1"/>
        <v>-40.111111111111114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3102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SUM('16-10'!$J$22:$J$135)</f>
        <v>-1400</v>
      </c>
      <c r="K20" s="166">
        <f>SUM('16-10'!$K$22:$K$135)</f>
        <v>-15</v>
      </c>
      <c r="L20" s="167">
        <f>SUM('16-10'!$L$22:$L$135)</f>
        <v>-30.555555555555657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98</v>
      </c>
      <c r="F22" s="16">
        <f t="shared" ref="F22:F26" si="3">D22*E22</f>
        <v>490</v>
      </c>
      <c r="G22" s="7"/>
      <c r="H22" s="156" t="s">
        <v>6</v>
      </c>
      <c r="I22" s="154" t="s">
        <v>776</v>
      </c>
      <c r="J22" s="151"/>
      <c r="K22" s="152">
        <v>5</v>
      </c>
      <c r="L22" s="155">
        <f>'16-10'!$K22+('16-10'!$J22/90)</f>
        <v>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82</v>
      </c>
      <c r="S22" s="16">
        <f t="shared" ref="S22:S26" si="5">Q22*R22</f>
        <v>410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90</v>
      </c>
      <c r="F23" s="16">
        <f t="shared" si="3"/>
        <v>900</v>
      </c>
      <c r="G23" s="7"/>
      <c r="H23" s="156" t="s">
        <v>28</v>
      </c>
      <c r="I23" s="154" t="s">
        <v>43</v>
      </c>
      <c r="J23" s="151"/>
      <c r="K23" s="152">
        <v>-20</v>
      </c>
      <c r="L23" s="155">
        <f>'16-10'!$K23+('16-10'!$J23/90)</f>
        <v>-20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556</v>
      </c>
      <c r="J24" s="151">
        <v>60</v>
      </c>
      <c r="K24" s="152"/>
      <c r="L24" s="155">
        <f>'16-10'!$K24+('16-10'!$J24/90)</f>
        <v>0.66666666666666663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161</v>
      </c>
      <c r="J25" s="151"/>
      <c r="K25" s="152">
        <v>20</v>
      </c>
      <c r="L25" s="155">
        <f>'16-10'!$K25+('16-10'!$J25/90)</f>
        <v>20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39</v>
      </c>
      <c r="J26" s="151">
        <v>260</v>
      </c>
      <c r="K26" s="152">
        <v>15</v>
      </c>
      <c r="L26" s="155">
        <f>'16-10'!$K26+('16-10'!$J26/90)</f>
        <v>17.888888888888889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10110</v>
      </c>
      <c r="G27" s="7"/>
      <c r="H27" s="156" t="s">
        <v>6</v>
      </c>
      <c r="I27" s="154" t="s">
        <v>905</v>
      </c>
      <c r="J27" s="151">
        <v>140</v>
      </c>
      <c r="K27" s="152"/>
      <c r="L27" s="155">
        <f>'16-10'!$K27+('16-10'!$J27/90)</f>
        <v>1.5555555555555556</v>
      </c>
      <c r="M27" s="3"/>
      <c r="N27" s="13">
        <v>100</v>
      </c>
      <c r="O27" s="1">
        <v>27</v>
      </c>
      <c r="P27" s="14">
        <f t="shared" si="4"/>
        <v>2700</v>
      </c>
      <c r="Q27" s="157" t="s">
        <v>11</v>
      </c>
      <c r="R27" s="157"/>
      <c r="S27" s="159">
        <f>SUM(S22:S26)</f>
        <v>8710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771</v>
      </c>
      <c r="D28" s="1"/>
      <c r="E28" s="1"/>
      <c r="F28" s="1"/>
      <c r="G28" s="1"/>
      <c r="H28" s="156" t="s">
        <v>6</v>
      </c>
      <c r="I28" s="154" t="s">
        <v>76</v>
      </c>
      <c r="J28" s="151">
        <v>180</v>
      </c>
      <c r="K28" s="152"/>
      <c r="L28" s="155">
        <f>'16-10'!$K28+('16-10'!$J28/90)</f>
        <v>2</v>
      </c>
      <c r="M28" s="3"/>
      <c r="N28" s="157" t="s">
        <v>11</v>
      </c>
      <c r="O28" s="157"/>
      <c r="P28" s="158">
        <f>SUM(P22:P27)</f>
        <v>4006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5385</v>
      </c>
      <c r="G29" s="1"/>
      <c r="H29" s="156" t="s">
        <v>6</v>
      </c>
      <c r="I29" s="154" t="s">
        <v>85</v>
      </c>
      <c r="J29" s="151">
        <v>-900</v>
      </c>
      <c r="K29" s="152">
        <v>10</v>
      </c>
      <c r="L29" s="155">
        <f>'16-10'!$K29+('16-10'!$J29/90)</f>
        <v>0</v>
      </c>
      <c r="M29" s="3"/>
      <c r="N29" s="1"/>
      <c r="O29" s="1"/>
      <c r="P29" s="18"/>
      <c r="Q29" s="233" t="s">
        <v>21</v>
      </c>
      <c r="R29" s="234"/>
      <c r="S29" s="159">
        <f>SUM('16-10'!$J$22:$J$135)</f>
        <v>-1400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-169</v>
      </c>
      <c r="D30" s="1"/>
      <c r="E30" s="1"/>
      <c r="F30" s="8"/>
      <c r="G30" s="1"/>
      <c r="H30" s="156" t="s">
        <v>6</v>
      </c>
      <c r="I30" s="154" t="s">
        <v>134</v>
      </c>
      <c r="J30" s="151">
        <v>250</v>
      </c>
      <c r="K30" s="152"/>
      <c r="L30" s="155">
        <f>'16-10'!$K30+('16-10'!$J30/90)</f>
        <v>2.7777777777777777</v>
      </c>
      <c r="M30" s="3"/>
      <c r="N30" s="233" t="s">
        <v>23</v>
      </c>
      <c r="O30" s="234"/>
      <c r="P30" s="158">
        <f>SUM('16-10'!$K$22:$K$135)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445</v>
      </c>
      <c r="J31" s="151">
        <v>-270</v>
      </c>
      <c r="K31" s="152">
        <v>150</v>
      </c>
      <c r="L31" s="155">
        <f>'16-10'!$K31+('16-10'!$J31/90)</f>
        <v>147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3125</v>
      </c>
      <c r="J32" s="151">
        <v>250</v>
      </c>
      <c r="K32" s="152"/>
      <c r="L32" s="155">
        <f>'16-10'!$K32+('16-10'!$J32/90)</f>
        <v>2.7777777777777777</v>
      </c>
      <c r="M32" s="3"/>
      <c r="N32" s="157" t="s">
        <v>25</v>
      </c>
      <c r="O32" s="157"/>
      <c r="P32" s="158">
        <f>P28-P30-C28</f>
        <v>3250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-360</v>
      </c>
      <c r="K33" s="152">
        <v>-20</v>
      </c>
      <c r="L33" s="155">
        <f>'16-10'!$K33+('16-10'!$J33/90)</f>
        <v>-24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1497</v>
      </c>
      <c r="J34" s="151"/>
      <c r="K34" s="152">
        <v>28</v>
      </c>
      <c r="L34" s="155">
        <f>'16-10'!$K34+('16-10'!$J34/90)</f>
        <v>28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3126</v>
      </c>
      <c r="J35" s="151"/>
      <c r="K35" s="152">
        <v>10</v>
      </c>
      <c r="L35" s="155">
        <f>'16-10'!$K35+('16-10'!$J35/90)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3127</v>
      </c>
      <c r="J36" s="151">
        <v>100</v>
      </c>
      <c r="K36" s="152"/>
      <c r="L36" s="155">
        <f>'16-10'!$K36+('16-10'!$J36/90)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103</v>
      </c>
      <c r="J37" s="151">
        <v>-600</v>
      </c>
      <c r="K37" s="152">
        <v>10</v>
      </c>
      <c r="L37" s="155">
        <f>'16-10'!$K37+('16-10'!$J37/90)</f>
        <v>3.333333333333333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603</v>
      </c>
      <c r="J38" s="151">
        <v>100</v>
      </c>
      <c r="K38" s="152">
        <v>10</v>
      </c>
      <c r="L38" s="155">
        <f>'16-10'!$K38+('16-10'!$J38/90)</f>
        <v>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</v>
      </c>
      <c r="J39" s="151"/>
      <c r="K39" s="152">
        <v>20</v>
      </c>
      <c r="L39" s="155">
        <f>'16-10'!$K39+('16-10'!$J39/90)</f>
        <v>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3128</v>
      </c>
      <c r="J40" s="151">
        <v>-225</v>
      </c>
      <c r="K40" s="152">
        <v>10</v>
      </c>
      <c r="L40" s="155">
        <f>'16-10'!$K40+('16-10'!$J40/90)</f>
        <v>7.5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2022</v>
      </c>
      <c r="J41" s="151">
        <v>-400</v>
      </c>
      <c r="K41" s="152">
        <v>10</v>
      </c>
      <c r="L41" s="155">
        <f>'16-10'!$K41+('16-10'!$J41/90)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>
        <v>350</v>
      </c>
      <c r="K42" s="152"/>
      <c r="L42" s="155">
        <f>'16-10'!$K42+('16-10'!$J42/90)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>
        <v>5</v>
      </c>
      <c r="L43" s="155">
        <f>'16-10'!$K43+('16-10'!$J43/90)</f>
        <v>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588</v>
      </c>
      <c r="J44" s="151">
        <v>270</v>
      </c>
      <c r="K44" s="152"/>
      <c r="L44" s="155">
        <f>'16-10'!$K44+('16-10'!$J44/90)</f>
        <v>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389</v>
      </c>
      <c r="J45" s="151">
        <v>270</v>
      </c>
      <c r="K45" s="152"/>
      <c r="L45" s="155">
        <f>'16-10'!$K45+('16-10'!$J45/90)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418</v>
      </c>
      <c r="J46" s="151">
        <v>135</v>
      </c>
      <c r="K46" s="152"/>
      <c r="L46" s="155">
        <f>'16-10'!$K46+('16-10'!$J46/90)</f>
        <v>1.5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350</v>
      </c>
      <c r="K47" s="152"/>
      <c r="L47" s="155">
        <f>'16-10'!$K47+('16-10'!$J47/90)</f>
        <v>3.8888888888888888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737</v>
      </c>
      <c r="J48" s="151"/>
      <c r="K48" s="152">
        <v>-35</v>
      </c>
      <c r="L48" s="155">
        <f>'16-10'!$K48+('16-10'!$J48/90)</f>
        <v>-35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776</v>
      </c>
      <c r="J49" s="151"/>
      <c r="K49" s="152">
        <v>15</v>
      </c>
      <c r="L49" s="155">
        <f>'16-10'!$K49+('16-10'!$J49/90)</f>
        <v>15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130</v>
      </c>
      <c r="K50" s="152"/>
      <c r="L50" s="155">
        <f>'16-10'!$K50+('16-10'!$J50/90)</f>
        <v>1.4444444444444444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75</v>
      </c>
      <c r="J51" s="151"/>
      <c r="K51" s="152">
        <v>-250</v>
      </c>
      <c r="L51" s="155">
        <f>'16-10'!$K51+('16-10'!$J51/90)</f>
        <v>-250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1796</v>
      </c>
      <c r="I52" s="154" t="s">
        <v>75</v>
      </c>
      <c r="J52" s="151"/>
      <c r="K52" s="152">
        <v>34</v>
      </c>
      <c r="L52" s="155">
        <f>'16-10'!$K52+('16-10'!$J52/90)</f>
        <v>34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28</v>
      </c>
      <c r="I53" s="154" t="s">
        <v>3129</v>
      </c>
      <c r="J53" s="151">
        <v>-10</v>
      </c>
      <c r="K53" s="152">
        <v>-23</v>
      </c>
      <c r="L53" s="155">
        <f>'16-10'!$K53+('16-10'!$J53/90)</f>
        <v>-23.111111111111111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1497</v>
      </c>
      <c r="J54" s="151">
        <v>-200</v>
      </c>
      <c r="K54" s="152">
        <v>30</v>
      </c>
      <c r="L54" s="155">
        <f>'16-10'!$K54+('16-10'!$J54/90)</f>
        <v>27.777777777777779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73</v>
      </c>
      <c r="J55" s="151">
        <v>900</v>
      </c>
      <c r="K55" s="152"/>
      <c r="L55" s="155">
        <f>'16-10'!$K55+('16-10'!$J55/90)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214</v>
      </c>
      <c r="J56" s="151">
        <v>500</v>
      </c>
      <c r="K56" s="152"/>
      <c r="L56" s="155">
        <f>'16-10'!$K56+('16-10'!$J56/90)</f>
        <v>5.5555555555555554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>
        <v>1</v>
      </c>
      <c r="L57" s="155">
        <f>'16-10'!$K57+('16-10'!$J57/90)</f>
        <v>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250</v>
      </c>
      <c r="K58" s="152"/>
      <c r="L58" s="155">
        <f>'16-10'!$K58+('16-10'!$J58/90)</f>
        <v>2.7777777777777777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370</v>
      </c>
      <c r="J59" s="151"/>
      <c r="K59" s="152">
        <v>4</v>
      </c>
      <c r="L59" s="155">
        <f>'16-10'!$K59+('16-10'!$J59/90)</f>
        <v>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>
        <v>-370</v>
      </c>
      <c r="K60" s="152">
        <v>5</v>
      </c>
      <c r="L60" s="155">
        <f>'16-10'!$K60+('16-10'!$J60/90)</f>
        <v>0.88888888888888928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300</v>
      </c>
      <c r="K61" s="152"/>
      <c r="L61" s="155">
        <f>'16-10'!$K61+('16-10'!$J61/90)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1553</v>
      </c>
      <c r="J62" s="151"/>
      <c r="K62" s="152">
        <v>-10</v>
      </c>
      <c r="L62" s="155">
        <f>'16-10'!$K62+('16-10'!$J62/90)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>
        <v>220</v>
      </c>
      <c r="K63" s="152"/>
      <c r="L63" s="155">
        <f>'16-10'!$K63+('16-10'!$J63/90)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225</v>
      </c>
      <c r="K64" s="152"/>
      <c r="L64" s="155">
        <f>'16-10'!$K64+('16-10'!$J64/90)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190</v>
      </c>
      <c r="K65" s="152"/>
      <c r="L65" s="155">
        <f>'16-10'!$K65+('16-10'!$J65/90)</f>
        <v>2.1111111111111112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1796</v>
      </c>
      <c r="I66" s="154" t="s">
        <v>1482</v>
      </c>
      <c r="J66" s="151"/>
      <c r="K66" s="152">
        <v>400</v>
      </c>
      <c r="L66" s="155">
        <f>'16-10'!$K66+('16-10'!$J66/90)</f>
        <v>400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3130</v>
      </c>
      <c r="J67" s="151">
        <v>85</v>
      </c>
      <c r="K67" s="152"/>
      <c r="L67" s="155">
        <f>'16-10'!$K67+('16-10'!$J67/90)</f>
        <v>0.94444444444444442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180</v>
      </c>
      <c r="K68" s="152"/>
      <c r="L68" s="155">
        <f>'16-10'!$K68+('16-10'!$J68/90)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150</v>
      </c>
      <c r="K69" s="152"/>
      <c r="L69" s="155">
        <f>'16-10'!$K69+('16-10'!$J69/90)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-45</v>
      </c>
      <c r="K70" s="152">
        <v>7</v>
      </c>
      <c r="L70" s="155">
        <f>'16-10'!$K70+('16-10'!$J70/90)</f>
        <v>6.5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3131</v>
      </c>
      <c r="J71" s="151"/>
      <c r="K71" s="152">
        <v>30</v>
      </c>
      <c r="L71" s="155">
        <f>'16-10'!$K71+('16-10'!$J71/90)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3132</v>
      </c>
      <c r="J72" s="151"/>
      <c r="K72" s="152">
        <v>343</v>
      </c>
      <c r="L72" s="155">
        <f>'16-10'!$K72+('16-10'!$J72/90)</f>
        <v>343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316</v>
      </c>
      <c r="J73" s="151">
        <v>-360</v>
      </c>
      <c r="K73" s="152">
        <v>20</v>
      </c>
      <c r="L73" s="155">
        <f>'16-10'!$K73+('16-10'!$J73/90)</f>
        <v>16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1813</v>
      </c>
      <c r="J74" s="151">
        <v>-400</v>
      </c>
      <c r="K74" s="152">
        <v>5</v>
      </c>
      <c r="L74" s="155">
        <f>'16-10'!$K74+('16-10'!$J74/90)</f>
        <v>0.55555555555555536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1813</v>
      </c>
      <c r="J75" s="151">
        <v>-20</v>
      </c>
      <c r="K75" s="152">
        <v>10</v>
      </c>
      <c r="L75" s="155">
        <f>'16-10'!$K75+('16-10'!$J75/90)</f>
        <v>9.7777777777777786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1796</v>
      </c>
      <c r="I76" s="154" t="s">
        <v>3133</v>
      </c>
      <c r="J76" s="151"/>
      <c r="K76" s="152">
        <v>1000</v>
      </c>
      <c r="L76" s="155">
        <f>'16-10'!$K76+('16-10'!$J76/90)</f>
        <v>1000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128</v>
      </c>
      <c r="J77" s="151">
        <v>-360</v>
      </c>
      <c r="K77" s="152">
        <v>10</v>
      </c>
      <c r="L77" s="155">
        <f>'16-10'!$K77+('16-10'!$J77/90)</f>
        <v>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150</v>
      </c>
      <c r="K78" s="152"/>
      <c r="L78" s="155">
        <f>'16-10'!$K78+('16-10'!$J78/90)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348</v>
      </c>
      <c r="J79" s="151">
        <v>-130</v>
      </c>
      <c r="K79" s="152">
        <v>90</v>
      </c>
      <c r="L79" s="155">
        <f>'16-10'!$K79+('16-10'!$J79/90)</f>
        <v>88.555555555555557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470</v>
      </c>
      <c r="K80" s="152"/>
      <c r="L80" s="155">
        <f>'16-10'!$K80+('16-10'!$J80/90)</f>
        <v>5.2222222222222223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2187</v>
      </c>
      <c r="J81" s="151">
        <v>100</v>
      </c>
      <c r="K81" s="152"/>
      <c r="L81" s="155">
        <f>'16-10'!$K81+('16-10'!$J81/90)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418</v>
      </c>
      <c r="J82" s="151">
        <v>-315</v>
      </c>
      <c r="K82" s="152">
        <v>5</v>
      </c>
      <c r="L82" s="155">
        <f>'16-10'!$K82+('16-10'!$J82/90)</f>
        <v>1.5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1796</v>
      </c>
      <c r="I83" s="154" t="s">
        <v>292</v>
      </c>
      <c r="J83" s="151"/>
      <c r="K83" s="152">
        <v>200</v>
      </c>
      <c r="L83" s="155">
        <f>'16-10'!$K83+('16-10'!$J83/90)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437</v>
      </c>
      <c r="J84" s="151">
        <v>-300</v>
      </c>
      <c r="K84" s="152"/>
      <c r="L84" s="155">
        <f>'16-10'!$K84+('16-10'!$J84/90)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28</v>
      </c>
      <c r="I85" s="154" t="s">
        <v>953</v>
      </c>
      <c r="J85" s="151">
        <v>-900</v>
      </c>
      <c r="K85" s="152">
        <v>-40</v>
      </c>
      <c r="L85" s="155">
        <f>'16-10'!$K85+('16-10'!$J85/90)</f>
        <v>-50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153</v>
      </c>
      <c r="J86" s="151"/>
      <c r="K86" s="152">
        <v>15</v>
      </c>
      <c r="L86" s="155">
        <f>'16-10'!$K86+('16-10'!$J86/90)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780</v>
      </c>
      <c r="J87" s="151">
        <v>80</v>
      </c>
      <c r="K87" s="152"/>
      <c r="L87" s="155">
        <f>'16-10'!$K87+('16-10'!$J87/90)</f>
        <v>0.88888888888888884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3134</v>
      </c>
      <c r="J88" s="151"/>
      <c r="K88" s="152">
        <v>10</v>
      </c>
      <c r="L88" s="155">
        <f>'16-10'!$K88+('16-10'!$J88/90)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984</v>
      </c>
      <c r="J89" s="151">
        <v>-470</v>
      </c>
      <c r="K89" s="152">
        <v>10</v>
      </c>
      <c r="L89" s="155">
        <f>'16-10'!$K89+('16-10'!$J89/90)</f>
        <v>4.7777777777777777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833</v>
      </c>
      <c r="J90" s="151">
        <v>-540</v>
      </c>
      <c r="K90" s="152">
        <v>10</v>
      </c>
      <c r="L90" s="155">
        <f>'16-10'!$K90+('16-10'!$J90/90)</f>
        <v>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984</v>
      </c>
      <c r="J91" s="151">
        <v>-270</v>
      </c>
      <c r="K91" s="152">
        <v>140</v>
      </c>
      <c r="L91" s="155">
        <f>'16-10'!$K91+('16-10'!$J91/90)</f>
        <v>137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200</v>
      </c>
      <c r="K92" s="152"/>
      <c r="L92" s="155">
        <f>'16-10'!$K92+('16-10'!$J92/90)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11</v>
      </c>
      <c r="L93" s="155">
        <f>'16-10'!$K93+('16-10'!$J93/90)</f>
        <v>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1796</v>
      </c>
      <c r="I94" s="154" t="s">
        <v>750</v>
      </c>
      <c r="J94" s="151">
        <v>-100</v>
      </c>
      <c r="K94" s="152">
        <v>145</v>
      </c>
      <c r="L94" s="155">
        <f>'16-10'!$K94+('16-10'!$J94/90)</f>
        <v>143.88888888888889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3135</v>
      </c>
      <c r="J95" s="151">
        <v>-300</v>
      </c>
      <c r="K95" s="152">
        <v>10</v>
      </c>
      <c r="L95" s="155">
        <f>'16-10'!$K95+('16-10'!$J95/90)</f>
        <v>6.6666666666666661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1796</v>
      </c>
      <c r="I96" s="154" t="s">
        <v>1309</v>
      </c>
      <c r="J96" s="151"/>
      <c r="K96" s="152">
        <v>362</v>
      </c>
      <c r="L96" s="155">
        <f>'16-10'!$K96+('16-10'!$J96/90)</f>
        <v>362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95</v>
      </c>
      <c r="J97" s="151"/>
      <c r="K97" s="152">
        <v>-362</v>
      </c>
      <c r="L97" s="155">
        <f>'16-10'!$K97+('16-10'!$J97/90)</f>
        <v>-362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275</v>
      </c>
      <c r="J98" s="151"/>
      <c r="K98" s="152">
        <v>130</v>
      </c>
      <c r="L98" s="155">
        <f>'16-10'!$K98+('16-10'!$J98/90)</f>
        <v>130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-130</v>
      </c>
      <c r="L99" s="155">
        <f>'16-10'!$K99+('16-10'!$J99/90)</f>
        <v>-130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850</v>
      </c>
      <c r="J100" s="151">
        <v>100</v>
      </c>
      <c r="K100" s="152">
        <v>15</v>
      </c>
      <c r="L100" s="155">
        <f>'16-10'!$K100+('16-10'!$J100/90)</f>
        <v>16.111111111111111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445</v>
      </c>
      <c r="J101" s="151"/>
      <c r="K101" s="152">
        <v>79</v>
      </c>
      <c r="L101" s="155">
        <f>'16-10'!$K101+('16-10'!$J101/90)</f>
        <v>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-300</v>
      </c>
      <c r="K102" s="152">
        <v>10</v>
      </c>
      <c r="L102" s="155">
        <f>'16-10'!$K102+('16-10'!$J102/90)</f>
        <v>6.6666666666666661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3136</v>
      </c>
      <c r="J103" s="151">
        <v>-375</v>
      </c>
      <c r="K103" s="152">
        <v>10</v>
      </c>
      <c r="L103" s="155">
        <f>'16-10'!$K103+('16-10'!$J103/90)</f>
        <v>5.833333333333333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209</v>
      </c>
      <c r="J104" s="151">
        <v>160</v>
      </c>
      <c r="K104" s="152"/>
      <c r="L104" s="155">
        <f>'16-10'!$K104+('16-10'!$J104/90)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1530</v>
      </c>
      <c r="J105" s="151"/>
      <c r="K105" s="152">
        <v>64</v>
      </c>
      <c r="L105" s="155">
        <f>'16-10'!$K105+('16-10'!$J105/90)</f>
        <v>64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90</v>
      </c>
      <c r="K106" s="152"/>
      <c r="L106" s="155">
        <f>'16-10'!$K106+('16-10'!$J106/90)</f>
        <v>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3137</v>
      </c>
      <c r="J107" s="151">
        <v>225</v>
      </c>
      <c r="K107" s="152"/>
      <c r="L107" s="155">
        <f>'16-10'!$K107+('16-10'!$J107/90)</f>
        <v>2.5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83</v>
      </c>
      <c r="J108" s="151"/>
      <c r="K108" s="152">
        <v>9</v>
      </c>
      <c r="L108" s="155">
        <f>'16-10'!$K108+('16-10'!$J108/90)</f>
        <v>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39</v>
      </c>
      <c r="J109" s="151"/>
      <c r="K109" s="152">
        <v>18</v>
      </c>
      <c r="L109" s="155">
        <f>'16-10'!$K109+('16-10'!$J109/90)</f>
        <v>18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780</v>
      </c>
      <c r="J110" s="151">
        <v>40</v>
      </c>
      <c r="K110" s="152"/>
      <c r="L110" s="155">
        <f>'16-10'!$K110+('16-10'!$J110/90)</f>
        <v>0.44444444444444442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200</v>
      </c>
      <c r="K111" s="152"/>
      <c r="L111" s="155">
        <f>'16-10'!$K111+('16-10'!$J111/90)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-425</v>
      </c>
      <c r="K112" s="152">
        <v>20</v>
      </c>
      <c r="L112" s="155">
        <f>'16-10'!$K112+('16-10'!$J112/90)</f>
        <v>15.277777777777779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320</v>
      </c>
      <c r="K113" s="152"/>
      <c r="L113" s="155">
        <f>'16-10'!$K113+('16-10'!$J113/90)</f>
        <v>3.5555555555555554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100</v>
      </c>
      <c r="K114" s="152"/>
      <c r="L114" s="155">
        <f>'16-10'!$K114+('16-10'!$J114/90)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>
        <v>20</v>
      </c>
      <c r="L115" s="155">
        <f>'16-10'!$K115+('16-10'!$J115/90)</f>
        <v>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>
        <v>65</v>
      </c>
      <c r="L116" s="155">
        <f>'16-10'!$K116+('16-10'!$J116/90)</f>
        <v>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1520</v>
      </c>
      <c r="J117" s="151"/>
      <c r="K117" s="152">
        <v>200</v>
      </c>
      <c r="L117" s="155">
        <f>'16-10'!$K117+('16-10'!$J117/90)</f>
        <v>200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50</v>
      </c>
      <c r="K118" s="152">
        <v>41</v>
      </c>
      <c r="L118" s="155">
        <f>'16-10'!$K118+('16-10'!$J118/90)</f>
        <v>41.555555555555557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788</v>
      </c>
      <c r="J119" s="151">
        <v>230</v>
      </c>
      <c r="K119" s="152"/>
      <c r="L119" s="155">
        <f>'16-10'!$K119+('16-10'!$J119/90)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470</v>
      </c>
      <c r="J120" s="151">
        <v>30</v>
      </c>
      <c r="K120" s="152">
        <v>10</v>
      </c>
      <c r="L120" s="155">
        <f>'16-10'!$K120+('16-10'!$J120/90)</f>
        <v>10.333333333333334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'16-10'!$K121+('16-10'!$J121/90)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2515</v>
      </c>
      <c r="J122" s="151"/>
      <c r="K122" s="152">
        <v>15</v>
      </c>
      <c r="L122" s="155">
        <f>'16-10'!$K122+('16-10'!$J122/90)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500</v>
      </c>
      <c r="K123" s="152"/>
      <c r="L123" s="155">
        <f>'16-10'!$K123+('16-10'!$J123/90)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337</v>
      </c>
      <c r="J124" s="151"/>
      <c r="K124" s="152">
        <v>100</v>
      </c>
      <c r="L124" s="155">
        <f>'16-10'!$K124+('16-10'!$J124/90)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737</v>
      </c>
      <c r="J125" s="151">
        <v>-450</v>
      </c>
      <c r="K125" s="152">
        <v>40</v>
      </c>
      <c r="L125" s="155">
        <f>'16-10'!$K125+('16-10'!$J125/90)</f>
        <v>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28</v>
      </c>
      <c r="I126" s="154" t="s">
        <v>1110</v>
      </c>
      <c r="J126" s="151"/>
      <c r="K126" s="152">
        <v>-20</v>
      </c>
      <c r="L126" s="155">
        <f>'16-10'!$K126+('16-10'!$J126/90)</f>
        <v>-20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28</v>
      </c>
      <c r="I127" s="154" t="s">
        <v>2659</v>
      </c>
      <c r="J127" s="151"/>
      <c r="K127" s="152">
        <v>-10</v>
      </c>
      <c r="L127" s="155">
        <f>'16-10'!$K127+('16-10'!$J127/90)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56</v>
      </c>
      <c r="J128" s="151">
        <v>-595</v>
      </c>
      <c r="K128" s="152">
        <v>-26</v>
      </c>
      <c r="L128" s="155">
        <f>'16-10'!$K128+('16-10'!$J128/90)</f>
        <v>-32.611111111111114</v>
      </c>
      <c r="M128" s="3"/>
      <c r="N128" s="45" t="s">
        <v>118</v>
      </c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40</v>
      </c>
      <c r="I129" s="154" t="s">
        <v>239</v>
      </c>
      <c r="J129" s="151"/>
      <c r="K129" s="152">
        <v>-3150</v>
      </c>
      <c r="L129" s="155">
        <f>'16-10'!$K129+('16-10'!$J129/90)</f>
        <v>-3150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970</v>
      </c>
      <c r="J130" s="151"/>
      <c r="K130" s="152"/>
      <c r="L130" s="155">
        <f>'16-10'!$K130+('16-10'!$J130/90)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'16-10'!$K131+('16-10'!$J131/90)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'16-10'!$K132+('16-10'!$J132/90)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'16-10'!$K133+('16-10'!$J133/90)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'16-10'!$K134+('16-10'!$J134/90)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'16-10'!$K135+('16-10'!$J135/90)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40" priority="5">
      <formula>$H3="جملة"</formula>
    </cfRule>
    <cfRule type="expression" dxfId="139" priority="6">
      <formula>$H3="مصاريف"</formula>
    </cfRule>
    <cfRule type="expression" dxfId="138" priority="7">
      <formula>$H3="سحب"</formula>
    </cfRule>
    <cfRule type="expression" dxfId="137" priority="8">
      <formula>$H3="بيع"</formula>
    </cfRule>
  </conditionalFormatting>
  <conditionalFormatting sqref="H22:L135">
    <cfRule type="expression" dxfId="136" priority="1">
      <formula>$H22="جملة"</formula>
    </cfRule>
    <cfRule type="expression" dxfId="135" priority="2">
      <formula>$H22="مصاريف"</formula>
    </cfRule>
    <cfRule type="expression" dxfId="134" priority="3">
      <formula>$H22="سحب"</formula>
    </cfRule>
    <cfRule type="expression" dxfId="133" priority="4">
      <formula>$H22="بيع"</formula>
    </cfRule>
  </conditionalFormatting>
  <dataValidations count="1">
    <dataValidation type="list" allowBlank="1" showInputMessage="1" showErrorMessage="1" sqref="H3:H18 H22:H135" xr:uid="{0312CC44-ACC8-43BA-B9DF-4BE57FA8D3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B295-6B3A-4693-A37A-4FE211C05F22}">
  <sheetPr>
    <pageSetUpPr fitToPage="1"/>
  </sheetPr>
  <dimension ref="A1:Z129"/>
  <sheetViews>
    <sheetView rightToLeft="1" topLeftCell="A117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930</v>
      </c>
      <c r="K1" s="166">
        <f t="shared" si="0"/>
        <v>824</v>
      </c>
      <c r="L1" s="167">
        <f t="shared" si="0"/>
        <v>834.33333333333337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430</v>
      </c>
      <c r="J3" s="151">
        <v>350</v>
      </c>
      <c r="K3" s="152"/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1256</v>
      </c>
      <c r="J4" s="151"/>
      <c r="K4" s="152">
        <v>795</v>
      </c>
      <c r="L4" s="155">
        <f t="shared" si="1"/>
        <v>795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3139</v>
      </c>
      <c r="J5" s="151">
        <v>350</v>
      </c>
      <c r="K5" s="152">
        <v>10</v>
      </c>
      <c r="L5" s="155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684</v>
      </c>
      <c r="J6" s="151">
        <v>380</v>
      </c>
      <c r="K6" s="152"/>
      <c r="L6" s="155">
        <f t="shared" si="1"/>
        <v>4.2222222222222223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132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56</v>
      </c>
      <c r="J8" s="151"/>
      <c r="K8" s="152">
        <v>9</v>
      </c>
      <c r="L8" s="155">
        <f t="shared" si="1"/>
        <v>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3123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SUM('17-10'!$J$22:$J$129)</f>
        <v>-4580</v>
      </c>
      <c r="K20" s="166">
        <f>SUM('17-10'!$K$22:$K$129)</f>
        <v>-1010</v>
      </c>
      <c r="L20" s="167">
        <f>SUM('17-10'!$L$22:$L$129)</f>
        <v>-1060.8888888888905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82</v>
      </c>
      <c r="F22" s="16">
        <f t="shared" ref="F22:F26" si="3">D22*E22</f>
        <v>410</v>
      </c>
      <c r="G22" s="7"/>
      <c r="H22" s="156" t="s">
        <v>6</v>
      </c>
      <c r="I22" s="154" t="s">
        <v>1765</v>
      </c>
      <c r="J22" s="151">
        <v>270</v>
      </c>
      <c r="K22" s="152">
        <v>25</v>
      </c>
      <c r="L22" s="155">
        <f>'17-10'!$K22+('17-10'!$J22/90)</f>
        <v>28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74</v>
      </c>
      <c r="S22" s="16">
        <f t="shared" ref="S22:S26" si="5">Q22*R22</f>
        <v>370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33</v>
      </c>
      <c r="F23" s="16">
        <f t="shared" si="3"/>
        <v>330</v>
      </c>
      <c r="G23" s="43"/>
      <c r="H23" s="156" t="s">
        <v>28</v>
      </c>
      <c r="I23" s="154" t="s">
        <v>35</v>
      </c>
      <c r="J23" s="151">
        <v>-300</v>
      </c>
      <c r="K23" s="152"/>
      <c r="L23" s="155">
        <f>'17-10'!$K23+('17-10'!$J23/90)</f>
        <v>-3.3333333333333335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121</v>
      </c>
      <c r="S23" s="16">
        <f t="shared" si="5"/>
        <v>1210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63</v>
      </c>
      <c r="C24" s="14">
        <f t="shared" si="2"/>
        <v>630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540</v>
      </c>
      <c r="J24" s="151">
        <v>270</v>
      </c>
      <c r="K24" s="152"/>
      <c r="L24" s="155">
        <f>'17-10'!$K24+('17-10'!$J24/90)</f>
        <v>3</v>
      </c>
      <c r="M24" s="3"/>
      <c r="N24" s="13">
        <v>10</v>
      </c>
      <c r="O24" s="1">
        <v>59</v>
      </c>
      <c r="P24" s="14">
        <f t="shared" si="4"/>
        <v>590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3087</v>
      </c>
      <c r="J25" s="151">
        <v>470</v>
      </c>
      <c r="K25" s="152"/>
      <c r="L25" s="155">
        <f>'17-10'!$K25+('17-10'!$J25/90)</f>
        <v>5.2222222222222223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89</v>
      </c>
      <c r="F26" s="16">
        <f t="shared" si="3"/>
        <v>8900</v>
      </c>
      <c r="G26" s="7"/>
      <c r="H26" s="156" t="s">
        <v>6</v>
      </c>
      <c r="I26" s="154" t="s">
        <v>3140</v>
      </c>
      <c r="J26" s="151">
        <v>700</v>
      </c>
      <c r="K26" s="152"/>
      <c r="L26" s="155">
        <f>'17-10'!$K26+('17-10'!$J26/90)</f>
        <v>7.7777777777777777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57" t="s">
        <v>11</v>
      </c>
      <c r="E27" s="157"/>
      <c r="F27" s="159">
        <f>SUM(F22:F26)</f>
        <v>9640</v>
      </c>
      <c r="G27" s="7"/>
      <c r="H27" s="156" t="s">
        <v>6</v>
      </c>
      <c r="I27" s="154" t="s">
        <v>958</v>
      </c>
      <c r="J27" s="151">
        <v>-25</v>
      </c>
      <c r="K27" s="152">
        <v>5</v>
      </c>
      <c r="L27" s="155">
        <f>'17-10'!$K27+('17-10'!$J27/90)</f>
        <v>4.7222222222222223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5060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1580</v>
      </c>
      <c r="D28" s="1"/>
      <c r="E28" s="1"/>
      <c r="F28" s="1"/>
      <c r="G28" s="1"/>
      <c r="H28" s="156" t="s">
        <v>6</v>
      </c>
      <c r="I28" s="154"/>
      <c r="J28" s="151">
        <v>250</v>
      </c>
      <c r="K28" s="152"/>
      <c r="L28" s="155">
        <f>'17-10'!$K28+('17-10'!$J28/90)</f>
        <v>2.7777777777777777</v>
      </c>
      <c r="M28" s="3"/>
      <c r="N28" s="157" t="s">
        <v>11</v>
      </c>
      <c r="O28" s="157"/>
      <c r="P28" s="158">
        <f>SUM(P22:P27)</f>
        <v>670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-470</v>
      </c>
      <c r="G29" s="1"/>
      <c r="H29" s="156" t="s">
        <v>28</v>
      </c>
      <c r="I29" s="154" t="s">
        <v>437</v>
      </c>
      <c r="J29" s="151">
        <v>-400</v>
      </c>
      <c r="K29" s="152"/>
      <c r="L29" s="155">
        <f>'17-10'!$K29+('17-10'!$J29/90)</f>
        <v>-4.4444444444444446</v>
      </c>
      <c r="M29" s="3"/>
      <c r="N29" s="1"/>
      <c r="O29" s="1"/>
      <c r="P29" s="18"/>
      <c r="Q29" s="233" t="s">
        <v>21</v>
      </c>
      <c r="R29" s="234"/>
      <c r="S29" s="159">
        <f>SUM('17-10'!$J$22:$J$129)</f>
        <v>-4580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809</v>
      </c>
      <c r="D30" s="1"/>
      <c r="E30" s="1"/>
      <c r="F30" s="8"/>
      <c r="G30" s="1"/>
      <c r="H30" s="156" t="s">
        <v>6</v>
      </c>
      <c r="I30" s="154" t="s">
        <v>154</v>
      </c>
      <c r="J30" s="151">
        <v>80</v>
      </c>
      <c r="K30" s="152"/>
      <c r="L30" s="155">
        <f>'17-10'!$K30+('17-10'!$J30/90)</f>
        <v>0.88888888888888884</v>
      </c>
      <c r="M30" s="3"/>
      <c r="N30" s="233" t="s">
        <v>23</v>
      </c>
      <c r="O30" s="234"/>
      <c r="P30" s="158">
        <f>SUM('17-10'!$K$22:$K$129)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2822</v>
      </c>
      <c r="J31" s="151">
        <v>430</v>
      </c>
      <c r="K31" s="152"/>
      <c r="L31" s="155">
        <f>'17-10'!$K31+('17-10'!$J31/90)</f>
        <v>4.7777777777777777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2822</v>
      </c>
      <c r="J32" s="151">
        <v>-160</v>
      </c>
      <c r="K32" s="152">
        <v>10</v>
      </c>
      <c r="L32" s="155">
        <f>'17-10'!$K32+('17-10'!$J32/90)</f>
        <v>8.2222222222222214</v>
      </c>
      <c r="M32" s="3"/>
      <c r="N32" s="157" t="s">
        <v>25</v>
      </c>
      <c r="O32" s="157"/>
      <c r="P32" s="158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1002</v>
      </c>
      <c r="J33" s="151">
        <v>-540</v>
      </c>
      <c r="K33" s="152">
        <v>60</v>
      </c>
      <c r="L33" s="155">
        <f>'17-10'!$K33+('17-10'!$J33/90)</f>
        <v>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1336</v>
      </c>
      <c r="J34" s="151"/>
      <c r="K34" s="152">
        <v>275</v>
      </c>
      <c r="L34" s="155">
        <f>'17-10'!$K34+('17-10'!$J34/90)</f>
        <v>275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637</v>
      </c>
      <c r="J35" s="151"/>
      <c r="K35" s="152">
        <v>1500</v>
      </c>
      <c r="L35" s="155">
        <f>'17-10'!$K35+('17-10'!$J35/90)</f>
        <v>1500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3141</v>
      </c>
      <c r="J36" s="151"/>
      <c r="K36" s="152">
        <v>20</v>
      </c>
      <c r="L36" s="155">
        <f>'17-10'!$K36+('17-10'!$J36/90)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37</v>
      </c>
      <c r="J37" s="151">
        <v>90</v>
      </c>
      <c r="K37" s="152"/>
      <c r="L37" s="155">
        <f>'17-10'!$K37+('17-10'!$J37/90)</f>
        <v>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121</v>
      </c>
      <c r="J38" s="151">
        <v>1200</v>
      </c>
      <c r="K38" s="152"/>
      <c r="L38" s="155">
        <f>'17-10'!$K38+('17-10'!$J38/90)</f>
        <v>13.333333333333334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936</v>
      </c>
      <c r="J39" s="151"/>
      <c r="K39" s="152">
        <v>230</v>
      </c>
      <c r="L39" s="155">
        <f>'17-10'!$K39+('17-10'!$J39/90)</f>
        <v>230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3142</v>
      </c>
      <c r="J40" s="151">
        <v>-100</v>
      </c>
      <c r="K40" s="152">
        <v>210</v>
      </c>
      <c r="L40" s="155">
        <f>'17-10'!$K40+('17-10'!$J40/90)</f>
        <v>208.88888888888889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130</v>
      </c>
      <c r="K41" s="152"/>
      <c r="L41" s="155">
        <f>'17-10'!$K41+('17-10'!$J41/90)</f>
        <v>1.4444444444444444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28</v>
      </c>
      <c r="I42" s="154" t="s">
        <v>3143</v>
      </c>
      <c r="J42" s="151"/>
      <c r="K42" s="152">
        <v>-20</v>
      </c>
      <c r="L42" s="155">
        <f>'17-10'!$K42+('17-10'!$J42/90)</f>
        <v>-20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18</v>
      </c>
      <c r="J43" s="151">
        <v>585</v>
      </c>
      <c r="K43" s="152"/>
      <c r="L43" s="155">
        <f>'17-10'!$K43+('17-10'!$J43/90)</f>
        <v>6.5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>
        <v>-2000</v>
      </c>
      <c r="K44" s="152"/>
      <c r="L44" s="155">
        <f>'17-10'!$K44+('17-10'!$J44/90)</f>
        <v>-22.222222222222221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631</v>
      </c>
      <c r="J45" s="151">
        <v>-100</v>
      </c>
      <c r="K45" s="152">
        <v>10</v>
      </c>
      <c r="L45" s="155">
        <f>'17-10'!$K45+('17-10'!$J45/90)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123</v>
      </c>
      <c r="J46" s="151"/>
      <c r="K46" s="152">
        <v>1</v>
      </c>
      <c r="L46" s="155">
        <f>'17-10'!$K46+('17-10'!$J46/90)</f>
        <v>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2976</v>
      </c>
      <c r="J47" s="151">
        <v>600</v>
      </c>
      <c r="K47" s="152"/>
      <c r="L47" s="155">
        <f>'17-10'!$K47+('17-10'!$J47/90)</f>
        <v>6.666666666666667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40</v>
      </c>
      <c r="I48" s="154" t="s">
        <v>3144</v>
      </c>
      <c r="J48" s="151"/>
      <c r="K48" s="152">
        <v>11</v>
      </c>
      <c r="L48" s="155">
        <f>'17-10'!$K48+('17-10'!$J48/90)</f>
        <v>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363</v>
      </c>
      <c r="J49" s="151"/>
      <c r="K49" s="152">
        <v>100</v>
      </c>
      <c r="L49" s="155">
        <f>'17-10'!$K49+('17-10'!$J49/90)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699</v>
      </c>
      <c r="J50" s="151"/>
      <c r="K50" s="152">
        <v>50</v>
      </c>
      <c r="L50" s="155">
        <f>'17-10'!$K50+('17-10'!$J50/90)</f>
        <v>50</v>
      </c>
      <c r="M50" s="3"/>
      <c r="N50" s="45" t="s">
        <v>3145</v>
      </c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600</v>
      </c>
      <c r="K51" s="152"/>
      <c r="L51" s="155">
        <f>'17-10'!$K51+('17-10'!$J51/90)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154</v>
      </c>
      <c r="J52" s="151">
        <v>200</v>
      </c>
      <c r="K52" s="152"/>
      <c r="L52" s="155">
        <f>'17-10'!$K52+('17-10'!$J52/90)</f>
        <v>2.2222222222222223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1497</v>
      </c>
      <c r="J53" s="151"/>
      <c r="K53" s="152">
        <v>5</v>
      </c>
      <c r="L53" s="155">
        <f>'17-10'!$K53+('17-10'!$J53/90)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1796</v>
      </c>
      <c r="I54" s="154" t="s">
        <v>75</v>
      </c>
      <c r="J54" s="151"/>
      <c r="K54" s="152">
        <v>55</v>
      </c>
      <c r="L54" s="155">
        <f>'17-10'!$K54+('17-10'!$J54/90)</f>
        <v>55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78</v>
      </c>
      <c r="J55" s="151"/>
      <c r="K55" s="152">
        <v>14</v>
      </c>
      <c r="L55" s="155">
        <f>'17-10'!$K55+('17-10'!$J55/90)</f>
        <v>14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200</v>
      </c>
      <c r="K56" s="152"/>
      <c r="L56" s="155">
        <f>'17-10'!$K56+('17-10'!$J56/90)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3146</v>
      </c>
      <c r="J57" s="151">
        <v>-180</v>
      </c>
      <c r="K57" s="152">
        <v>10</v>
      </c>
      <c r="L57" s="155">
        <f>'17-10'!$K57+('17-10'!$J57/90)</f>
        <v>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1025</v>
      </c>
      <c r="J58" s="151">
        <v>720</v>
      </c>
      <c r="K58" s="152">
        <v>20</v>
      </c>
      <c r="L58" s="155">
        <f>'17-10'!$K58+('17-10'!$J58/90)</f>
        <v>28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161</v>
      </c>
      <c r="J59" s="151">
        <v>-180</v>
      </c>
      <c r="K59" s="152">
        <v>30</v>
      </c>
      <c r="L59" s="155">
        <f>'17-10'!$K59+('17-10'!$J59/90)</f>
        <v>28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132</v>
      </c>
      <c r="J60" s="151">
        <v>300</v>
      </c>
      <c r="K60" s="152"/>
      <c r="L60" s="155">
        <f>'17-10'!$K60+('17-10'!$J60/90)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-50</v>
      </c>
      <c r="K61" s="152">
        <v>2</v>
      </c>
      <c r="L61" s="155">
        <f>'17-10'!$K61+('17-10'!$J61/90)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60</v>
      </c>
      <c r="L62" s="155">
        <f>'17-10'!$K62+('17-10'!$J62/90)</f>
        <v>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3148</v>
      </c>
      <c r="J63" s="151">
        <v>200</v>
      </c>
      <c r="K63" s="152">
        <v>20</v>
      </c>
      <c r="L63" s="155">
        <f>'17-10'!$K63+('17-10'!$J63/90)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147</v>
      </c>
      <c r="J64" s="151">
        <v>300</v>
      </c>
      <c r="K64" s="152"/>
      <c r="L64" s="155">
        <f>'17-10'!$K64+('17-10'!$J64/90)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373</v>
      </c>
      <c r="J65" s="151">
        <v>200</v>
      </c>
      <c r="K65" s="152">
        <v>520</v>
      </c>
      <c r="L65" s="155">
        <f>'17-10'!$K65+('17-10'!$J65/90)</f>
        <v>522.22222222222217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783</v>
      </c>
      <c r="J66" s="151">
        <v>320</v>
      </c>
      <c r="K66" s="152"/>
      <c r="L66" s="155">
        <f>'17-10'!$K66+('17-10'!$J66/90)</f>
        <v>3.5555555555555554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-400</v>
      </c>
      <c r="K67" s="152">
        <v>10</v>
      </c>
      <c r="L67" s="155">
        <f>'17-10'!$K67+('17-10'!$J67/90)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1796</v>
      </c>
      <c r="I68" s="154" t="s">
        <v>75</v>
      </c>
      <c r="J68" s="151">
        <v>-300</v>
      </c>
      <c r="K68" s="152">
        <v>120</v>
      </c>
      <c r="L68" s="155">
        <f>'17-10'!$K68+('17-10'!$J68/90)</f>
        <v>116.66666666666667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>
        <v>200</v>
      </c>
      <c r="K69" s="152"/>
      <c r="L69" s="155">
        <f>'17-10'!$K69+('17-10'!$J69/90)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984</v>
      </c>
      <c r="J70" s="151">
        <v>-100</v>
      </c>
      <c r="K70" s="152">
        <v>80</v>
      </c>
      <c r="L70" s="155">
        <f>'17-10'!$K70+('17-10'!$J70/90)</f>
        <v>78.888888888888886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376</v>
      </c>
      <c r="J71" s="151">
        <v>-100</v>
      </c>
      <c r="K71" s="152">
        <v>10</v>
      </c>
      <c r="L71" s="155">
        <f>'17-10'!$K71+('17-10'!$J71/90)</f>
        <v>8.8888888888888893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3149</v>
      </c>
      <c r="J72" s="151">
        <v>60</v>
      </c>
      <c r="K72" s="152"/>
      <c r="L72" s="155">
        <f>'17-10'!$K72+('17-10'!$J72/90)</f>
        <v>0.66666666666666663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366</v>
      </c>
      <c r="J73" s="151">
        <v>140</v>
      </c>
      <c r="K73" s="152"/>
      <c r="L73" s="155">
        <f>'17-10'!$K73+('17-10'!$J73/90)</f>
        <v>1.5555555555555556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450</v>
      </c>
      <c r="K74" s="152">
        <v>20</v>
      </c>
      <c r="L74" s="155">
        <f>'17-10'!$K74+('17-10'!$J74/90)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2950</v>
      </c>
      <c r="J75" s="151">
        <v>630</v>
      </c>
      <c r="K75" s="152"/>
      <c r="L75" s="155">
        <f>'17-10'!$K75+('17-10'!$J75/90)</f>
        <v>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67</v>
      </c>
      <c r="J76" s="151">
        <v>250</v>
      </c>
      <c r="K76" s="152"/>
      <c r="L76" s="155">
        <f>'17-10'!$K76+('17-10'!$J76/90)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3150</v>
      </c>
      <c r="J77" s="151"/>
      <c r="K77" s="152">
        <v>5</v>
      </c>
      <c r="L77" s="155">
        <f>'17-10'!$K77+('17-10'!$J77/90)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112</v>
      </c>
      <c r="J78" s="151">
        <v>200</v>
      </c>
      <c r="K78" s="152"/>
      <c r="L78" s="155">
        <f>'17-10'!$K78+('17-10'!$J78/90)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791</v>
      </c>
      <c r="J79" s="151"/>
      <c r="K79" s="152">
        <f>-35+100</f>
        <v>65</v>
      </c>
      <c r="L79" s="155">
        <f>'17-10'!$K79+('17-10'!$J79/90)</f>
        <v>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239</v>
      </c>
      <c r="J80" s="151"/>
      <c r="K80" s="152">
        <v>-3700</v>
      </c>
      <c r="L80" s="155">
        <f>'17-10'!$K80+('17-10'!$J80/90)</f>
        <v>-3700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501</v>
      </c>
      <c r="J81" s="151">
        <v>-500</v>
      </c>
      <c r="K81" s="152">
        <v>10</v>
      </c>
      <c r="L81" s="155">
        <f>'17-10'!$K81+('17-10'!$J81/90)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90</v>
      </c>
      <c r="J82" s="151">
        <v>100</v>
      </c>
      <c r="K82" s="152">
        <v>11</v>
      </c>
      <c r="L82" s="155">
        <f>'17-10'!$K82+('17-10'!$J82/90)</f>
        <v>12.111111111111111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97</v>
      </c>
      <c r="J83" s="151">
        <v>-700</v>
      </c>
      <c r="K83" s="152">
        <v>10</v>
      </c>
      <c r="L83" s="155">
        <f>'17-10'!$K83+('17-10'!$J83/90)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2988</v>
      </c>
      <c r="J84" s="151">
        <v>135</v>
      </c>
      <c r="K84" s="152"/>
      <c r="L84" s="155">
        <f>'17-10'!$K84+('17-10'!$J84/90)</f>
        <v>1.5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2296</v>
      </c>
      <c r="J85" s="151">
        <v>-380</v>
      </c>
      <c r="K85" s="152">
        <v>10</v>
      </c>
      <c r="L85" s="155">
        <f>'17-10'!$K85+('17-10'!$J85/90)</f>
        <v>5.7777777777777777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1347</v>
      </c>
      <c r="J86" s="151"/>
      <c r="K86" s="152">
        <v>-70</v>
      </c>
      <c r="L86" s="155">
        <f>'17-10'!$K86+('17-10'!$J86/90)</f>
        <v>-70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1101</v>
      </c>
      <c r="J87" s="151">
        <v>-400</v>
      </c>
      <c r="K87" s="152">
        <v>10</v>
      </c>
      <c r="L87" s="155">
        <f>'17-10'!$K87+('17-10'!$J87/90)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141</v>
      </c>
      <c r="J88" s="151">
        <v>225</v>
      </c>
      <c r="K88" s="152"/>
      <c r="L88" s="155">
        <f>'17-10'!$K88+('17-10'!$J88/90)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100</v>
      </c>
      <c r="K89" s="152">
        <v>5</v>
      </c>
      <c r="L89" s="155">
        <f>'17-10'!$K89+('17-10'!$J89/90)</f>
        <v>6.1111111111111107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1918</v>
      </c>
      <c r="J90" s="151">
        <v>-630</v>
      </c>
      <c r="K90" s="152">
        <v>70</v>
      </c>
      <c r="L90" s="155">
        <f>'17-10'!$K90+('17-10'!$J90/90)</f>
        <v>63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1366</v>
      </c>
      <c r="J91" s="151"/>
      <c r="K91" s="152">
        <v>10</v>
      </c>
      <c r="L91" s="155">
        <f>'17-10'!$K91+('17-10'!$J91/90)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154</v>
      </c>
      <c r="J92" s="151">
        <v>100</v>
      </c>
      <c r="K92" s="152"/>
      <c r="L92" s="155">
        <f>'17-10'!$K92+('17-10'!$J92/90)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7</v>
      </c>
      <c r="L93" s="155">
        <f>'17-10'!$K93+('17-10'!$J93/90)</f>
        <v>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418</v>
      </c>
      <c r="J94" s="151">
        <v>135</v>
      </c>
      <c r="K94" s="152"/>
      <c r="L94" s="155">
        <f>'17-10'!$K94+('17-10'!$J94/90)</f>
        <v>1.5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3151</v>
      </c>
      <c r="J95" s="151"/>
      <c r="K95" s="152">
        <v>200</v>
      </c>
      <c r="L95" s="155">
        <f>'17-10'!$K95+('17-10'!$J95/90)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95</v>
      </c>
      <c r="J96" s="151"/>
      <c r="K96" s="152">
        <v>-200</v>
      </c>
      <c r="L96" s="155">
        <f>'17-10'!$K96+('17-10'!$J96/90)</f>
        <v>-200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28</v>
      </c>
      <c r="I97" s="154" t="s">
        <v>3152</v>
      </c>
      <c r="J97" s="151">
        <v>-300</v>
      </c>
      <c r="K97" s="152"/>
      <c r="L97" s="155">
        <f>'17-10'!$K97+('17-10'!$J97/90)</f>
        <v>-3.3333333333333335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1174</v>
      </c>
      <c r="J98" s="151"/>
      <c r="K98" s="152">
        <v>70</v>
      </c>
      <c r="L98" s="155">
        <f>'17-10'!$K98+('17-10'!$J98/90)</f>
        <v>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389</v>
      </c>
      <c r="J99" s="151">
        <v>630</v>
      </c>
      <c r="K99" s="152"/>
      <c r="L99" s="155">
        <f>'17-10'!$K99+('17-10'!$J99/90)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32</v>
      </c>
      <c r="J100" s="151">
        <v>200</v>
      </c>
      <c r="K100" s="152"/>
      <c r="L100" s="155">
        <f>'17-10'!$K100+('17-10'!$J100/90)</f>
        <v>2.2222222222222223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180</v>
      </c>
      <c r="K101" s="152"/>
      <c r="L101" s="155">
        <f>'17-10'!$K101+('17-10'!$J101/90)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1073</v>
      </c>
      <c r="J102" s="151"/>
      <c r="K102" s="152">
        <v>84</v>
      </c>
      <c r="L102" s="155">
        <f>'17-10'!$K102+('17-10'!$J102/90)</f>
        <v>84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608</v>
      </c>
      <c r="J103" s="151">
        <v>-135</v>
      </c>
      <c r="K103" s="152">
        <v>10</v>
      </c>
      <c r="L103" s="155">
        <f>'17-10'!$K103+('17-10'!$J103/90)</f>
        <v>8.5</v>
      </c>
      <c r="M103" s="3"/>
      <c r="N103" s="45"/>
      <c r="O103" s="9"/>
      <c r="P103" s="84"/>
      <c r="Q103" s="228" t="s">
        <v>3154</v>
      </c>
      <c r="R103" s="228"/>
      <c r="S103" s="229">
        <v>-5000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502</v>
      </c>
      <c r="J104" s="151">
        <v>20</v>
      </c>
      <c r="K104" s="152">
        <v>1</v>
      </c>
      <c r="L104" s="155">
        <f>'17-10'!$K104+('17-10'!$J104/90)</f>
        <v>1.2222222222222223</v>
      </c>
      <c r="M104" s="3"/>
      <c r="N104" s="45"/>
      <c r="O104" s="9"/>
      <c r="P104" s="84"/>
      <c r="Q104" s="228" t="s">
        <v>3153</v>
      </c>
      <c r="R104" s="228"/>
      <c r="S104" s="229">
        <v>-4500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2182</v>
      </c>
      <c r="J105" s="151">
        <v>700</v>
      </c>
      <c r="K105" s="152"/>
      <c r="L105" s="155">
        <f>'17-10'!$K105+('17-10'!$J105/90)</f>
        <v>7.7777777777777777</v>
      </c>
      <c r="M105" s="3"/>
      <c r="N105" s="45"/>
      <c r="O105" s="9"/>
      <c r="P105" s="227">
        <v>100</v>
      </c>
      <c r="Q105" s="228" t="s">
        <v>3155</v>
      </c>
      <c r="R105" s="228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80</v>
      </c>
      <c r="K106" s="152"/>
      <c r="L106" s="155">
        <f>'17-10'!$K106+('17-10'!$J106/90)</f>
        <v>0.88888888888888884</v>
      </c>
      <c r="M106" s="3"/>
      <c r="N106" s="45"/>
      <c r="O106" s="9"/>
      <c r="P106" s="227">
        <v>150</v>
      </c>
      <c r="Q106" s="228" t="s">
        <v>3156</v>
      </c>
      <c r="R106" s="228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675</v>
      </c>
      <c r="K107" s="152"/>
      <c r="L107" s="155">
        <f>'17-10'!$K107+('17-10'!$J107/90)</f>
        <v>7.5</v>
      </c>
      <c r="M107" s="3"/>
      <c r="N107" s="45"/>
      <c r="O107" s="9"/>
      <c r="P107" s="227">
        <v>150</v>
      </c>
      <c r="Q107" s="228" t="s">
        <v>3157</v>
      </c>
      <c r="R107" s="228" t="s">
        <v>834</v>
      </c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150</v>
      </c>
      <c r="J108" s="151"/>
      <c r="K108" s="152">
        <v>235</v>
      </c>
      <c r="L108" s="155">
        <f>'17-10'!$K108+('17-10'!$J108/90)</f>
        <v>235</v>
      </c>
      <c r="M108" s="3"/>
      <c r="N108" s="45"/>
      <c r="O108" s="45" t="s">
        <v>834</v>
      </c>
      <c r="P108" s="227">
        <v>100</v>
      </c>
      <c r="Q108" s="228" t="s">
        <v>3158</v>
      </c>
      <c r="R108" s="91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1553</v>
      </c>
      <c r="J109" s="151"/>
      <c r="K109" s="152">
        <v>98</v>
      </c>
      <c r="L109" s="155">
        <f>'17-10'!$K109+('17-10'!$J109/90)</f>
        <v>98</v>
      </c>
      <c r="M109" s="3"/>
      <c r="N109" s="45"/>
      <c r="O109" s="45" t="s">
        <v>834</v>
      </c>
      <c r="P109" s="227">
        <v>70</v>
      </c>
      <c r="Q109" s="228" t="s">
        <v>3159</v>
      </c>
      <c r="R109" s="91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3163</v>
      </c>
      <c r="J110" s="151">
        <v>-180</v>
      </c>
      <c r="K110" s="152">
        <v>10</v>
      </c>
      <c r="L110" s="155">
        <f>'17-10'!$K110+('17-10'!$J110/90)</f>
        <v>8</v>
      </c>
      <c r="M110" s="3"/>
      <c r="N110" s="45"/>
      <c r="O110" s="9"/>
      <c r="P110" s="227">
        <v>100</v>
      </c>
      <c r="Q110" s="228" t="s">
        <v>3160</v>
      </c>
      <c r="R110" s="91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>
        <v>20</v>
      </c>
      <c r="L111" s="155">
        <f>'17-10'!$K111+('17-10'!$J111/90)</f>
        <v>20</v>
      </c>
      <c r="M111" s="3"/>
      <c r="N111" s="45"/>
      <c r="O111" s="45" t="s">
        <v>834</v>
      </c>
      <c r="P111" s="227">
        <v>110</v>
      </c>
      <c r="Q111" s="228" t="s">
        <v>3161</v>
      </c>
      <c r="R111" s="91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220</v>
      </c>
      <c r="K112" s="152"/>
      <c r="L112" s="155">
        <f>'17-10'!$K112+('17-10'!$J112/90)</f>
        <v>2.4444444444444446</v>
      </c>
      <c r="M112" s="3"/>
      <c r="N112" s="45"/>
      <c r="O112" s="9"/>
      <c r="P112" s="227">
        <v>200</v>
      </c>
      <c r="Q112" s="228" t="s">
        <v>3162</v>
      </c>
      <c r="R112" s="91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-400</v>
      </c>
      <c r="K113" s="152">
        <v>5</v>
      </c>
      <c r="L113" s="155">
        <f>'17-10'!$K113+('17-10'!$J113/90)</f>
        <v>0.55555555555555536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209</v>
      </c>
      <c r="J114" s="151">
        <v>50</v>
      </c>
      <c r="K114" s="152"/>
      <c r="L114" s="155">
        <f>'17-10'!$K114+('17-10'!$J114/90)</f>
        <v>0.55555555555555558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239</v>
      </c>
      <c r="J115" s="151"/>
      <c r="K115" s="152">
        <v>-400</v>
      </c>
      <c r="L115" s="155">
        <f>'17-10'!$K115+('17-10'!$J115/90)</f>
        <v>-400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658</v>
      </c>
      <c r="J116" s="151"/>
      <c r="K116" s="152">
        <v>60</v>
      </c>
      <c r="L116" s="155">
        <f>'17-10'!$K116+('17-10'!$J116/90)</f>
        <v>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-315</v>
      </c>
      <c r="K117" s="152">
        <v>5</v>
      </c>
      <c r="L117" s="155">
        <f>'17-10'!$K117+('17-10'!$J117/90)</f>
        <v>1.5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28</v>
      </c>
      <c r="I118" s="154" t="s">
        <v>165</v>
      </c>
      <c r="J118" s="151">
        <v>-9500</v>
      </c>
      <c r="K118" s="152">
        <v>-980</v>
      </c>
      <c r="L118" s="155">
        <f>'17-10'!$K118+('17-10'!$J118/90)</f>
        <v>-1085.5555555555557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56</v>
      </c>
      <c r="J119" s="151">
        <v>200</v>
      </c>
      <c r="K119" s="152">
        <v>-34</v>
      </c>
      <c r="L119" s="155">
        <f>'17-10'!$K119+('17-10'!$J119/90)</f>
        <v>-31.777777777777779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28</v>
      </c>
      <c r="I120" s="154" t="s">
        <v>605</v>
      </c>
      <c r="J120" s="151"/>
      <c r="K120" s="152">
        <v>-100</v>
      </c>
      <c r="L120" s="155">
        <f>'17-10'!$K120+('17-10'!$J120/90)</f>
        <v>-100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'17-10'!$K121+('17-10'!$J121/90)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'17-10'!$K122+('17-10'!$J122/90)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'17-10'!$K123+('17-10'!$J123/90)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'17-10'!$K124+('17-10'!$J124/90)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'17-10'!$K125+('17-10'!$J125/90)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'17-10'!$K126+('17-10'!$J126/90)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'17-10'!$K127+('17-10'!$J127/90)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'17-10'!$K128+('17-10'!$J128/90)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'17-10'!$K129+('17-10'!$J129/90)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32" priority="5">
      <formula>$H3="جملة"</formula>
    </cfRule>
    <cfRule type="expression" dxfId="131" priority="6">
      <formula>$H3="مصاريف"</formula>
    </cfRule>
    <cfRule type="expression" dxfId="130" priority="7">
      <formula>$H3="سحب"</formula>
    </cfRule>
    <cfRule type="expression" dxfId="129" priority="8">
      <formula>$H3="بيع"</formula>
    </cfRule>
  </conditionalFormatting>
  <conditionalFormatting sqref="H22:L129">
    <cfRule type="expression" dxfId="128" priority="1">
      <formula>$H22="جملة"</formula>
    </cfRule>
    <cfRule type="expression" dxfId="127" priority="2">
      <formula>$H22="مصاريف"</formula>
    </cfRule>
    <cfRule type="expression" dxfId="126" priority="3">
      <formula>$H22="سحب"</formula>
    </cfRule>
    <cfRule type="expression" dxfId="125" priority="4">
      <formula>$H22="بيع"</formula>
    </cfRule>
  </conditionalFormatting>
  <dataValidations count="1">
    <dataValidation type="list" allowBlank="1" showInputMessage="1" showErrorMessage="1" sqref="H3:H18 H22:H129" xr:uid="{7B6E3664-B096-4847-905E-710770F3C35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6A58-1EF1-4199-B6F8-7E4C050BD66A}">
  <sheetPr>
    <pageSetUpPr fitToPage="1"/>
  </sheetPr>
  <dimension ref="A1:Z133"/>
  <sheetViews>
    <sheetView rightToLeft="1" topLeftCell="A121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-160</v>
      </c>
      <c r="K1" s="166">
        <f t="shared" si="0"/>
        <v>155</v>
      </c>
      <c r="L1" s="167">
        <f t="shared" si="0"/>
        <v>153.2222222222222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3165</v>
      </c>
      <c r="J3" s="151"/>
      <c r="K3" s="152">
        <v>65</v>
      </c>
      <c r="L3" s="155">
        <f t="shared" ref="L3:L18" si="1">K3+(J3/90)</f>
        <v>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721</v>
      </c>
      <c r="J4" s="151">
        <v>-360</v>
      </c>
      <c r="K4" s="152">
        <v>30</v>
      </c>
      <c r="L4" s="155">
        <f t="shared" si="1"/>
        <v>26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743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1338</v>
      </c>
      <c r="J6" s="151"/>
      <c r="K6" s="152">
        <v>29</v>
      </c>
      <c r="L6" s="155">
        <f t="shared" si="1"/>
        <v>29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1002</v>
      </c>
      <c r="J7" s="151">
        <v>-270</v>
      </c>
      <c r="K7" s="152">
        <v>10</v>
      </c>
      <c r="L7" s="155">
        <f t="shared" si="1"/>
        <v>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1765</v>
      </c>
      <c r="J8" s="151">
        <v>-270</v>
      </c>
      <c r="K8" s="152">
        <v>10</v>
      </c>
      <c r="L8" s="155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3166</v>
      </c>
      <c r="J9" s="151">
        <v>270</v>
      </c>
      <c r="K9" s="152"/>
      <c r="L9" s="155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389</v>
      </c>
      <c r="J10" s="151">
        <v>170</v>
      </c>
      <c r="K10" s="152">
        <v>20</v>
      </c>
      <c r="L10" s="155">
        <f t="shared" si="1"/>
        <v>21.888888888888889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56</v>
      </c>
      <c r="J11" s="151">
        <v>50</v>
      </c>
      <c r="K11" s="152">
        <v>-9</v>
      </c>
      <c r="L11" s="155">
        <f t="shared" si="1"/>
        <v>-8.4444444444444446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SUM('19-10'!$J$22:$J$133)</f>
        <v>-1790</v>
      </c>
      <c r="K20" s="166">
        <f>SUM('19-10'!$K$22:$K$133)</f>
        <v>411</v>
      </c>
      <c r="L20" s="167">
        <f>SUM('19-10'!$L$22:$L$133)</f>
        <v>391.11111111111086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74</v>
      </c>
      <c r="F22" s="16">
        <f t="shared" ref="F22:F26" si="3">D22*E22</f>
        <v>370</v>
      </c>
      <c r="G22" s="7"/>
      <c r="H22" s="156" t="s">
        <v>6</v>
      </c>
      <c r="I22" s="154" t="s">
        <v>905</v>
      </c>
      <c r="J22" s="151">
        <v>100</v>
      </c>
      <c r="K22" s="152"/>
      <c r="L22" s="155">
        <f>'19-10'!$K22+('19-10'!$J22/90)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54</v>
      </c>
      <c r="S22" s="16">
        <f t="shared" ref="S22:S26" si="5">Q22*R22</f>
        <v>270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117</v>
      </c>
      <c r="F23" s="16">
        <f t="shared" si="3"/>
        <v>1170</v>
      </c>
      <c r="G23" s="7"/>
      <c r="H23" s="156" t="s">
        <v>28</v>
      </c>
      <c r="I23" s="154" t="s">
        <v>3167</v>
      </c>
      <c r="J23" s="151">
        <v>525</v>
      </c>
      <c r="K23" s="152">
        <v>-10</v>
      </c>
      <c r="L23" s="155">
        <f>'19-10'!$K23+('19-10'!$J23/90)</f>
        <v>-4.166666666666667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</v>
      </c>
      <c r="F24" s="16">
        <f t="shared" si="3"/>
        <v>60</v>
      </c>
      <c r="G24" s="7"/>
      <c r="H24" s="156" t="s">
        <v>6</v>
      </c>
      <c r="I24" s="154" t="s">
        <v>3168</v>
      </c>
      <c r="J24" s="151">
        <v>-270</v>
      </c>
      <c r="K24" s="152">
        <v>80</v>
      </c>
      <c r="L24" s="155">
        <f>'19-10'!$K24+('19-10'!$J24/90)</f>
        <v>77</v>
      </c>
      <c r="M24" s="3"/>
      <c r="N24" s="13">
        <v>10</v>
      </c>
      <c r="O24" s="1">
        <v>81</v>
      </c>
      <c r="P24" s="14">
        <f t="shared" si="4"/>
        <v>810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3169</v>
      </c>
      <c r="J25" s="151">
        <v>-50</v>
      </c>
      <c r="K25" s="152">
        <v>5</v>
      </c>
      <c r="L25" s="155">
        <f>'19-10'!$K25+('19-10'!$J25/90)</f>
        <v>4.4444444444444446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32</v>
      </c>
      <c r="F26" s="16">
        <f t="shared" si="3"/>
        <v>3200</v>
      </c>
      <c r="G26" s="7"/>
      <c r="H26" s="156" t="s">
        <v>28</v>
      </c>
      <c r="I26" s="154" t="s">
        <v>437</v>
      </c>
      <c r="J26" s="151">
        <v>-400</v>
      </c>
      <c r="K26" s="152"/>
      <c r="L26" s="155">
        <f>'19-10'!$K26+('19-10'!$J26/90)</f>
        <v>-4.4444444444444446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4900</v>
      </c>
      <c r="G27" s="7"/>
      <c r="H27" s="156" t="s">
        <v>28</v>
      </c>
      <c r="I27" s="154" t="s">
        <v>43</v>
      </c>
      <c r="J27" s="151"/>
      <c r="K27" s="152">
        <v>-20</v>
      </c>
      <c r="L27" s="155">
        <f>'19-10'!$K27+('19-10'!$J27/90)</f>
        <v>-20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3830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725</v>
      </c>
      <c r="D28" s="1"/>
      <c r="E28" s="1"/>
      <c r="F28" s="1"/>
      <c r="G28" s="1"/>
      <c r="H28" s="156" t="s">
        <v>6</v>
      </c>
      <c r="I28" s="154" t="s">
        <v>278</v>
      </c>
      <c r="J28" s="151"/>
      <c r="K28" s="152">
        <v>25</v>
      </c>
      <c r="L28" s="155">
        <f>'19-10'!$K28+('19-10'!$J28/90)</f>
        <v>25</v>
      </c>
      <c r="M28" s="3"/>
      <c r="N28" s="157" t="s">
        <v>11</v>
      </c>
      <c r="O28" s="157"/>
      <c r="P28" s="158">
        <f>SUM(P22:P27)</f>
        <v>1106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-4740</v>
      </c>
      <c r="G29" s="1"/>
      <c r="H29" s="156" t="s">
        <v>1796</v>
      </c>
      <c r="I29" s="154" t="s">
        <v>75</v>
      </c>
      <c r="J29" s="151">
        <v>-270</v>
      </c>
      <c r="K29" s="152">
        <v>210</v>
      </c>
      <c r="L29" s="155">
        <f>'19-10'!$K29+('19-10'!$J29/90)</f>
        <v>207</v>
      </c>
      <c r="M29" s="3"/>
      <c r="N29" s="1"/>
      <c r="O29" s="1"/>
      <c r="P29" s="18"/>
      <c r="Q29" s="233" t="s">
        <v>21</v>
      </c>
      <c r="R29" s="234"/>
      <c r="S29" s="159">
        <f>SUM('19-10'!$J$22:$J$133)</f>
        <v>-1790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-855</v>
      </c>
      <c r="D30" s="1"/>
      <c r="E30" s="1"/>
      <c r="F30" s="8"/>
      <c r="G30" s="1"/>
      <c r="H30" s="156" t="s">
        <v>6</v>
      </c>
      <c r="I30" s="154" t="s">
        <v>2729</v>
      </c>
      <c r="J30" s="151">
        <v>-135</v>
      </c>
      <c r="K30" s="152"/>
      <c r="L30" s="155">
        <f>'19-10'!$K30+('19-10'!$J30/90)</f>
        <v>-1.5</v>
      </c>
      <c r="M30" s="3"/>
      <c r="N30" s="233" t="s">
        <v>23</v>
      </c>
      <c r="O30" s="234"/>
      <c r="P30" s="158">
        <f>SUM('19-10'!$K$22:$K$133)</f>
        <v>411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878</v>
      </c>
      <c r="J31" s="151">
        <v>470</v>
      </c>
      <c r="K31" s="152"/>
      <c r="L31" s="155">
        <f>'19-10'!$K31+('19-10'!$J31/90)</f>
        <v>5.2222222222222223</v>
      </c>
      <c r="M31" s="3"/>
      <c r="N31" s="1"/>
      <c r="O31" s="1"/>
      <c r="P31" s="18"/>
      <c r="Q31" s="157" t="s">
        <v>25</v>
      </c>
      <c r="R31" s="157"/>
      <c r="S31" s="159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75</v>
      </c>
      <c r="J32" s="151">
        <v>170</v>
      </c>
      <c r="K32" s="152">
        <v>191</v>
      </c>
      <c r="L32" s="155">
        <f>'19-10'!$K32+('19-10'!$J32/90)</f>
        <v>192.88888888888889</v>
      </c>
      <c r="M32" s="3"/>
      <c r="N32" s="157" t="s">
        <v>25</v>
      </c>
      <c r="O32" s="157"/>
      <c r="P32" s="158">
        <f>P28-P30-C28</f>
        <v>-30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-170</v>
      </c>
      <c r="K33" s="152">
        <v>-10</v>
      </c>
      <c r="L33" s="155">
        <f>'19-10'!$K33+('19-10'!$J33/90)</f>
        <v>-11.888888888888889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986</v>
      </c>
      <c r="J34" s="151">
        <v>100</v>
      </c>
      <c r="K34" s="152"/>
      <c r="L34" s="155">
        <f>'19-10'!$K34+('19-10'!$J34/90)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64</v>
      </c>
      <c r="J35" s="151"/>
      <c r="K35" s="152">
        <v>200</v>
      </c>
      <c r="L35" s="155">
        <f>'19-10'!$K35+('19-10'!$J35/90)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3170</v>
      </c>
      <c r="J36" s="151">
        <v>-470</v>
      </c>
      <c r="K36" s="152">
        <v>10</v>
      </c>
      <c r="L36" s="155">
        <f>'19-10'!$K36+('19-10'!$J36/90)</f>
        <v>4.7777777777777777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1097</v>
      </c>
      <c r="J37" s="151">
        <v>180</v>
      </c>
      <c r="K37" s="152">
        <v>10</v>
      </c>
      <c r="L37" s="155">
        <f>'19-10'!$K37+('19-10'!$J37/90)</f>
        <v>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2387</v>
      </c>
      <c r="J38" s="151"/>
      <c r="K38" s="152">
        <v>-225</v>
      </c>
      <c r="L38" s="155">
        <f>'19-10'!$K38+('19-10'!$J38/90)</f>
        <v>-225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103</v>
      </c>
      <c r="J39" s="151">
        <v>-560</v>
      </c>
      <c r="K39" s="152">
        <v>50</v>
      </c>
      <c r="L39" s="155">
        <f>'19-10'!$K39+('19-10'!$J39/90)</f>
        <v>43.777777777777779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3171</v>
      </c>
      <c r="J40" s="151">
        <v>6750</v>
      </c>
      <c r="K40" s="152">
        <v>50</v>
      </c>
      <c r="L40" s="155">
        <f>'19-10'!$K40+('19-10'!$J40/90)</f>
        <v>125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3172</v>
      </c>
      <c r="J41" s="151"/>
      <c r="K41" s="152">
        <v>4</v>
      </c>
      <c r="L41" s="155">
        <f>'19-10'!$K41+('19-10'!$J41/90)</f>
        <v>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1516</v>
      </c>
      <c r="J42" s="151"/>
      <c r="K42" s="152">
        <v>50</v>
      </c>
      <c r="L42" s="155">
        <f>'19-10'!$K42+('19-10'!$J42/90)</f>
        <v>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275</v>
      </c>
      <c r="J43" s="151"/>
      <c r="K43" s="152">
        <v>15</v>
      </c>
      <c r="L43" s="155">
        <f>'19-10'!$K43+('19-10'!$J43/90)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35</v>
      </c>
      <c r="J44" s="151">
        <v>-400</v>
      </c>
      <c r="K44" s="152"/>
      <c r="L44" s="155">
        <f>'19-10'!$K44+('19-10'!$J44/90)</f>
        <v>-4.4444444444444446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138</v>
      </c>
      <c r="J45" s="151">
        <v>450</v>
      </c>
      <c r="K45" s="152"/>
      <c r="L45" s="155">
        <f>'19-10'!$K45+('19-10'!$J45/90)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482</v>
      </c>
      <c r="J46" s="151">
        <v>50</v>
      </c>
      <c r="K46" s="152"/>
      <c r="L46" s="155">
        <f>'19-10'!$K46+('19-10'!$J46/90)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3173</v>
      </c>
      <c r="J47" s="151"/>
      <c r="K47" s="152">
        <v>20</v>
      </c>
      <c r="L47" s="155">
        <f>'19-10'!$K47+('19-10'!$J47/90)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1614</v>
      </c>
      <c r="J48" s="151">
        <v>-180</v>
      </c>
      <c r="K48" s="152">
        <v>95</v>
      </c>
      <c r="L48" s="155">
        <f>'19-10'!$K48+('19-10'!$J48/90)</f>
        <v>93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136</v>
      </c>
      <c r="J49" s="151">
        <v>300</v>
      </c>
      <c r="K49" s="152"/>
      <c r="L49" s="155">
        <f>'19-10'!$K49+('19-10'!$J49/90)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2182</v>
      </c>
      <c r="J50" s="151">
        <v>180</v>
      </c>
      <c r="K50" s="152">
        <v>10</v>
      </c>
      <c r="L50" s="155">
        <f>'19-10'!$K50+('19-10'!$J50/90)</f>
        <v>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3174</v>
      </c>
      <c r="J51" s="151"/>
      <c r="K51" s="152">
        <v>220</v>
      </c>
      <c r="L51" s="155">
        <f>'19-10'!$K51+('19-10'!$J51/90)</f>
        <v>220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1019</v>
      </c>
      <c r="J52" s="151">
        <v>200</v>
      </c>
      <c r="K52" s="152"/>
      <c r="L52" s="155">
        <f>'19-10'!$K52+('19-10'!$J52/90)</f>
        <v>2.2222222222222223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3175</v>
      </c>
      <c r="J53" s="151">
        <v>-250</v>
      </c>
      <c r="K53" s="152">
        <v>5</v>
      </c>
      <c r="L53" s="155">
        <f>'19-10'!$K53+('19-10'!$J53/90)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1945</v>
      </c>
      <c r="J54" s="151">
        <v>210</v>
      </c>
      <c r="K54" s="152"/>
      <c r="L54" s="155">
        <f>'19-10'!$K54+('19-10'!$J54/90)</f>
        <v>2.3333333333333335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73</v>
      </c>
      <c r="J55" s="151">
        <v>225</v>
      </c>
      <c r="K55" s="152"/>
      <c r="L55" s="155">
        <f>'19-10'!$K55+('19-10'!$J55/90)</f>
        <v>2.5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957</v>
      </c>
      <c r="J56" s="151">
        <v>-100</v>
      </c>
      <c r="K56" s="152">
        <v>15</v>
      </c>
      <c r="L56" s="155">
        <f>'19-10'!$K56+('19-10'!$J56/90)</f>
        <v>13.888888888888889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2466</v>
      </c>
      <c r="J57" s="151">
        <v>300</v>
      </c>
      <c r="K57" s="152">
        <v>80</v>
      </c>
      <c r="L57" s="155">
        <f>'19-10'!$K57+('19-10'!$J57/90)</f>
        <v>83.333333333333329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2362</v>
      </c>
      <c r="J58" s="151">
        <v>-450</v>
      </c>
      <c r="K58" s="152">
        <v>5</v>
      </c>
      <c r="L58" s="155">
        <f>'19-10'!$K58+('19-10'!$J58/90)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209</v>
      </c>
      <c r="J59" s="151">
        <v>250</v>
      </c>
      <c r="K59" s="152"/>
      <c r="L59" s="155">
        <f>'19-10'!$K59+('19-10'!$J59/90)</f>
        <v>2.7777777777777777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699</v>
      </c>
      <c r="J60" s="151"/>
      <c r="K60" s="152">
        <v>31</v>
      </c>
      <c r="L60" s="155">
        <f>'19-10'!$K60+('19-10'!$J60/90)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33</v>
      </c>
      <c r="J61" s="151">
        <v>-360</v>
      </c>
      <c r="K61" s="152">
        <v>10</v>
      </c>
      <c r="L61" s="155">
        <f>'19-10'!$K61+('19-10'!$J61/90)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337</v>
      </c>
      <c r="J62" s="151"/>
      <c r="K62" s="152">
        <v>250</v>
      </c>
      <c r="L62" s="155">
        <f>'19-10'!$K62+('19-10'!$J62/90)</f>
        <v>250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505</v>
      </c>
      <c r="J63" s="151"/>
      <c r="K63" s="152">
        <v>-250</v>
      </c>
      <c r="L63" s="155">
        <f>'19-10'!$K63+('19-10'!$J63/90)</f>
        <v>-250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505</v>
      </c>
      <c r="J64" s="151"/>
      <c r="K64" s="152">
        <v>85</v>
      </c>
      <c r="L64" s="155">
        <f>'19-10'!$K64+('19-10'!$J64/90)</f>
        <v>85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505</v>
      </c>
      <c r="J65" s="151"/>
      <c r="K65" s="152">
        <v>-85</v>
      </c>
      <c r="L65" s="155">
        <f>'19-10'!$K65+('19-10'!$J65/90)</f>
        <v>-85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-120</v>
      </c>
      <c r="K66" s="152"/>
      <c r="L66" s="155">
        <f>'19-10'!$K66+('19-10'!$J66/90)</f>
        <v>-1.3333333333333333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3176</v>
      </c>
      <c r="J67" s="151"/>
      <c r="K67" s="152">
        <v>10</v>
      </c>
      <c r="L67" s="155">
        <f>'19-10'!$K67+('19-10'!$J67/90)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3177</v>
      </c>
      <c r="J68" s="151"/>
      <c r="K68" s="152">
        <v>9</v>
      </c>
      <c r="L68" s="155">
        <f>'19-10'!$K68+('19-10'!$J68/90)</f>
        <v>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3178</v>
      </c>
      <c r="J69" s="151">
        <v>-90</v>
      </c>
      <c r="K69" s="152">
        <v>20</v>
      </c>
      <c r="L69" s="155">
        <f>'19-10'!$K69+('19-10'!$J69/90)</f>
        <v>19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1918</v>
      </c>
      <c r="J70" s="151"/>
      <c r="K70" s="152">
        <v>80</v>
      </c>
      <c r="L70" s="155">
        <f>'19-10'!$K70+('19-10'!$J70/90)</f>
        <v>80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121</v>
      </c>
      <c r="J71" s="151">
        <v>300</v>
      </c>
      <c r="K71" s="152"/>
      <c r="L71" s="155">
        <f>'19-10'!$K71+('19-10'!$J71/90)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3179</v>
      </c>
      <c r="J72" s="151"/>
      <c r="K72" s="152">
        <v>5</v>
      </c>
      <c r="L72" s="155">
        <f>'19-10'!$K72+('19-10'!$J72/90)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3180</v>
      </c>
      <c r="J73" s="151">
        <v>50</v>
      </c>
      <c r="K73" s="152">
        <v>5</v>
      </c>
      <c r="L73" s="155">
        <f>'19-10'!$K73+('19-10'!$J73/90)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'19-10'!$K74+('19-10'!$J74/90)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1754</v>
      </c>
      <c r="J75" s="151">
        <v>160</v>
      </c>
      <c r="K75" s="152">
        <v>60</v>
      </c>
      <c r="L75" s="155">
        <f>'19-10'!$K75+('19-10'!$J75/90)</f>
        <v>61.777777777777779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1796</v>
      </c>
      <c r="I76" s="154" t="s">
        <v>75</v>
      </c>
      <c r="J76" s="151"/>
      <c r="K76" s="152">
        <v>60</v>
      </c>
      <c r="L76" s="155">
        <f>'19-10'!$K76+('19-10'!$J76/90)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53</v>
      </c>
      <c r="J77" s="151">
        <v>-180</v>
      </c>
      <c r="K77" s="152">
        <v>15</v>
      </c>
      <c r="L77" s="155">
        <f>'19-10'!$K77+('19-10'!$J77/90)</f>
        <v>13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3181</v>
      </c>
      <c r="J78" s="151">
        <v>-270</v>
      </c>
      <c r="K78" s="152">
        <v>10</v>
      </c>
      <c r="L78" s="155">
        <f>'19-10'!$K78+('19-10'!$J78/90)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3182</v>
      </c>
      <c r="J79" s="151">
        <v>-720</v>
      </c>
      <c r="K79" s="152"/>
      <c r="L79" s="155">
        <f>'19-10'!$K79+('19-10'!$J79/90)</f>
        <v>-8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1796</v>
      </c>
      <c r="I80" s="154" t="s">
        <v>3183</v>
      </c>
      <c r="J80" s="151">
        <v>-180</v>
      </c>
      <c r="K80" s="152">
        <v>50</v>
      </c>
      <c r="L80" s="155">
        <f>'19-10'!$K80+('19-10'!$J80/90)</f>
        <v>48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3184</v>
      </c>
      <c r="J81" s="151">
        <v>720</v>
      </c>
      <c r="K81" s="152"/>
      <c r="L81" s="155">
        <f>'19-10'!$K81+('19-10'!$J81/90)</f>
        <v>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46</v>
      </c>
      <c r="J82" s="151"/>
      <c r="K82" s="152">
        <v>10</v>
      </c>
      <c r="L82" s="155">
        <f>'19-10'!$K82+('19-10'!$J82/90)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363</v>
      </c>
      <c r="J83" s="151"/>
      <c r="K83" s="152">
        <v>70</v>
      </c>
      <c r="L83" s="155">
        <f>'19-10'!$K83+('19-10'!$J83/90)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759</v>
      </c>
      <c r="J84" s="151">
        <v>180</v>
      </c>
      <c r="K84" s="152"/>
      <c r="L84" s="155">
        <f>'19-10'!$K84+('19-10'!$J84/90)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299</v>
      </c>
      <c r="J85" s="151"/>
      <c r="K85" s="152">
        <v>20</v>
      </c>
      <c r="L85" s="155">
        <f>'19-10'!$K85+('19-10'!$J85/90)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3185</v>
      </c>
      <c r="J86" s="151">
        <v>360</v>
      </c>
      <c r="K86" s="152">
        <v>100</v>
      </c>
      <c r="L86" s="155">
        <f>'19-10'!$K86+('19-10'!$J86/90)</f>
        <v>104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3186</v>
      </c>
      <c r="J87" s="151"/>
      <c r="K87" s="152">
        <v>40</v>
      </c>
      <c r="L87" s="155">
        <f>'19-10'!$K87+('19-10'!$J87/90)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783</v>
      </c>
      <c r="J88" s="151">
        <v>450</v>
      </c>
      <c r="K88" s="152"/>
      <c r="L88" s="155">
        <f>'19-10'!$K88+('19-10'!$J88/90)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77</v>
      </c>
      <c r="J89" s="151">
        <v>270</v>
      </c>
      <c r="K89" s="152"/>
      <c r="L89" s="155">
        <f>'19-10'!$K89+('19-10'!$J89/90)</f>
        <v>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3187</v>
      </c>
      <c r="J90" s="151">
        <v>-90</v>
      </c>
      <c r="K90" s="152">
        <v>10</v>
      </c>
      <c r="L90" s="155">
        <f>'19-10'!$K90+('19-10'!$J90/90)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3188</v>
      </c>
      <c r="J91" s="151">
        <v>50</v>
      </c>
      <c r="K91" s="152"/>
      <c r="L91" s="155">
        <f>'19-10'!$K91+('19-10'!$J91/90)</f>
        <v>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2583</v>
      </c>
      <c r="J92" s="151">
        <v>60</v>
      </c>
      <c r="K92" s="152">
        <v>10</v>
      </c>
      <c r="L92" s="155">
        <f>'19-10'!$K92+('19-10'!$J92/90)</f>
        <v>10.666666666666666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3059</v>
      </c>
      <c r="J93" s="151">
        <v>-90</v>
      </c>
      <c r="K93" s="152">
        <v>10</v>
      </c>
      <c r="L93" s="155">
        <f>'19-10'!$K93+('19-10'!$J93/90)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1796</v>
      </c>
      <c r="I94" s="154" t="s">
        <v>75</v>
      </c>
      <c r="J94" s="151">
        <v>450</v>
      </c>
      <c r="K94" s="152">
        <v>11</v>
      </c>
      <c r="L94" s="155">
        <f>'19-10'!$K94+('19-10'!$J94/90)</f>
        <v>16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40</v>
      </c>
      <c r="I95" s="154" t="s">
        <v>505</v>
      </c>
      <c r="J95" s="151"/>
      <c r="K95" s="152">
        <v>-11</v>
      </c>
      <c r="L95" s="155">
        <f>'19-10'!$K95+('19-10'!$J95/90)</f>
        <v>-11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586</v>
      </c>
      <c r="J96" s="151"/>
      <c r="K96" s="152">
        <v>95</v>
      </c>
      <c r="L96" s="155">
        <f>'19-10'!$K96+('19-10'!$J96/90)</f>
        <v>95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95</v>
      </c>
      <c r="J97" s="151"/>
      <c r="K97" s="152">
        <v>-95</v>
      </c>
      <c r="L97" s="155">
        <f>'19-10'!$K97+('19-10'!$J97/90)</f>
        <v>-95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3189</v>
      </c>
      <c r="J98" s="151">
        <v>-180</v>
      </c>
      <c r="K98" s="152">
        <v>5</v>
      </c>
      <c r="L98" s="155">
        <f>'19-10'!$K98+('19-10'!$J98/90)</f>
        <v>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1796</v>
      </c>
      <c r="I99" s="154" t="s">
        <v>453</v>
      </c>
      <c r="J99" s="151"/>
      <c r="K99" s="152">
        <v>77</v>
      </c>
      <c r="L99" s="155">
        <f>'19-10'!$K99+('19-10'!$J99/90)</f>
        <v>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2182</v>
      </c>
      <c r="J100" s="151">
        <f>400+300+160+100+30</f>
        <v>990</v>
      </c>
      <c r="K100" s="152"/>
      <c r="L100" s="155">
        <f>'19-10'!$K100+('19-10'!$J100/90)</f>
        <v>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2976</v>
      </c>
      <c r="J101" s="151">
        <v>220</v>
      </c>
      <c r="K101" s="152"/>
      <c r="L101" s="155">
        <f>'19-10'!$K101+('19-10'!$J101/90)</f>
        <v>2.4444444444444446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3120</v>
      </c>
      <c r="J102" s="151">
        <v>720</v>
      </c>
      <c r="K102" s="152">
        <v>10</v>
      </c>
      <c r="L102" s="155">
        <f>'19-10'!$K102+('19-10'!$J102/90)</f>
        <v>18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2834</v>
      </c>
      <c r="J103" s="151">
        <v>-300</v>
      </c>
      <c r="K103" s="152">
        <v>5</v>
      </c>
      <c r="L103" s="155">
        <f>'19-10'!$K103+('19-10'!$J103/90)</f>
        <v>1.6666666666666665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3190</v>
      </c>
      <c r="J104" s="151">
        <v>-360</v>
      </c>
      <c r="K104" s="152">
        <v>70</v>
      </c>
      <c r="L104" s="155">
        <f>'19-10'!$K104+('19-10'!$J104/90)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1563</v>
      </c>
      <c r="J105" s="151">
        <v>250</v>
      </c>
      <c r="K105" s="152"/>
      <c r="L105" s="155">
        <f>'19-10'!$K105+('19-10'!$J105/90)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3191</v>
      </c>
      <c r="J106" s="151">
        <v>-50</v>
      </c>
      <c r="K106" s="152">
        <v>5</v>
      </c>
      <c r="L106" s="155">
        <f>'19-10'!$K106+('19-10'!$J106/90)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114</v>
      </c>
      <c r="J107" s="151">
        <v>-300</v>
      </c>
      <c r="K107" s="152"/>
      <c r="L107" s="155">
        <f>'19-10'!$K107+('19-10'!$J107/90)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121</v>
      </c>
      <c r="J108" s="151">
        <v>90</v>
      </c>
      <c r="K108" s="152"/>
      <c r="L108" s="155">
        <f>'19-10'!$K108+('19-10'!$J108/90)</f>
        <v>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2825</v>
      </c>
      <c r="J109" s="151">
        <v>150</v>
      </c>
      <c r="K109" s="152"/>
      <c r="L109" s="155">
        <f>'19-10'!$K109+('19-10'!$J109/90)</f>
        <v>1.6666666666666667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3192</v>
      </c>
      <c r="J110" s="151">
        <v>-225</v>
      </c>
      <c r="K110" s="152">
        <v>10</v>
      </c>
      <c r="L110" s="155">
        <f>'19-10'!$K110+('19-10'!$J110/90)</f>
        <v>7.5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1841</v>
      </c>
      <c r="J111" s="151"/>
      <c r="K111" s="152">
        <v>5</v>
      </c>
      <c r="L111" s="155">
        <f>'19-10'!$K111+('19-10'!$J111/90)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3193</v>
      </c>
      <c r="J112" s="151"/>
      <c r="K112" s="152">
        <v>78</v>
      </c>
      <c r="L112" s="155">
        <f>'19-10'!$K112+('19-10'!$J112/90)</f>
        <v>78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404</v>
      </c>
      <c r="J113" s="151">
        <v>220</v>
      </c>
      <c r="K113" s="152"/>
      <c r="L113" s="155">
        <f>'19-10'!$K113+('19-10'!$J113/90)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1796</v>
      </c>
      <c r="I114" s="154" t="s">
        <v>453</v>
      </c>
      <c r="J114" s="151"/>
      <c r="K114" s="152">
        <v>41</v>
      </c>
      <c r="L114" s="155">
        <f>'19-10'!$K114+('19-10'!$J114/90)</f>
        <v>41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138</v>
      </c>
      <c r="J115" s="151"/>
      <c r="K115" s="152">
        <v>5</v>
      </c>
      <c r="L115" s="155">
        <f>'19-10'!$K115+('19-10'!$J115/90)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1796</v>
      </c>
      <c r="I116" s="154" t="s">
        <v>1482</v>
      </c>
      <c r="J116" s="151"/>
      <c r="K116" s="152">
        <v>330</v>
      </c>
      <c r="L116" s="155">
        <f>'19-10'!$K116+('19-10'!$J116/90)</f>
        <v>330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205</v>
      </c>
      <c r="J117" s="151">
        <v>-100</v>
      </c>
      <c r="K117" s="152">
        <v>5</v>
      </c>
      <c r="L117" s="155">
        <f>'19-10'!$K117+('19-10'!$J117/90)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3194</v>
      </c>
      <c r="J118" s="151">
        <v>350</v>
      </c>
      <c r="K118" s="152"/>
      <c r="L118" s="155">
        <f>'19-10'!$K118+('19-10'!$J118/90)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3195</v>
      </c>
      <c r="J119" s="151">
        <v>-150</v>
      </c>
      <c r="K119" s="152">
        <v>10</v>
      </c>
      <c r="L119" s="155">
        <f>'19-10'!$K119+('19-10'!$J119/90)</f>
        <v>8.3333333333333339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3196</v>
      </c>
      <c r="J120" s="151">
        <v>-360</v>
      </c>
      <c r="K120" s="152">
        <v>20</v>
      </c>
      <c r="L120" s="155">
        <f>'19-10'!$K120+('19-10'!$J120/90)</f>
        <v>16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112</v>
      </c>
      <c r="J121" s="151">
        <v>200</v>
      </c>
      <c r="K121" s="152"/>
      <c r="L121" s="155">
        <f>'19-10'!$K121+('19-10'!$J121/90)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3122</v>
      </c>
      <c r="J122" s="151">
        <v>90</v>
      </c>
      <c r="K122" s="152">
        <v>10</v>
      </c>
      <c r="L122" s="155">
        <f>'19-10'!$K122+('19-10'!$J122/90)</f>
        <v>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437</v>
      </c>
      <c r="J123" s="151">
        <v>-300</v>
      </c>
      <c r="K123" s="152"/>
      <c r="L123" s="155">
        <f>'19-10'!$K123+('19-10'!$J123/90)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299</v>
      </c>
      <c r="J124" s="151"/>
      <c r="K124" s="152">
        <v>750</v>
      </c>
      <c r="L124" s="155">
        <f>'19-10'!$K124+('19-10'!$J124/90)</f>
        <v>750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239</v>
      </c>
      <c r="J125" s="151">
        <v>-10000</v>
      </c>
      <c r="K125" s="152">
        <v>-2900</v>
      </c>
      <c r="L125" s="155">
        <f>'19-10'!$K125+('19-10'!$J125/90)</f>
        <v>-3011.1111111111113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299</v>
      </c>
      <c r="J126" s="151">
        <v>-400</v>
      </c>
      <c r="K126" s="152">
        <v>25</v>
      </c>
      <c r="L126" s="155">
        <f>'19-10'!$K126+('19-10'!$J126/90)</f>
        <v>20.555555555555557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776</v>
      </c>
      <c r="J127" s="151">
        <v>180</v>
      </c>
      <c r="K127" s="152"/>
      <c r="L127" s="155">
        <f>'19-10'!$K127+('19-10'!$J127/90)</f>
        <v>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56</v>
      </c>
      <c r="J128" s="151">
        <v>490</v>
      </c>
      <c r="K128" s="152">
        <v>100</v>
      </c>
      <c r="L128" s="155">
        <f>'19-10'!$K128+('19-10'!$J128/90)</f>
        <v>105.44444444444444</v>
      </c>
      <c r="M128" s="3"/>
      <c r="N128" s="45" t="s">
        <v>118</v>
      </c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1241</v>
      </c>
      <c r="J129" s="151">
        <v>-720</v>
      </c>
      <c r="K129" s="152">
        <v>30</v>
      </c>
      <c r="L129" s="155">
        <f>'19-10'!$K129+('19-10'!$J129/90)</f>
        <v>22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'19-10'!$K130+('19-10'!$J130/90)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'19-10'!$K131+('19-10'!$J131/90)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'19-10'!$K132+('19-10'!$J132/90)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'19-10'!$K133+('19-10'!$J133/90)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24" priority="5">
      <formula>$H3="جملة"</formula>
    </cfRule>
    <cfRule type="expression" dxfId="123" priority="6">
      <formula>$H3="مصاريف"</formula>
    </cfRule>
    <cfRule type="expression" dxfId="122" priority="7">
      <formula>$H3="سحب"</formula>
    </cfRule>
    <cfRule type="expression" dxfId="121" priority="8">
      <formula>$H3="بيع"</formula>
    </cfRule>
  </conditionalFormatting>
  <conditionalFormatting sqref="H22:L133">
    <cfRule type="expression" dxfId="120" priority="1">
      <formula>$H22="جملة"</formula>
    </cfRule>
    <cfRule type="expression" dxfId="119" priority="2">
      <formula>$H22="مصاريف"</formula>
    </cfRule>
    <cfRule type="expression" dxfId="118" priority="3">
      <formula>$H22="سحب"</formula>
    </cfRule>
    <cfRule type="expression" dxfId="117" priority="4">
      <formula>$H22="بيع"</formula>
    </cfRule>
  </conditionalFormatting>
  <dataValidations count="1">
    <dataValidation type="list" allowBlank="1" showInputMessage="1" showErrorMessage="1" sqref="H3:H18 H22:H133" xr:uid="{5E603941-ADAD-4DDF-8E58-3F7F3570F5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06CEC-E7E7-486E-AB71-94C0A4AF8096}">
  <sheetPr>
    <pageSetUpPr fitToPage="1"/>
  </sheetPr>
  <dimension ref="A1:Z128"/>
  <sheetViews>
    <sheetView rightToLeft="1" topLeftCell="A116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710</v>
      </c>
      <c r="K1" s="166">
        <f t="shared" si="0"/>
        <v>245</v>
      </c>
      <c r="L1" s="167">
        <f t="shared" si="0"/>
        <v>252.88888888888886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139</v>
      </c>
      <c r="J3" s="151"/>
      <c r="K3" s="152">
        <v>36</v>
      </c>
      <c r="L3" s="155">
        <f t="shared" ref="L3:L18" si="1">K3+(J3/90)</f>
        <v>36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3199</v>
      </c>
      <c r="J4" s="151">
        <v>150</v>
      </c>
      <c r="K4" s="152"/>
      <c r="L4" s="155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3201</v>
      </c>
      <c r="J5" s="151"/>
      <c r="K5" s="152">
        <v>11</v>
      </c>
      <c r="L5" s="155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3202</v>
      </c>
      <c r="J6" s="151"/>
      <c r="K6" s="152">
        <v>18</v>
      </c>
      <c r="L6" s="155">
        <f t="shared" si="1"/>
        <v>18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209</v>
      </c>
      <c r="J7" s="151">
        <v>100</v>
      </c>
      <c r="K7" s="152"/>
      <c r="L7" s="155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3203</v>
      </c>
      <c r="J8" s="151"/>
      <c r="K8" s="152">
        <v>165</v>
      </c>
      <c r="L8" s="155">
        <f t="shared" si="1"/>
        <v>165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1179</v>
      </c>
      <c r="J9" s="151"/>
      <c r="K9" s="152">
        <v>15</v>
      </c>
      <c r="L9" s="155">
        <f t="shared" si="1"/>
        <v>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3204</v>
      </c>
      <c r="J10" s="151">
        <v>700</v>
      </c>
      <c r="K10" s="152"/>
      <c r="L10" s="155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3205</v>
      </c>
      <c r="J11" s="151">
        <v>-400</v>
      </c>
      <c r="K11" s="152">
        <v>10</v>
      </c>
      <c r="L11" s="155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56</v>
      </c>
      <c r="J12" s="151">
        <v>160</v>
      </c>
      <c r="K12" s="152">
        <v>-10</v>
      </c>
      <c r="L12" s="155">
        <f t="shared" si="1"/>
        <v>-8.2222222222222214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3164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SUM('20-10'!$J$22:$J$128)</f>
        <v>-1780</v>
      </c>
      <c r="K20" s="166">
        <f>SUM('20-10'!$K$22:$K$128)</f>
        <v>45</v>
      </c>
      <c r="L20" s="167">
        <f>SUM('20-10'!$L$22:$L$128)</f>
        <v>25.222222222223024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54</v>
      </c>
      <c r="F22" s="16">
        <f t="shared" ref="F22:F26" si="3">D22*E22</f>
        <v>270</v>
      </c>
      <c r="G22" s="7"/>
      <c r="H22" s="156" t="s">
        <v>6</v>
      </c>
      <c r="I22" s="154" t="s">
        <v>3198</v>
      </c>
      <c r="J22" s="151">
        <v>-50</v>
      </c>
      <c r="K22" s="152">
        <v>90</v>
      </c>
      <c r="L22" s="155">
        <f>'20-10'!$K22+('20-10'!$J22/90)</f>
        <v>89.444444444444443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54</v>
      </c>
      <c r="S22" s="16">
        <f t="shared" ref="S22:S26" si="5">Q22*R22</f>
        <v>270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>
        <v>77</v>
      </c>
      <c r="F23" s="16">
        <f t="shared" si="3"/>
        <v>770</v>
      </c>
      <c r="G23" s="7"/>
      <c r="H23" s="156" t="s">
        <v>40</v>
      </c>
      <c r="I23" s="154" t="s">
        <v>3200</v>
      </c>
      <c r="J23" s="151">
        <v>-180</v>
      </c>
      <c r="K23" s="152">
        <v>-40</v>
      </c>
      <c r="L23" s="155">
        <f>'20-10'!$K23+('20-10'!$J23/90)</f>
        <v>-42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4</v>
      </c>
      <c r="F24" s="16">
        <f t="shared" si="3"/>
        <v>80</v>
      </c>
      <c r="G24" s="7"/>
      <c r="H24" s="156" t="s">
        <v>28</v>
      </c>
      <c r="I24" s="154" t="s">
        <v>35</v>
      </c>
      <c r="J24" s="151">
        <v>-400</v>
      </c>
      <c r="K24" s="152"/>
      <c r="L24" s="155">
        <f>'20-10'!$K24+('20-10'!$J24/90)</f>
        <v>-4.4444444444444446</v>
      </c>
      <c r="M24" s="3"/>
      <c r="N24" s="13">
        <v>10</v>
      </c>
      <c r="O24" s="1">
        <v>85</v>
      </c>
      <c r="P24" s="14">
        <f t="shared" si="4"/>
        <v>850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588</v>
      </c>
      <c r="J25" s="151">
        <v>100</v>
      </c>
      <c r="K25" s="152"/>
      <c r="L25" s="155">
        <f>'20-10'!$K25+('20-10'!$J25/90)</f>
        <v>1.1111111111111112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156" t="s">
        <v>6</v>
      </c>
      <c r="I26" s="154" t="s">
        <v>3206</v>
      </c>
      <c r="J26" s="151">
        <v>300</v>
      </c>
      <c r="K26" s="152"/>
      <c r="L26" s="155">
        <f>'20-10'!$K26+('20-10'!$J26/90)</f>
        <v>3.3333333333333335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57" t="s">
        <v>11</v>
      </c>
      <c r="E27" s="157"/>
      <c r="F27" s="159">
        <f>SUM(F22:F26)</f>
        <v>3820</v>
      </c>
      <c r="G27" s="7"/>
      <c r="H27" s="156" t="s">
        <v>6</v>
      </c>
      <c r="I27" s="154" t="s">
        <v>3207</v>
      </c>
      <c r="J27" s="151">
        <v>-180</v>
      </c>
      <c r="K27" s="152">
        <v>40</v>
      </c>
      <c r="L27" s="155">
        <f>'20-10'!$K27+('20-10'!$J27/90)</f>
        <v>38</v>
      </c>
      <c r="M27" s="3"/>
      <c r="N27" s="13">
        <v>100</v>
      </c>
      <c r="O27" s="1">
        <v>4</v>
      </c>
      <c r="P27" s="14">
        <f t="shared" si="4"/>
        <v>400</v>
      </c>
      <c r="Q27" s="157" t="s">
        <v>11</v>
      </c>
      <c r="R27" s="157"/>
      <c r="S27" s="159">
        <f>SUM(S22:S26)</f>
        <v>2560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1381</v>
      </c>
      <c r="D28" s="1"/>
      <c r="E28" s="1"/>
      <c r="F28" s="1"/>
      <c r="G28" s="1"/>
      <c r="H28" s="156" t="s">
        <v>1796</v>
      </c>
      <c r="I28" s="154" t="s">
        <v>64</v>
      </c>
      <c r="J28" s="151"/>
      <c r="K28" s="152">
        <v>200</v>
      </c>
      <c r="L28" s="155">
        <f>'20-10'!$K28+('20-10'!$J28/90)</f>
        <v>200</v>
      </c>
      <c r="M28" s="3"/>
      <c r="N28" s="157" t="s">
        <v>11</v>
      </c>
      <c r="O28" s="157"/>
      <c r="P28" s="158">
        <f>SUM(P22:P27)</f>
        <v>1400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-1080</v>
      </c>
      <c r="G29" s="1"/>
      <c r="H29" s="156" t="s">
        <v>6</v>
      </c>
      <c r="I29" s="154" t="s">
        <v>214</v>
      </c>
      <c r="J29" s="151">
        <v>-100</v>
      </c>
      <c r="K29" s="152">
        <v>19</v>
      </c>
      <c r="L29" s="155">
        <f>'20-10'!$K29+('20-10'!$J29/90)</f>
        <v>17.888888888888889</v>
      </c>
      <c r="M29" s="3"/>
      <c r="N29" s="1"/>
      <c r="O29" s="1"/>
      <c r="P29" s="18"/>
      <c r="Q29" s="233" t="s">
        <v>21</v>
      </c>
      <c r="R29" s="234"/>
      <c r="S29" s="159">
        <f>SUM('20-10'!$J$22:$J$128)</f>
        <v>-1780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656</v>
      </c>
      <c r="D30" s="1"/>
      <c r="E30" s="1"/>
      <c r="F30" s="8"/>
      <c r="G30" s="1"/>
      <c r="H30" s="156" t="s">
        <v>6</v>
      </c>
      <c r="I30" s="154" t="s">
        <v>2390</v>
      </c>
      <c r="J30" s="151">
        <v>-360</v>
      </c>
      <c r="K30" s="152">
        <v>10</v>
      </c>
      <c r="L30" s="155">
        <f>'20-10'!$K30+('20-10'!$J30/90)</f>
        <v>6</v>
      </c>
      <c r="M30" s="3"/>
      <c r="N30" s="233" t="s">
        <v>23</v>
      </c>
      <c r="O30" s="234"/>
      <c r="P30" s="158">
        <f>SUM('20-10'!$K$22:$K$128)</f>
        <v>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28</v>
      </c>
      <c r="I31" s="154" t="s">
        <v>2659</v>
      </c>
      <c r="J31" s="151"/>
      <c r="K31" s="152">
        <v>-10</v>
      </c>
      <c r="L31" s="155">
        <f>'20-10'!$K31+('20-10'!$J31/90)</f>
        <v>-10</v>
      </c>
      <c r="M31" s="3"/>
      <c r="N31" s="1"/>
      <c r="O31" s="1"/>
      <c r="P31" s="18"/>
      <c r="Q31" s="157" t="s">
        <v>25</v>
      </c>
      <c r="R31" s="157"/>
      <c r="S31" s="159">
        <f>S27-S29-F27</f>
        <v>520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209</v>
      </c>
      <c r="J32" s="151">
        <v>50</v>
      </c>
      <c r="K32" s="152"/>
      <c r="L32" s="155">
        <f>'20-10'!$K32+('20-10'!$J32/90)</f>
        <v>0.55555555555555558</v>
      </c>
      <c r="M32" s="3"/>
      <c r="N32" s="157" t="s">
        <v>25</v>
      </c>
      <c r="O32" s="157"/>
      <c r="P32" s="158">
        <f>P28-P30-C28</f>
        <v>-26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363</v>
      </c>
      <c r="J33" s="151">
        <v>-180</v>
      </c>
      <c r="K33" s="152">
        <v>80</v>
      </c>
      <c r="L33" s="155">
        <f>'20-10'!$K33+('20-10'!$J33/90)</f>
        <v>78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63</v>
      </c>
      <c r="J34" s="151">
        <v>150</v>
      </c>
      <c r="K34" s="152"/>
      <c r="L34" s="155">
        <f>'20-10'!$K34+('20-10'!$J34/90)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3208</v>
      </c>
      <c r="J35" s="151">
        <v>180</v>
      </c>
      <c r="K35" s="152"/>
      <c r="L35" s="155">
        <f>'20-10'!$K35+('20-10'!$J35/90)</f>
        <v>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685</v>
      </c>
      <c r="J36" s="151">
        <v>-180</v>
      </c>
      <c r="K36" s="152">
        <v>20</v>
      </c>
      <c r="L36" s="155">
        <f>'20-10'!$K36+('20-10'!$J36/90)</f>
        <v>18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3209</v>
      </c>
      <c r="J37" s="151">
        <v>200</v>
      </c>
      <c r="K37" s="152"/>
      <c r="L37" s="155">
        <f>'20-10'!$K37+('20-10'!$J37/90)</f>
        <v>2.2222222222222223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3210</v>
      </c>
      <c r="J38" s="151">
        <v>300</v>
      </c>
      <c r="K38" s="152">
        <v>30</v>
      </c>
      <c r="L38" s="155">
        <f>'20-10'!$K38+('20-10'!$J38/90)</f>
        <v>33.333333333333336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40</v>
      </c>
      <c r="I39" s="154" t="s">
        <v>2154</v>
      </c>
      <c r="J39" s="151">
        <v>-135</v>
      </c>
      <c r="K39" s="152">
        <v>-210</v>
      </c>
      <c r="L39" s="155">
        <f>'20-10'!$K39+('20-10'!$J39/90)</f>
        <v>-211.5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-400</v>
      </c>
      <c r="K40" s="152"/>
      <c r="L40" s="155">
        <f>'20-10'!$K40+('20-10'!$J40/90)</f>
        <v>-4.4444444444444446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3211</v>
      </c>
      <c r="J41" s="151">
        <v>180</v>
      </c>
      <c r="K41" s="152"/>
      <c r="L41" s="155">
        <f>'20-10'!$K41+('20-10'!$J41/90)</f>
        <v>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556</v>
      </c>
      <c r="J42" s="151">
        <v>60</v>
      </c>
      <c r="K42" s="152"/>
      <c r="L42" s="155">
        <f>'20-10'!$K42+('20-10'!$J42/90)</f>
        <v>0.66666666666666663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3212</v>
      </c>
      <c r="J43" s="151">
        <v>-270</v>
      </c>
      <c r="K43" s="152">
        <v>10</v>
      </c>
      <c r="L43" s="155">
        <f>'20-10'!$K43+('20-10'!$J43/90)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3213</v>
      </c>
      <c r="J44" s="151">
        <v>270</v>
      </c>
      <c r="K44" s="152"/>
      <c r="L44" s="155">
        <f>'20-10'!$K44+('20-10'!$J44/90)</f>
        <v>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1213</v>
      </c>
      <c r="J45" s="151">
        <v>-500</v>
      </c>
      <c r="K45" s="152">
        <v>10</v>
      </c>
      <c r="L45" s="155">
        <f>'20-10'!$K45+('20-10'!$J45/90)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201</v>
      </c>
      <c r="J46" s="151"/>
      <c r="K46" s="152">
        <v>6</v>
      </c>
      <c r="L46" s="155">
        <f>'20-10'!$K46+('20-10'!$J46/90)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3214</v>
      </c>
      <c r="J47" s="151"/>
      <c r="K47" s="152">
        <v>40</v>
      </c>
      <c r="L47" s="155">
        <f>'20-10'!$K47+('20-10'!$J47/90)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3215</v>
      </c>
      <c r="J48" s="151">
        <v>50</v>
      </c>
      <c r="K48" s="152">
        <v>15</v>
      </c>
      <c r="L48" s="155">
        <f>'20-10'!$K48+('20-10'!$J48/90)</f>
        <v>15.555555555555555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3216</v>
      </c>
      <c r="J49" s="151">
        <v>-250</v>
      </c>
      <c r="K49" s="152">
        <v>75</v>
      </c>
      <c r="L49" s="155">
        <f>'20-10'!$K49+('20-10'!$J49/90)</f>
        <v>72.222222222222229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1366</v>
      </c>
      <c r="J50" s="151">
        <v>150</v>
      </c>
      <c r="K50" s="152"/>
      <c r="L50" s="155">
        <f>'20-10'!$K50+('20-10'!$J50/90)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3217</v>
      </c>
      <c r="J51" s="151">
        <v>630</v>
      </c>
      <c r="K51" s="152"/>
      <c r="L51" s="155">
        <f>'20-10'!$K51+('20-10'!$J51/90)</f>
        <v>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62</v>
      </c>
      <c r="J52" s="151">
        <v>80</v>
      </c>
      <c r="K52" s="152"/>
      <c r="L52" s="155">
        <f>'20-10'!$K52+('20-10'!$J52/90)</f>
        <v>0.88888888888888884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123</v>
      </c>
      <c r="J53" s="151">
        <v>-180</v>
      </c>
      <c r="K53" s="152">
        <v>10</v>
      </c>
      <c r="L53" s="155">
        <f>'20-10'!$K53+('20-10'!$J53/90)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673</v>
      </c>
      <c r="J54" s="151"/>
      <c r="K54" s="152">
        <v>3</v>
      </c>
      <c r="L54" s="155">
        <f>'20-10'!$K54+('20-10'!$J54/90)</f>
        <v>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743</v>
      </c>
      <c r="J55" s="151">
        <v>250</v>
      </c>
      <c r="K55" s="152"/>
      <c r="L55" s="155">
        <f>'20-10'!$K55+('20-10'!$J55/90)</f>
        <v>2.7777777777777777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156</v>
      </c>
      <c r="J56" s="151">
        <v>450</v>
      </c>
      <c r="K56" s="152"/>
      <c r="L56" s="155">
        <f>'20-10'!$K56+('20-10'!$J56/90)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1983</v>
      </c>
      <c r="J57" s="151"/>
      <c r="K57" s="152">
        <v>5</v>
      </c>
      <c r="L57" s="155">
        <f>'20-10'!$K57+('20-10'!$J57/90)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-5</v>
      </c>
      <c r="L58" s="155">
        <f>'20-10'!$K58+('20-10'!$J58/90)</f>
        <v>-5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3218</v>
      </c>
      <c r="J59" s="151"/>
      <c r="K59" s="152">
        <v>130</v>
      </c>
      <c r="L59" s="155">
        <f>'20-10'!$K59+('20-10'!$J59/90)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3022</v>
      </c>
      <c r="J60" s="151"/>
      <c r="K60" s="152">
        <v>5</v>
      </c>
      <c r="L60" s="155">
        <f>'20-10'!$K60+('20-10'!$J60/90)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2426</v>
      </c>
      <c r="J61" s="151">
        <v>80</v>
      </c>
      <c r="K61" s="152">
        <v>-498</v>
      </c>
      <c r="L61" s="155">
        <f>'20-10'!$K61+('20-10'!$J61/90)</f>
        <v>-497.11111111111109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28</v>
      </c>
      <c r="I62" s="154" t="s">
        <v>335</v>
      </c>
      <c r="J62" s="151">
        <v>-100</v>
      </c>
      <c r="K62" s="152"/>
      <c r="L62" s="155">
        <f>'20-10'!$K62+('20-10'!$J62/90)</f>
        <v>-1.1111111111111112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180</v>
      </c>
      <c r="J63" s="151">
        <v>400</v>
      </c>
      <c r="K63" s="152"/>
      <c r="L63" s="155">
        <f>'20-10'!$K63+('20-10'!$J63/90)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105</v>
      </c>
      <c r="J64" s="151"/>
      <c r="K64" s="152">
        <v>76</v>
      </c>
      <c r="L64" s="155">
        <f>'20-10'!$K64+('20-10'!$J64/90)</f>
        <v>76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3219</v>
      </c>
      <c r="J65" s="151"/>
      <c r="K65" s="152">
        <v>10</v>
      </c>
      <c r="L65" s="155">
        <f>'20-10'!$K65+('20-10'!$J65/90)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553</v>
      </c>
      <c r="J66" s="151"/>
      <c r="K66" s="152">
        <v>169</v>
      </c>
      <c r="L66" s="155">
        <f>'20-10'!$K66+('20-10'!$J66/90)</f>
        <v>169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1185</v>
      </c>
      <c r="J67" s="151">
        <v>-90</v>
      </c>
      <c r="K67" s="152">
        <v>10</v>
      </c>
      <c r="L67" s="155">
        <f>'20-10'!$K67+('20-10'!$J67/90)</f>
        <v>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351</v>
      </c>
      <c r="J68" s="151">
        <v>-270</v>
      </c>
      <c r="K68" s="152">
        <v>10</v>
      </c>
      <c r="L68" s="155">
        <f>'20-10'!$K68+('20-10'!$J68/90)</f>
        <v>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90</v>
      </c>
      <c r="K69" s="152"/>
      <c r="L69" s="155">
        <f>'20-10'!$K69+('20-10'!$J69/90)</f>
        <v>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1291</v>
      </c>
      <c r="J70" s="151">
        <v>180</v>
      </c>
      <c r="K70" s="152"/>
      <c r="L70" s="155">
        <f>'20-10'!$K70+('20-10'!$J70/90)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501</v>
      </c>
      <c r="J71" s="151">
        <v>-100</v>
      </c>
      <c r="K71" s="152">
        <v>5</v>
      </c>
      <c r="L71" s="155">
        <f>'20-10'!$K71+('20-10'!$J71/90)</f>
        <v>3.8888888888888888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3220</v>
      </c>
      <c r="J72" s="151"/>
      <c r="K72" s="152">
        <v>30</v>
      </c>
      <c r="L72" s="155">
        <f>'20-10'!$K72+('20-10'!$J72/90)</f>
        <v>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73</v>
      </c>
      <c r="J73" s="151">
        <v>270</v>
      </c>
      <c r="K73" s="152"/>
      <c r="L73" s="155">
        <f>'20-10'!$K73+('20-10'!$J73/90)</f>
        <v>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3221</v>
      </c>
      <c r="J74" s="151">
        <v>290</v>
      </c>
      <c r="K74" s="152"/>
      <c r="L74" s="155">
        <f>'20-10'!$K74+('20-10'!$J74/90)</f>
        <v>3.2222222222222223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159</v>
      </c>
      <c r="J75" s="151">
        <v>-360</v>
      </c>
      <c r="K75" s="152">
        <v>15</v>
      </c>
      <c r="L75" s="155">
        <f>'20-10'!$K75+('20-10'!$J75/90)</f>
        <v>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3222</v>
      </c>
      <c r="J76" s="151">
        <v>180</v>
      </c>
      <c r="K76" s="152"/>
      <c r="L76" s="155">
        <f>'20-10'!$K76+('20-10'!$J76/90)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706</v>
      </c>
      <c r="J77" s="151">
        <v>-200</v>
      </c>
      <c r="K77" s="152">
        <v>10</v>
      </c>
      <c r="L77" s="155">
        <f>'20-10'!$K77+('20-10'!$J77/90)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3223</v>
      </c>
      <c r="J78" s="151">
        <v>-70</v>
      </c>
      <c r="K78" s="152">
        <v>5</v>
      </c>
      <c r="L78" s="155">
        <f>'20-10'!$K78+('20-10'!$J78/90)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3022</v>
      </c>
      <c r="J79" s="151"/>
      <c r="K79" s="152">
        <v>5</v>
      </c>
      <c r="L79" s="155">
        <f>'20-10'!$K79+('20-10'!$J79/90)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81</v>
      </c>
      <c r="J80" s="151">
        <v>100</v>
      </c>
      <c r="K80" s="152"/>
      <c r="L80" s="155">
        <f>'20-10'!$K80+('20-10'!$J80/90)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</v>
      </c>
      <c r="J81" s="151">
        <v>-135</v>
      </c>
      <c r="K81" s="152">
        <v>5</v>
      </c>
      <c r="L81" s="155">
        <f>'20-10'!$K81+('20-10'!$J81/90)</f>
        <v>3.5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776</v>
      </c>
      <c r="J82" s="151">
        <v>-270</v>
      </c>
      <c r="K82" s="152">
        <v>35</v>
      </c>
      <c r="L82" s="155">
        <f>'20-10'!$K82+('20-10'!$J82/90)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1796</v>
      </c>
      <c r="I83" s="154" t="s">
        <v>407</v>
      </c>
      <c r="J83" s="151"/>
      <c r="K83" s="152">
        <v>635</v>
      </c>
      <c r="L83" s="155">
        <f>'20-10'!$K83+('20-10'!$J83/90)</f>
        <v>635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1688</v>
      </c>
      <c r="J84" s="151">
        <v>-300</v>
      </c>
      <c r="K84" s="152">
        <v>100</v>
      </c>
      <c r="L84" s="155">
        <f>'20-10'!$K84+('20-10'!$J84/90)</f>
        <v>96.666666666666671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363</v>
      </c>
      <c r="J85" s="151"/>
      <c r="K85" s="152">
        <v>100</v>
      </c>
      <c r="L85" s="155">
        <f>'20-10'!$K85+('20-10'!$J85/90)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533</v>
      </c>
      <c r="J86" s="151"/>
      <c r="K86" s="152">
        <v>500</v>
      </c>
      <c r="L86" s="155">
        <f>'20-10'!$K86+('20-10'!$J86/90)</f>
        <v>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-200</v>
      </c>
      <c r="K87" s="152">
        <v>20</v>
      </c>
      <c r="L87" s="155">
        <f>'20-10'!$K87+('20-10'!$J87/90)</f>
        <v>17.777777777777779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2390</v>
      </c>
      <c r="J88" s="151">
        <v>-70</v>
      </c>
      <c r="K88" s="152">
        <v>10</v>
      </c>
      <c r="L88" s="155">
        <f>'20-10'!$K88+('20-10'!$J88/90)</f>
        <v>9.2222222222222214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3225</v>
      </c>
      <c r="J89" s="151">
        <v>360</v>
      </c>
      <c r="K89" s="152"/>
      <c r="L89" s="155">
        <f>'20-10'!$K89+('20-10'!$J89/90)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90</v>
      </c>
      <c r="J90" s="151">
        <v>-270</v>
      </c>
      <c r="K90" s="152">
        <v>25</v>
      </c>
      <c r="L90" s="155">
        <f>'20-10'!$K90+('20-10'!$J90/90)</f>
        <v>22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'20-10'!$K91+('20-10'!$J91/90)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1132</v>
      </c>
      <c r="J92" s="151"/>
      <c r="K92" s="152">
        <v>6</v>
      </c>
      <c r="L92" s="155">
        <f>'20-10'!$K92+('20-10'!$J92/90)</f>
        <v>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28</v>
      </c>
      <c r="I93" s="154" t="s">
        <v>3226</v>
      </c>
      <c r="J93" s="151">
        <v>-400</v>
      </c>
      <c r="K93" s="152">
        <v>-100</v>
      </c>
      <c r="L93" s="155">
        <f>'20-10'!$K93+('20-10'!$J93/90)</f>
        <v>-104.44444444444444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295</v>
      </c>
      <c r="J94" s="151">
        <v>750</v>
      </c>
      <c r="K94" s="152"/>
      <c r="L94" s="155">
        <f>'20-10'!$K94+('20-10'!$J94/90)</f>
        <v>8.3333333333333339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3227</v>
      </c>
      <c r="J95" s="151"/>
      <c r="K95" s="152">
        <v>50</v>
      </c>
      <c r="L95" s="155">
        <f>'20-10'!$K95+('20-10'!$J95/90)</f>
        <v>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3228</v>
      </c>
      <c r="J96" s="151">
        <v>-50</v>
      </c>
      <c r="K96" s="152">
        <v>20</v>
      </c>
      <c r="L96" s="155">
        <f>'20-10'!$K96+('20-10'!$J96/90)</f>
        <v>19.444444444444443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332</v>
      </c>
      <c r="J97" s="151">
        <v>720</v>
      </c>
      <c r="K97" s="152"/>
      <c r="L97" s="155">
        <f>'20-10'!$K97+('20-10'!$J97/90)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2418</v>
      </c>
      <c r="J98" s="151"/>
      <c r="K98" s="152">
        <v>9</v>
      </c>
      <c r="L98" s="155">
        <f>'20-10'!$K98+('20-10'!$J98/90)</f>
        <v>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1553</v>
      </c>
      <c r="J99" s="151"/>
      <c r="K99" s="152">
        <v>-20</v>
      </c>
      <c r="L99" s="155">
        <f>'20-10'!$K99+('20-10'!$J99/90)</f>
        <v>-20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3229</v>
      </c>
      <c r="J100" s="151"/>
      <c r="K100" s="152">
        <v>80</v>
      </c>
      <c r="L100" s="155">
        <f>'20-10'!$K100+('20-10'!$J100/90)</f>
        <v>80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1366</v>
      </c>
      <c r="J101" s="151">
        <v>230</v>
      </c>
      <c r="K101" s="152"/>
      <c r="L101" s="155">
        <f>'20-10'!$K101+('20-10'!$J101/90)</f>
        <v>2.5555555555555554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3230</v>
      </c>
      <c r="J102" s="151">
        <v>-720</v>
      </c>
      <c r="K102" s="152"/>
      <c r="L102" s="155">
        <f>'20-10'!$K102+('20-10'!$J102/90)</f>
        <v>-8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360</v>
      </c>
      <c r="J103" s="151">
        <v>500</v>
      </c>
      <c r="K103" s="152"/>
      <c r="L103" s="155">
        <f>'20-10'!$K103+('20-10'!$J103/90)</f>
        <v>5.5555555555555554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282</v>
      </c>
      <c r="J104" s="151"/>
      <c r="K104" s="152">
        <v>115</v>
      </c>
      <c r="L104" s="155">
        <f>'20-10'!$K104+('20-10'!$J104/90)</f>
        <v>115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414</v>
      </c>
      <c r="J105" s="151">
        <v>410</v>
      </c>
      <c r="K105" s="152"/>
      <c r="L105" s="155">
        <f>'20-10'!$K105+('20-10'!$J105/90)</f>
        <v>4.5555555555555554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161</v>
      </c>
      <c r="J106" s="151"/>
      <c r="K106" s="152">
        <v>28</v>
      </c>
      <c r="L106" s="155">
        <f>'20-10'!$K106+('20-10'!$J106/90)</f>
        <v>28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418</v>
      </c>
      <c r="J107" s="151">
        <v>150</v>
      </c>
      <c r="K107" s="152"/>
      <c r="L107" s="155">
        <f>'20-10'!$K107+('20-10'!$J107/90)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237</v>
      </c>
      <c r="J108" s="151">
        <v>150</v>
      </c>
      <c r="K108" s="152"/>
      <c r="L108" s="155">
        <f>'20-10'!$K108+('20-10'!$J108/90)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123</v>
      </c>
      <c r="J109" s="151">
        <v>-50</v>
      </c>
      <c r="K109" s="152">
        <v>26</v>
      </c>
      <c r="L109" s="155">
        <f>'20-10'!$K109+('20-10'!$J109/90)</f>
        <v>25.444444444444443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828</v>
      </c>
      <c r="J110" s="151"/>
      <c r="K110" s="152">
        <v>4</v>
      </c>
      <c r="L110" s="155">
        <f>'20-10'!$K110+('20-10'!$J110/90)</f>
        <v>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1025</v>
      </c>
      <c r="J111" s="151">
        <v>-340</v>
      </c>
      <c r="K111" s="152">
        <v>90</v>
      </c>
      <c r="L111" s="155">
        <f>'20-10'!$K111+('20-10'!$J111/90)</f>
        <v>86.222222222222229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3231</v>
      </c>
      <c r="J112" s="151">
        <v>140</v>
      </c>
      <c r="K112" s="152"/>
      <c r="L112" s="155">
        <f>'20-10'!$K112+('20-10'!$J112/90)</f>
        <v>1.5555555555555556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40</v>
      </c>
      <c r="I113" s="154" t="s">
        <v>239</v>
      </c>
      <c r="J113" s="151"/>
      <c r="K113" s="152">
        <v>-2650</v>
      </c>
      <c r="L113" s="155">
        <f>'20-10'!$K113+('20-10'!$J113/90)</f>
        <v>-2650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2726</v>
      </c>
      <c r="J114" s="151">
        <v>-600</v>
      </c>
      <c r="K114" s="152">
        <v>30</v>
      </c>
      <c r="L114" s="155">
        <f>'20-10'!$K114+('20-10'!$J114/90)</f>
        <v>23.333333333333332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105</v>
      </c>
      <c r="J115" s="151">
        <v>-360</v>
      </c>
      <c r="K115" s="152">
        <v>80</v>
      </c>
      <c r="L115" s="155">
        <f>'20-10'!$K115+('20-10'!$J115/90)</f>
        <v>76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1796</v>
      </c>
      <c r="I116" s="154" t="s">
        <v>3232</v>
      </c>
      <c r="J116" s="151">
        <v>270</v>
      </c>
      <c r="K116" s="152">
        <v>305</v>
      </c>
      <c r="L116" s="155">
        <f>'20-10'!$K116+('20-10'!$J116/90)</f>
        <v>308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3233</v>
      </c>
      <c r="J117" s="151">
        <v>-20</v>
      </c>
      <c r="K117" s="152">
        <v>5</v>
      </c>
      <c r="L117" s="155">
        <f>'20-10'!$K117+('20-10'!$J117/90)</f>
        <v>4.7777777777777777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673</v>
      </c>
      <c r="J118" s="151">
        <v>300</v>
      </c>
      <c r="K118" s="152"/>
      <c r="L118" s="155">
        <f>'20-10'!$K118+('20-10'!$J118/90)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56</v>
      </c>
      <c r="J119" s="151">
        <v>-1590</v>
      </c>
      <c r="K119" s="152">
        <v>131</v>
      </c>
      <c r="L119" s="155">
        <f>'20-10'!$K119+('20-10'!$J119/90)</f>
        <v>113.33333333333333</v>
      </c>
      <c r="M119" s="3"/>
      <c r="N119" s="45" t="s">
        <v>118</v>
      </c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>
        <v>1</v>
      </c>
      <c r="L120" s="155">
        <f>'20-10'!$K120+('20-10'!$J120/90)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3234</v>
      </c>
      <c r="J121" s="151">
        <v>-400</v>
      </c>
      <c r="K121" s="152">
        <v>10</v>
      </c>
      <c r="L121" s="155">
        <f>'20-10'!$K121+('20-10'!$J121/90)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3235</v>
      </c>
      <c r="J122" s="151">
        <v>-120</v>
      </c>
      <c r="K122" s="152">
        <v>15</v>
      </c>
      <c r="L122" s="155">
        <f>'20-10'!$K122+('20-10'!$J122/90)</f>
        <v>13.666666666666666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190</v>
      </c>
      <c r="J123" s="151"/>
      <c r="K123" s="152">
        <v>275</v>
      </c>
      <c r="L123" s="155">
        <f>'20-10'!$K123+('20-10'!$J123/90)</f>
        <v>275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40</v>
      </c>
      <c r="I124" s="154" t="s">
        <v>95</v>
      </c>
      <c r="J124" s="151"/>
      <c r="K124" s="152">
        <v>-275</v>
      </c>
      <c r="L124" s="155">
        <f>'20-10'!$K124+('20-10'!$J124/90)</f>
        <v>-275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'20-10'!$K125+('20-10'!$J125/90)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'20-10'!$K126+('20-10'!$J126/90)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'20-10'!$K127+('20-10'!$J127/90)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'20-10'!$K128+('20-10'!$J128/90)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16" priority="5">
      <formula>$H3="جملة"</formula>
    </cfRule>
    <cfRule type="expression" dxfId="115" priority="6">
      <formula>$H3="مصاريف"</formula>
    </cfRule>
    <cfRule type="expression" dxfId="114" priority="7">
      <formula>$H3="سحب"</formula>
    </cfRule>
    <cfRule type="expression" dxfId="113" priority="8">
      <formula>$H3="بيع"</formula>
    </cfRule>
  </conditionalFormatting>
  <conditionalFormatting sqref="H22:L128">
    <cfRule type="expression" dxfId="112" priority="1">
      <formula>$H22="جملة"</formula>
    </cfRule>
    <cfRule type="expression" dxfId="111" priority="2">
      <formula>$H22="مصاريف"</formula>
    </cfRule>
    <cfRule type="expression" dxfId="110" priority="3">
      <formula>$H22="سحب"</formula>
    </cfRule>
    <cfRule type="expression" dxfId="109" priority="4">
      <formula>$H22="بيع"</formula>
    </cfRule>
  </conditionalFormatting>
  <dataValidations count="1">
    <dataValidation type="list" allowBlank="1" showInputMessage="1" showErrorMessage="1" sqref="H3:H18 H22:H128" xr:uid="{01063B79-D994-41FC-B062-A06C08E1F0E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0EFB-6DC4-476B-9E20-68BF66D2255B}">
  <sheetPr>
    <pageSetUpPr fitToPage="1"/>
  </sheetPr>
  <dimension ref="A1:Z1000"/>
  <sheetViews>
    <sheetView rightToLeft="1" topLeftCell="A11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225</v>
      </c>
      <c r="K1" s="166">
        <f t="shared" si="0"/>
        <v>-199</v>
      </c>
      <c r="L1" s="167">
        <f t="shared" si="0"/>
        <v>-196.49999999999997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 t="s">
        <v>1763</v>
      </c>
      <c r="J3" s="151"/>
      <c r="K3" s="152">
        <v>-325</v>
      </c>
      <c r="L3" s="155">
        <f t="shared" ref="L3:L18" si="1">K3+(J3/90)</f>
        <v>-325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436</v>
      </c>
      <c r="J4" s="151">
        <v>-500</v>
      </c>
      <c r="K4" s="152"/>
      <c r="L4" s="155">
        <f t="shared" si="1"/>
        <v>-5.5555555555555554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3181</v>
      </c>
      <c r="J5" s="151"/>
      <c r="K5" s="152">
        <v>7</v>
      </c>
      <c r="L5" s="155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205</v>
      </c>
      <c r="J6" s="151">
        <v>150</v>
      </c>
      <c r="K6" s="152"/>
      <c r="L6" s="155">
        <f t="shared" si="1"/>
        <v>1.6666666666666667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1002</v>
      </c>
      <c r="J7" s="151"/>
      <c r="K7" s="152">
        <v>50</v>
      </c>
      <c r="L7" s="155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209</v>
      </c>
      <c r="J8" s="151">
        <v>50</v>
      </c>
      <c r="K8" s="152"/>
      <c r="L8" s="155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780</v>
      </c>
      <c r="J9" s="151">
        <v>40</v>
      </c>
      <c r="K9" s="152"/>
      <c r="L9" s="155">
        <f t="shared" si="1"/>
        <v>0.44444444444444442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470</v>
      </c>
      <c r="J10" s="151"/>
      <c r="K10" s="152">
        <v>2</v>
      </c>
      <c r="L10" s="155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3237</v>
      </c>
      <c r="J11" s="151"/>
      <c r="K11" s="152">
        <v>9</v>
      </c>
      <c r="L11" s="155">
        <f t="shared" si="1"/>
        <v>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62</v>
      </c>
      <c r="J12" s="151">
        <v>380</v>
      </c>
      <c r="K12" s="152"/>
      <c r="L12" s="155">
        <f t="shared" si="1"/>
        <v>4.2222222222222223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3238</v>
      </c>
      <c r="J13" s="151"/>
      <c r="K13" s="152">
        <v>7</v>
      </c>
      <c r="L13" s="155">
        <f t="shared" si="1"/>
        <v>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3239</v>
      </c>
      <c r="J14" s="151"/>
      <c r="K14" s="152">
        <v>46</v>
      </c>
      <c r="L14" s="155">
        <f t="shared" si="1"/>
        <v>46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3240</v>
      </c>
      <c r="J15" s="151">
        <v>180</v>
      </c>
      <c r="K15" s="152"/>
      <c r="L15" s="155">
        <f t="shared" si="1"/>
        <v>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76</v>
      </c>
      <c r="J16" s="151">
        <v>180</v>
      </c>
      <c r="K16" s="152"/>
      <c r="L16" s="155">
        <f t="shared" si="1"/>
        <v>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 t="s">
        <v>56</v>
      </c>
      <c r="J17" s="151">
        <v>-255</v>
      </c>
      <c r="K17" s="152">
        <v>5</v>
      </c>
      <c r="L17" s="155">
        <f t="shared" si="1"/>
        <v>2.1666666666666665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3197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SUM('21-10'!$J$22:$J$361)</f>
        <v>665</v>
      </c>
      <c r="K20" s="166">
        <f>SUM('21-10'!$K$22:$K$361)</f>
        <v>-36</v>
      </c>
      <c r="L20" s="167">
        <f>SUM('21-10'!$L$22:$L$361)</f>
        <v>-28.611111111111995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53</v>
      </c>
      <c r="F22" s="16">
        <f t="shared" ref="F22:F26" si="3">D22*E22</f>
        <v>265</v>
      </c>
      <c r="G22" s="7"/>
      <c r="H22" s="156" t="s">
        <v>1796</v>
      </c>
      <c r="I22" s="154" t="s">
        <v>75</v>
      </c>
      <c r="J22" s="151">
        <v>-270</v>
      </c>
      <c r="K22" s="152">
        <v>250</v>
      </c>
      <c r="L22" s="155">
        <f>'21-10'!$K22+('21-10'!$J22/90)</f>
        <v>247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54</v>
      </c>
      <c r="S22" s="16">
        <f t="shared" ref="S22:S26" si="5">Q22*R22</f>
        <v>270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>
        <v>35</v>
      </c>
      <c r="F23" s="16">
        <f t="shared" si="3"/>
        <v>350</v>
      </c>
      <c r="G23" s="7"/>
      <c r="H23" s="156" t="s">
        <v>6</v>
      </c>
      <c r="I23" s="154" t="s">
        <v>18</v>
      </c>
      <c r="J23" s="151"/>
      <c r="K23" s="152">
        <v>40</v>
      </c>
      <c r="L23" s="155">
        <f>'21-10'!$K23+('21-10'!$J23/90)</f>
        <v>40</v>
      </c>
      <c r="M23" s="3"/>
      <c r="N23" s="13">
        <v>5</v>
      </c>
      <c r="O23" s="1">
        <v>16</v>
      </c>
      <c r="P23" s="14">
        <f t="shared" si="4"/>
        <v>80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90</v>
      </c>
      <c r="C24" s="14">
        <f t="shared" si="2"/>
        <v>900</v>
      </c>
      <c r="D24" s="15">
        <v>20</v>
      </c>
      <c r="E24" s="1">
        <v>20</v>
      </c>
      <c r="F24" s="16">
        <f t="shared" si="3"/>
        <v>400</v>
      </c>
      <c r="G24" s="7"/>
      <c r="H24" s="156" t="s">
        <v>6</v>
      </c>
      <c r="I24" s="154" t="s">
        <v>389</v>
      </c>
      <c r="J24" s="151"/>
      <c r="K24" s="152">
        <v>90</v>
      </c>
      <c r="L24" s="155">
        <f>'21-10'!$K24+('21-10'!$J24/90)</f>
        <v>90</v>
      </c>
      <c r="M24" s="3"/>
      <c r="N24" s="13">
        <v>10</v>
      </c>
      <c r="O24" s="1">
        <v>94</v>
      </c>
      <c r="P24" s="14">
        <f t="shared" si="4"/>
        <v>940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9</v>
      </c>
      <c r="F25" s="16">
        <f t="shared" si="3"/>
        <v>450</v>
      </c>
      <c r="G25" s="7"/>
      <c r="H25" s="156" t="s">
        <v>6</v>
      </c>
      <c r="I25" s="154" t="s">
        <v>3241</v>
      </c>
      <c r="J25" s="151">
        <v>600</v>
      </c>
      <c r="K25" s="152"/>
      <c r="L25" s="155">
        <f>'21-10'!$K25+('21-10'!$J25/90)</f>
        <v>6.666666666666667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</v>
      </c>
      <c r="F26" s="16">
        <f t="shared" si="3"/>
        <v>800</v>
      </c>
      <c r="G26" s="7"/>
      <c r="H26" s="156" t="s">
        <v>6</v>
      </c>
      <c r="I26" s="154" t="s">
        <v>26</v>
      </c>
      <c r="J26" s="151">
        <v>100</v>
      </c>
      <c r="K26" s="152"/>
      <c r="L26" s="155">
        <f>'21-10'!$K26+('21-10'!$J26/90)</f>
        <v>1.1111111111111112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37</v>
      </c>
      <c r="S26" s="16">
        <f t="shared" si="5"/>
        <v>3700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2265</v>
      </c>
      <c r="G27" s="7"/>
      <c r="H27" s="156" t="s">
        <v>6</v>
      </c>
      <c r="I27" s="154" t="s">
        <v>3242</v>
      </c>
      <c r="J27" s="151">
        <v>-50</v>
      </c>
      <c r="K27" s="152">
        <v>5</v>
      </c>
      <c r="L27" s="155">
        <f>'21-10'!$K27+('21-10'!$J27/90)</f>
        <v>4.4444444444444446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4130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1227</v>
      </c>
      <c r="D28" s="1"/>
      <c r="E28" s="1"/>
      <c r="F28" s="1"/>
      <c r="G28" s="1"/>
      <c r="H28" s="156" t="s">
        <v>6</v>
      </c>
      <c r="I28" s="154" t="s">
        <v>556</v>
      </c>
      <c r="J28" s="151">
        <v>140</v>
      </c>
      <c r="K28" s="152"/>
      <c r="L28" s="155">
        <f>'21-10'!$K28+('21-10'!$J28/90)</f>
        <v>1.5555555555555556</v>
      </c>
      <c r="M28" s="3"/>
      <c r="N28" s="157" t="s">
        <v>11</v>
      </c>
      <c r="O28" s="157"/>
      <c r="P28" s="158">
        <f>SUM(P22:P27)</f>
        <v>1191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-1555</v>
      </c>
      <c r="G29" s="1"/>
      <c r="H29" s="156" t="s">
        <v>6</v>
      </c>
      <c r="I29" s="154" t="s">
        <v>3243</v>
      </c>
      <c r="J29" s="151">
        <v>70</v>
      </c>
      <c r="K29" s="152"/>
      <c r="L29" s="155">
        <f>'21-10'!$K29+('21-10'!$J29/90)</f>
        <v>0.77777777777777779</v>
      </c>
      <c r="M29" s="3"/>
      <c r="N29" s="1"/>
      <c r="O29" s="1"/>
      <c r="P29" s="18"/>
      <c r="Q29" s="233" t="s">
        <v>21</v>
      </c>
      <c r="R29" s="234"/>
      <c r="S29" s="159">
        <f>SUM('21-10'!$J$22:$J$361)</f>
        <v>665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-154</v>
      </c>
      <c r="D30" s="1"/>
      <c r="E30" s="1"/>
      <c r="F30" s="8"/>
      <c r="G30" s="1"/>
      <c r="H30" s="156" t="s">
        <v>6</v>
      </c>
      <c r="I30" s="154" t="s">
        <v>155</v>
      </c>
      <c r="J30" s="151">
        <v>-210</v>
      </c>
      <c r="K30" s="152">
        <v>10</v>
      </c>
      <c r="L30" s="155">
        <f>'21-10'!$K30+('21-10'!$J30/90)</f>
        <v>7.6666666666666661</v>
      </c>
      <c r="M30" s="3"/>
      <c r="N30" s="233" t="s">
        <v>23</v>
      </c>
      <c r="O30" s="234"/>
      <c r="P30" s="158">
        <f>SUM('21-10'!$K$22:$K$361)</f>
        <v>-36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40</v>
      </c>
      <c r="I31" s="154" t="s">
        <v>240</v>
      </c>
      <c r="J31" s="151"/>
      <c r="K31" s="152">
        <v>-289</v>
      </c>
      <c r="L31" s="155">
        <f>'21-10'!$K31+('21-10'!$J31/90)</f>
        <v>-289</v>
      </c>
      <c r="M31" s="3"/>
      <c r="N31" s="1"/>
      <c r="O31" s="1"/>
      <c r="P31" s="18"/>
      <c r="Q31" s="157" t="s">
        <v>25</v>
      </c>
      <c r="R31" s="157"/>
      <c r="S31" s="159">
        <f>S27-S29-F27</f>
        <v>1200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28</v>
      </c>
      <c r="I32" s="154" t="s">
        <v>437</v>
      </c>
      <c r="J32" s="151">
        <v>-400</v>
      </c>
      <c r="K32" s="152"/>
      <c r="L32" s="155">
        <f>'21-10'!$K32+('21-10'!$J32/90)</f>
        <v>-4.4444444444444446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1796</v>
      </c>
      <c r="I33" s="154" t="s">
        <v>64</v>
      </c>
      <c r="J33" s="151"/>
      <c r="K33" s="152">
        <v>300</v>
      </c>
      <c r="L33" s="155">
        <f>'21-10'!$K33+('21-10'!$J33/90)</f>
        <v>300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35</v>
      </c>
      <c r="J34" s="151">
        <v>500</v>
      </c>
      <c r="K34" s="152">
        <v>-10</v>
      </c>
      <c r="L34" s="155">
        <f>'21-10'!$K34+('21-10'!$J34/90)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316</v>
      </c>
      <c r="J35" s="151">
        <v>100</v>
      </c>
      <c r="K35" s="152">
        <v>5</v>
      </c>
      <c r="L35" s="155">
        <f>'21-10'!$K35+('21-10'!$J35/90)</f>
        <v>6.1111111111111107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513</v>
      </c>
      <c r="J36" s="151">
        <v>470</v>
      </c>
      <c r="K36" s="152"/>
      <c r="L36" s="155">
        <f>'21-10'!$K36+('21-10'!$J36/90)</f>
        <v>5.2222222222222223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1276</v>
      </c>
      <c r="J37" s="151"/>
      <c r="K37" s="152">
        <v>90</v>
      </c>
      <c r="L37" s="155">
        <f>'21-10'!$K37+('21-10'!$J37/90)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46</v>
      </c>
      <c r="J38" s="151"/>
      <c r="K38" s="152">
        <v>8</v>
      </c>
      <c r="L38" s="155">
        <f>'21-10'!$K38+('21-10'!$J38/90)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3107</v>
      </c>
      <c r="J39" s="151">
        <v>2520</v>
      </c>
      <c r="K39" s="152"/>
      <c r="L39" s="155">
        <f>'21-10'!$K39+('21-10'!$J39/90)</f>
        <v>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462</v>
      </c>
      <c r="J40" s="151">
        <v>230</v>
      </c>
      <c r="K40" s="152"/>
      <c r="L40" s="155">
        <f>'21-10'!$K40+('21-10'!$J40/90)</f>
        <v>2.5555555555555554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3244</v>
      </c>
      <c r="J41" s="151">
        <v>-150</v>
      </c>
      <c r="K41" s="152">
        <v>10</v>
      </c>
      <c r="L41" s="155">
        <f>'21-10'!$K41+('21-10'!$J41/90)</f>
        <v>8.3333333333333339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154</v>
      </c>
      <c r="J42" s="151">
        <v>50</v>
      </c>
      <c r="K42" s="152"/>
      <c r="L42" s="155">
        <f>'21-10'!$K42+('21-10'!$J42/90)</f>
        <v>0.55555555555555558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404</v>
      </c>
      <c r="J43" s="151">
        <v>-225</v>
      </c>
      <c r="K43" s="152">
        <v>5</v>
      </c>
      <c r="L43" s="155">
        <f>'21-10'!$K43+('21-10'!$J43/90)</f>
        <v>2.5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3245</v>
      </c>
      <c r="J44" s="151">
        <v>135</v>
      </c>
      <c r="K44" s="152"/>
      <c r="L44" s="155">
        <f>'21-10'!$K44+('21-10'!$J44/90)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1796</v>
      </c>
      <c r="I45" s="154" t="s">
        <v>3246</v>
      </c>
      <c r="J45" s="151">
        <v>100</v>
      </c>
      <c r="K45" s="152">
        <v>350</v>
      </c>
      <c r="L45" s="155">
        <f>'21-10'!$K45+('21-10'!$J45/90)</f>
        <v>351.11111111111109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1813</v>
      </c>
      <c r="J46" s="151">
        <v>100</v>
      </c>
      <c r="K46" s="152"/>
      <c r="L46" s="155">
        <f>'21-10'!$K46+('21-10'!$J46/90)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3247</v>
      </c>
      <c r="J47" s="151"/>
      <c r="K47" s="152">
        <v>5</v>
      </c>
      <c r="L47" s="155">
        <f>'21-10'!$K47+('21-10'!$J47/90)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40</v>
      </c>
      <c r="I48" s="154" t="s">
        <v>232</v>
      </c>
      <c r="J48" s="151">
        <v>-350</v>
      </c>
      <c r="K48" s="152"/>
      <c r="L48" s="155">
        <f>'21-10'!$K48+('21-10'!$J48/90)</f>
        <v>-3.8888888888888888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776</v>
      </c>
      <c r="J49" s="151">
        <v>180</v>
      </c>
      <c r="K49" s="152"/>
      <c r="L49" s="155">
        <f>'21-10'!$K49+('21-10'!$J49/90)</f>
        <v>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3248</v>
      </c>
      <c r="J50" s="151">
        <v>100</v>
      </c>
      <c r="K50" s="152"/>
      <c r="L50" s="155">
        <f>'21-10'!$K50+('21-10'!$J50/90)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341</v>
      </c>
      <c r="J51" s="151"/>
      <c r="K51" s="152">
        <v>15</v>
      </c>
      <c r="L51" s="155">
        <f>'21-10'!$K51+('21-10'!$J51/90)</f>
        <v>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39</v>
      </c>
      <c r="J52" s="151">
        <v>200</v>
      </c>
      <c r="K52" s="152">
        <v>20</v>
      </c>
      <c r="L52" s="155">
        <f>'21-10'!$K52+('21-10'!$J52/90)</f>
        <v>22.222222222222221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40</v>
      </c>
      <c r="I53" s="154" t="s">
        <v>3249</v>
      </c>
      <c r="J53" s="151"/>
      <c r="K53" s="152">
        <v>-450</v>
      </c>
      <c r="L53" s="155">
        <f>'21-10'!$K53+('21-10'!$J53/90)</f>
        <v>-450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3250</v>
      </c>
      <c r="J54" s="151"/>
      <c r="K54" s="152">
        <v>30</v>
      </c>
      <c r="L54" s="155">
        <f>'21-10'!$K54+('21-10'!$J54/90)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1530</v>
      </c>
      <c r="J55" s="151"/>
      <c r="K55" s="152">
        <v>65</v>
      </c>
      <c r="L55" s="155">
        <f>'21-10'!$K55+('21-10'!$J55/90)</f>
        <v>65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1366</v>
      </c>
      <c r="J56" s="151">
        <v>-600</v>
      </c>
      <c r="K56" s="152">
        <v>10</v>
      </c>
      <c r="L56" s="155">
        <f>'21-10'!$K56+('21-10'!$J56/90)</f>
        <v>3.333333333333333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3251</v>
      </c>
      <c r="J57" s="151">
        <v>450</v>
      </c>
      <c r="K57" s="152">
        <v>30</v>
      </c>
      <c r="L57" s="155">
        <f>'21-10'!$K57+('21-10'!$J57/90)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1953</v>
      </c>
      <c r="J58" s="151">
        <v>-225</v>
      </c>
      <c r="K58" s="152">
        <v>20</v>
      </c>
      <c r="L58" s="155">
        <f>'21-10'!$K58+('21-10'!$J58/90)</f>
        <v>17.5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3252</v>
      </c>
      <c r="J59" s="151">
        <v>800</v>
      </c>
      <c r="K59" s="152"/>
      <c r="L59" s="155">
        <f>'21-10'!$K59+('21-10'!$J59/90)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3253</v>
      </c>
      <c r="J60" s="151"/>
      <c r="K60" s="152">
        <v>7</v>
      </c>
      <c r="L60" s="155">
        <f>'21-10'!$K60+('21-10'!$J60/90)</f>
        <v>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201</v>
      </c>
      <c r="J61" s="151"/>
      <c r="K61" s="152">
        <v>4</v>
      </c>
      <c r="L61" s="155">
        <f>'21-10'!$K61+('21-10'!$J61/90)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180</v>
      </c>
      <c r="J62" s="151">
        <v>200</v>
      </c>
      <c r="K62" s="152"/>
      <c r="L62" s="155">
        <f>'21-10'!$K62+('21-10'!$J62/90)</f>
        <v>2.2222222222222223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62</v>
      </c>
      <c r="J63" s="151">
        <v>380</v>
      </c>
      <c r="K63" s="152"/>
      <c r="L63" s="155">
        <f>'21-10'!$K63+('21-10'!$J63/90)</f>
        <v>4.2222222222222223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3254</v>
      </c>
      <c r="J64" s="151"/>
      <c r="K64" s="152">
        <v>25</v>
      </c>
      <c r="L64" s="155">
        <f>'21-10'!$K64+('21-10'!$J64/90)</f>
        <v>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1384</v>
      </c>
      <c r="J65" s="151"/>
      <c r="K65" s="152">
        <v>24</v>
      </c>
      <c r="L65" s="155">
        <f>'21-10'!$K65+('21-10'!$J65/90)</f>
        <v>24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3255</v>
      </c>
      <c r="J66" s="151">
        <v>-315</v>
      </c>
      <c r="K66" s="152">
        <v>10</v>
      </c>
      <c r="L66" s="155">
        <f>'21-10'!$K66+('21-10'!$J66/90)</f>
        <v>6.5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1863</v>
      </c>
      <c r="J67" s="151"/>
      <c r="K67" s="152">
        <v>5</v>
      </c>
      <c r="L67" s="155">
        <f>'21-10'!$K67+('21-10'!$J67/90)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132</v>
      </c>
      <c r="J68" s="151">
        <v>-540</v>
      </c>
      <c r="K68" s="152">
        <v>10</v>
      </c>
      <c r="L68" s="155">
        <f>'21-10'!$K68+('21-10'!$J68/90)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28</v>
      </c>
      <c r="I69" s="154" t="s">
        <v>3256</v>
      </c>
      <c r="J69" s="151">
        <v>-410</v>
      </c>
      <c r="K69" s="152">
        <v>-35</v>
      </c>
      <c r="L69" s="155">
        <f>'21-10'!$K69+('21-10'!$J69/90)</f>
        <v>-39.555555555555557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223</v>
      </c>
      <c r="J70" s="151">
        <v>-180</v>
      </c>
      <c r="K70" s="152">
        <v>10</v>
      </c>
      <c r="L70" s="155">
        <f>'21-10'!$K70+('21-10'!$J70/90)</f>
        <v>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154</v>
      </c>
      <c r="J71" s="151">
        <v>50</v>
      </c>
      <c r="K71" s="152"/>
      <c r="L71" s="155">
        <f>'21-10'!$K71+('21-10'!$J71/90)</f>
        <v>0.55555555555555558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146</v>
      </c>
      <c r="J72" s="151">
        <v>200</v>
      </c>
      <c r="K72" s="152"/>
      <c r="L72" s="155">
        <f>'21-10'!$K72+('21-10'!$J72/90)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316</v>
      </c>
      <c r="J73" s="151">
        <v>200</v>
      </c>
      <c r="K73" s="152"/>
      <c r="L73" s="155">
        <f>'21-10'!$K73+('21-10'!$J73/90)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1246</v>
      </c>
      <c r="J74" s="151">
        <v>-700</v>
      </c>
      <c r="K74" s="152">
        <v>10</v>
      </c>
      <c r="L74" s="155">
        <f>'21-10'!$K74+('21-10'!$J74/90)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-160</v>
      </c>
      <c r="K75" s="152">
        <v>5</v>
      </c>
      <c r="L75" s="155">
        <f>'21-10'!$K75+('21-10'!$J75/90)</f>
        <v>3.2222222222222223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2508</v>
      </c>
      <c r="J76" s="151">
        <v>150</v>
      </c>
      <c r="K76" s="152"/>
      <c r="L76" s="155">
        <f>'21-10'!$K76+('21-10'!$J76/90)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40</v>
      </c>
      <c r="I77" s="154" t="s">
        <v>3257</v>
      </c>
      <c r="J77" s="151"/>
      <c r="K77" s="152">
        <v>-10</v>
      </c>
      <c r="L77" s="155">
        <f>'21-10'!$K77+('21-10'!$J77/90)</f>
        <v>-10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3258</v>
      </c>
      <c r="J78" s="151">
        <v>-135</v>
      </c>
      <c r="K78" s="152">
        <v>65</v>
      </c>
      <c r="L78" s="155">
        <f>'21-10'!$K78+('21-10'!$J78/90)</f>
        <v>63.5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416</v>
      </c>
      <c r="J79" s="151">
        <v>300</v>
      </c>
      <c r="K79" s="152"/>
      <c r="L79" s="155">
        <f>'21-10'!$K79+('21-10'!$J79/90)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3259</v>
      </c>
      <c r="J80" s="151">
        <v>100</v>
      </c>
      <c r="K80" s="152"/>
      <c r="L80" s="155">
        <f>'21-10'!$K80+('21-10'!$J80/90)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266</v>
      </c>
      <c r="J81" s="151">
        <v>50</v>
      </c>
      <c r="K81" s="152"/>
      <c r="L81" s="155">
        <f>'21-10'!$K81+('21-10'!$J81/90)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3260</v>
      </c>
      <c r="J82" s="151">
        <v>250</v>
      </c>
      <c r="K82" s="152"/>
      <c r="L82" s="155">
        <f>'21-10'!$K82+('21-10'!$J82/90)</f>
        <v>2.7777777777777777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26</v>
      </c>
      <c r="J83" s="151"/>
      <c r="K83" s="152">
        <v>2</v>
      </c>
      <c r="L83" s="155">
        <f>'21-10'!$K83+('21-10'!$J83/90)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3261</v>
      </c>
      <c r="J84" s="151">
        <v>250</v>
      </c>
      <c r="K84" s="152"/>
      <c r="L84" s="155">
        <f>'21-10'!$K84+('21-10'!$J84/90)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3010</v>
      </c>
      <c r="J85" s="151"/>
      <c r="K85" s="152">
        <v>150</v>
      </c>
      <c r="L85" s="155">
        <f>'21-10'!$K85+('21-10'!$J85/90)</f>
        <v>150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3262</v>
      </c>
      <c r="J86" s="151">
        <v>-420</v>
      </c>
      <c r="K86" s="152">
        <v>10</v>
      </c>
      <c r="L86" s="155">
        <f>'21-10'!$K86+('21-10'!$J86/90)</f>
        <v>5.333333333333333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780</v>
      </c>
      <c r="J87" s="151">
        <v>200</v>
      </c>
      <c r="K87" s="152"/>
      <c r="L87" s="155">
        <f>'21-10'!$K87+('21-10'!$J87/90)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754</v>
      </c>
      <c r="J88" s="151">
        <v>-220</v>
      </c>
      <c r="K88" s="152">
        <v>10</v>
      </c>
      <c r="L88" s="155">
        <f>'21-10'!$K88+('21-10'!$J88/90)</f>
        <v>7.5555555555555554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76</v>
      </c>
      <c r="J89" s="151">
        <v>50</v>
      </c>
      <c r="K89" s="152">
        <v>5</v>
      </c>
      <c r="L89" s="155">
        <f>'21-10'!$K89+('21-10'!$J89/90)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3263</v>
      </c>
      <c r="J90" s="151"/>
      <c r="K90" s="152">
        <v>40</v>
      </c>
      <c r="L90" s="155">
        <f>'21-10'!$K90+('21-10'!$J90/90)</f>
        <v>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2182</v>
      </c>
      <c r="J91" s="151">
        <v>90</v>
      </c>
      <c r="K91" s="152">
        <v>10</v>
      </c>
      <c r="L91" s="155">
        <f>'21-10'!$K91+('21-10'!$J91/90)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1114</v>
      </c>
      <c r="J92" s="151">
        <v>400</v>
      </c>
      <c r="K92" s="152"/>
      <c r="L92" s="155">
        <f>'21-10'!$K92+('21-10'!$J92/90)</f>
        <v>4.4444444444444446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3033</v>
      </c>
      <c r="J93" s="151">
        <v>-100</v>
      </c>
      <c r="K93" s="152">
        <v>5</v>
      </c>
      <c r="L93" s="155">
        <f>'21-10'!$K93+('21-10'!$J93/90)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3264</v>
      </c>
      <c r="J94" s="151">
        <v>50</v>
      </c>
      <c r="K94" s="152"/>
      <c r="L94" s="155">
        <f>'21-10'!$K94+('21-10'!$J94/90)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1482</v>
      </c>
      <c r="J95" s="151">
        <v>-360</v>
      </c>
      <c r="K95" s="152">
        <v>10</v>
      </c>
      <c r="L95" s="155">
        <f>'21-10'!$K95+('21-10'!$J95/90)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3266</v>
      </c>
      <c r="J96" s="151">
        <v>200</v>
      </c>
      <c r="K96" s="152"/>
      <c r="L96" s="155">
        <f>'21-10'!$K96+('21-10'!$J96/90)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3265</v>
      </c>
      <c r="J97" s="151">
        <v>100</v>
      </c>
      <c r="K97" s="152"/>
      <c r="L97" s="155">
        <f>'21-10'!$K97+('21-10'!$J97/90)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3267</v>
      </c>
      <c r="J98" s="151"/>
      <c r="K98" s="152">
        <v>20</v>
      </c>
      <c r="L98" s="155">
        <f>'21-10'!$K98+('21-10'!$J98/90)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3268</v>
      </c>
      <c r="J99" s="151">
        <v>-270</v>
      </c>
      <c r="K99" s="152">
        <v>10</v>
      </c>
      <c r="L99" s="155">
        <f>'21-10'!$K99+('21-10'!$J99/90)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3269</v>
      </c>
      <c r="J100" s="151">
        <v>500</v>
      </c>
      <c r="K100" s="152"/>
      <c r="L100" s="155">
        <f>'21-10'!$K100+('21-10'!$J100/90)</f>
        <v>5.5555555555555554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3270</v>
      </c>
      <c r="J101" s="151">
        <v>-500</v>
      </c>
      <c r="K101" s="152">
        <v>10</v>
      </c>
      <c r="L101" s="155">
        <f>'21-10'!$K101+('21-10'!$J101/90)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75</v>
      </c>
      <c r="J102" s="151"/>
      <c r="K102" s="152">
        <v>140</v>
      </c>
      <c r="L102" s="155">
        <f>'21-10'!$K102+('21-10'!$J102/90)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180</v>
      </c>
      <c r="J103" s="151">
        <v>200</v>
      </c>
      <c r="K103" s="152"/>
      <c r="L103" s="155">
        <f>'21-10'!$K103+('21-10'!$J103/90)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28</v>
      </c>
      <c r="I104" s="154" t="s">
        <v>953</v>
      </c>
      <c r="J104" s="151"/>
      <c r="K104" s="152">
        <v>-50</v>
      </c>
      <c r="L104" s="155">
        <f>'21-10'!$K104+('21-10'!$J104/90)</f>
        <v>-50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3069</v>
      </c>
      <c r="J105" s="151">
        <v>225</v>
      </c>
      <c r="K105" s="152"/>
      <c r="L105" s="155">
        <f>'21-10'!$K105+('21-10'!$J105/90)</f>
        <v>2.5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1121</v>
      </c>
      <c r="J106" s="151"/>
      <c r="K106" s="152">
        <v>30</v>
      </c>
      <c r="L106" s="155">
        <f>'21-10'!$K106+('21-10'!$J106/90)</f>
        <v>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229</v>
      </c>
      <c r="J107" s="151">
        <v>-150</v>
      </c>
      <c r="K107" s="152"/>
      <c r="L107" s="155">
        <f>'21-10'!$K107+('21-10'!$J107/90)</f>
        <v>-1.6666666666666667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354</v>
      </c>
      <c r="J108" s="151">
        <v>-50</v>
      </c>
      <c r="K108" s="152">
        <v>4</v>
      </c>
      <c r="L108" s="155">
        <f>'21-10'!$K108+('21-10'!$J108/90)</f>
        <v>3.4444444444444446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75</v>
      </c>
      <c r="J109" s="151"/>
      <c r="K109" s="152">
        <v>300</v>
      </c>
      <c r="L109" s="155">
        <f>'21-10'!$K109+('21-10'!$J109/90)</f>
        <v>300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-300</v>
      </c>
      <c r="L110" s="155">
        <f>'21-10'!$K110+('21-10'!$J110/90)</f>
        <v>-300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3271</v>
      </c>
      <c r="J111" s="151">
        <v>200</v>
      </c>
      <c r="K111" s="152"/>
      <c r="L111" s="155">
        <f>'21-10'!$K111+('21-10'!$J111/90)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1372</v>
      </c>
      <c r="J112" s="151"/>
      <c r="K112" s="152">
        <v>28</v>
      </c>
      <c r="L112" s="155">
        <f>'21-10'!$K112+('21-10'!$J112/90)</f>
        <v>28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502</v>
      </c>
      <c r="J113" s="151">
        <v>100</v>
      </c>
      <c r="K113" s="152"/>
      <c r="L113" s="155">
        <f>'21-10'!$K113+('21-10'!$J113/90)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3272</v>
      </c>
      <c r="J114" s="151"/>
      <c r="K114" s="152">
        <v>30</v>
      </c>
      <c r="L114" s="155">
        <f>'21-10'!$K114+('21-10'!$J114/90)</f>
        <v>30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3273</v>
      </c>
      <c r="J115" s="151"/>
      <c r="K115" s="152">
        <v>9</v>
      </c>
      <c r="L115" s="155">
        <f>'21-10'!$K115+('21-10'!$J115/90)</f>
        <v>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208</v>
      </c>
      <c r="J116" s="151">
        <v>-180</v>
      </c>
      <c r="K116" s="152">
        <v>10</v>
      </c>
      <c r="L116" s="155">
        <f>'21-10'!$K116+('21-10'!$J116/90)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3274</v>
      </c>
      <c r="J117" s="151">
        <v>-500</v>
      </c>
      <c r="K117" s="152">
        <v>10</v>
      </c>
      <c r="L117" s="155">
        <f>'21-10'!$K117+('21-10'!$J117/90)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513</v>
      </c>
      <c r="J118" s="151">
        <v>110</v>
      </c>
      <c r="K118" s="152"/>
      <c r="L118" s="155">
        <f>'21-10'!$K118+('21-10'!$J118/90)</f>
        <v>1.2222222222222223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3275</v>
      </c>
      <c r="J119" s="151">
        <v>60</v>
      </c>
      <c r="K119" s="152"/>
      <c r="L119" s="155">
        <f>'21-10'!$K119+('21-10'!$J119/90)</f>
        <v>0.66666666666666663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379</v>
      </c>
      <c r="J120" s="151"/>
      <c r="K120" s="152">
        <v>5</v>
      </c>
      <c r="L120" s="155">
        <f>'21-10'!$K120+('21-10'!$J120/90)</f>
        <v>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28</v>
      </c>
      <c r="I121" s="154" t="s">
        <v>2243</v>
      </c>
      <c r="J121" s="151">
        <v>-100</v>
      </c>
      <c r="K121" s="152"/>
      <c r="L121" s="155">
        <f>'21-10'!$K121+('21-10'!$J121/90)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2860</v>
      </c>
      <c r="J122" s="151">
        <v>-330</v>
      </c>
      <c r="K122" s="152">
        <v>5</v>
      </c>
      <c r="L122" s="155">
        <f>'21-10'!$K122+('21-10'!$J122/90)</f>
        <v>1.3333333333333335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3276</v>
      </c>
      <c r="J123" s="151">
        <v>270</v>
      </c>
      <c r="K123" s="152"/>
      <c r="L123" s="155">
        <f>'21-10'!$K123+('21-10'!$J123/90)</f>
        <v>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699</v>
      </c>
      <c r="J124" s="151"/>
      <c r="K124" s="152">
        <v>47</v>
      </c>
      <c r="L124" s="155">
        <f>'21-10'!$K124+('21-10'!$J124/90)</f>
        <v>47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1169</v>
      </c>
      <c r="J125" s="151">
        <v>300</v>
      </c>
      <c r="K125" s="152"/>
      <c r="L125" s="155">
        <f>'21-10'!$K125+('21-10'!$J125/90)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363</v>
      </c>
      <c r="J126" s="151">
        <v>-350</v>
      </c>
      <c r="K126" s="152">
        <v>140</v>
      </c>
      <c r="L126" s="155">
        <f>'21-10'!$K126+('21-10'!$J126/90)</f>
        <v>136.11111111111111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76</v>
      </c>
      <c r="J127" s="151">
        <v>-270</v>
      </c>
      <c r="K127" s="152">
        <v>5</v>
      </c>
      <c r="L127" s="155">
        <f>'21-10'!$K127+('21-10'!$J127/90)</f>
        <v>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3277</v>
      </c>
      <c r="J128" s="151">
        <v>800</v>
      </c>
      <c r="K128" s="152">
        <v>50</v>
      </c>
      <c r="L128" s="155">
        <f>'21-10'!$K128+('21-10'!$J128/90)</f>
        <v>58.888888888888886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1073</v>
      </c>
      <c r="J129" s="151">
        <v>-200</v>
      </c>
      <c r="K129" s="152">
        <v>65</v>
      </c>
      <c r="L129" s="155">
        <f>'21-10'!$K129+('21-10'!$J129/90)</f>
        <v>62.777777777777779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2102</v>
      </c>
      <c r="J130" s="151">
        <v>400</v>
      </c>
      <c r="K130" s="152">
        <v>55</v>
      </c>
      <c r="L130" s="155">
        <f>'21-10'!$K130+('21-10'!$J130/90)</f>
        <v>59.444444444444443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-1600</v>
      </c>
      <c r="L131" s="155">
        <f>'21-10'!$K131+('21-10'!$J131/90)</f>
        <v>-1600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921</v>
      </c>
      <c r="J132" s="151">
        <v>130</v>
      </c>
      <c r="K132" s="152"/>
      <c r="L132" s="155">
        <f>'21-10'!$K132+('21-10'!$J132/90)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3278</v>
      </c>
      <c r="J133" s="151">
        <v>-150</v>
      </c>
      <c r="K133" s="152">
        <v>-10</v>
      </c>
      <c r="L133" s="155">
        <f>'21-10'!$K133+('21-10'!$J133/90)</f>
        <v>-11.666666666666666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>
        <v>200</v>
      </c>
      <c r="K134" s="152">
        <v>1</v>
      </c>
      <c r="L134" s="155">
        <f>'21-10'!$K134+('21-10'!$J134/90)</f>
        <v>3.2222222222222223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-625</v>
      </c>
      <c r="K135" s="152">
        <v>-31</v>
      </c>
      <c r="L135" s="155">
        <f>'21-10'!$K135+('21-10'!$J135/90)</f>
        <v>-37.944444444444443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28</v>
      </c>
      <c r="I136" s="154" t="s">
        <v>43</v>
      </c>
      <c r="J136" s="151">
        <v>-2000</v>
      </c>
      <c r="K136" s="152"/>
      <c r="L136" s="155">
        <f>'21-10'!$K136+('21-10'!$J136/90)</f>
        <v>-22.222222222222221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28</v>
      </c>
      <c r="I137" s="154" t="s">
        <v>3279</v>
      </c>
      <c r="J137" s="151">
        <v>-1200</v>
      </c>
      <c r="K137" s="152"/>
      <c r="L137" s="155">
        <f>'21-10'!$K137+('21-10'!$J137/90)</f>
        <v>-13.333333333333334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'21-10'!$K138+('21-10'!$J138/90)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'21-10'!$K139+('21-10'!$J139/90)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'21-10'!$K140+('21-10'!$J140/90)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'21-10'!$K141+('21-10'!$J141/90)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'21-10'!$K142+('21-10'!$J142/90)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'21-10'!$K143+('21-10'!$J143/90)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'21-10'!$K144+('21-10'!$J144/90)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'21-10'!$K145+('21-10'!$J145/90)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'21-10'!$K146+('21-10'!$J146/90)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'21-10'!$K147+('21-10'!$J147/90)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'21-10'!$K148+('21-10'!$J148/90)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'21-10'!$K149+('21-10'!$J149/90)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'21-10'!$K150+('21-10'!$J150/90)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'21-10'!$K151+('21-10'!$J151/90)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'21-10'!$K152+('21-10'!$J152/90)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'21-10'!$K153+('21-10'!$J153/90)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'21-10'!$K154+('21-10'!$J154/90)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'21-10'!$K155+('21-10'!$J155/90)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'21-10'!$K156+('21-10'!$J156/90)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'21-10'!$K157+('21-10'!$J157/90)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'21-10'!$K158+('21-10'!$J158/90)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'21-10'!$K159+('21-10'!$J159/90)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'21-10'!$K160+('21-10'!$J160/90)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'21-10'!$K161+('21-10'!$J161/90)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'21-10'!$K162+('21-10'!$J162/90)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'21-10'!$K163+('21-10'!$J163/90)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'21-10'!$K164+('21-10'!$J164/90)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'21-10'!$K165+('21-10'!$J165/90)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'21-10'!$K166+('21-10'!$J166/90)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'21-10'!$K167+('21-10'!$J167/90)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'21-10'!$K168+('21-10'!$J168/90)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'21-10'!$K169+('21-10'!$J169/90)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'21-10'!$K170+('21-10'!$J170/90)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'21-10'!$K171+('21-10'!$J171/90)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'21-10'!$K172+('21-10'!$J172/90)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'21-10'!$K173+('21-10'!$J173/90)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'21-10'!$K174+('21-10'!$J174/90)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'21-10'!$K175+('21-10'!$J175/90)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'21-10'!$K176+('21-10'!$J176/90)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'21-10'!$K177+('21-10'!$J177/90)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'21-10'!$K178+('21-10'!$J178/90)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'21-10'!$K179+('21-10'!$J179/90)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'21-10'!$K180+('21-10'!$J180/90)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'21-10'!$K181+('21-10'!$J181/90)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'21-10'!$K182+('21-10'!$J182/90)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'21-10'!$K183+('21-10'!$J183/90)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'21-10'!$K184+('21-10'!$J184/90)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'21-10'!$K185+('21-10'!$J185/90)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'21-10'!$K186+('21-10'!$J186/90)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'21-10'!$K187+('21-10'!$J187/90)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'21-10'!$K188+('21-10'!$J188/90)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'21-10'!$K189+('21-10'!$J189/90)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'21-10'!$K190+('21-10'!$J190/90)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'21-10'!$K191+('21-10'!$J191/90)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'21-10'!$K192+('21-10'!$J192/90)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'21-10'!$K193+('21-10'!$J193/90)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'21-10'!$K194+('21-10'!$J194/90)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'21-10'!$K195+('21-10'!$J195/90)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'21-10'!$K196+('21-10'!$J196/90)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'21-10'!$K197+('21-10'!$J197/90)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'21-10'!$K198+('21-10'!$J198/90)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'21-10'!$K199+('21-10'!$J199/90)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'21-10'!$K200+('21-10'!$J200/90)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'21-10'!$K201+('21-10'!$J201/90)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'21-10'!$K202+('21-10'!$J202/90)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'21-10'!$K203+('21-10'!$J203/90)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'21-10'!$K204+('21-10'!$J204/90)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'21-10'!$K205+('21-10'!$J205/90)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'21-10'!$K206+('21-10'!$J206/90)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'21-10'!$K207+('21-10'!$J207/90)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'21-10'!$K208+('21-10'!$J208/90)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'21-10'!$K209+('21-10'!$J209/90)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'21-10'!$K210+('21-10'!$J210/90)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'21-10'!$K211+('21-10'!$J211/90)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'21-10'!$K212+('21-10'!$J212/90)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'21-10'!$K213+('21-10'!$J213/90)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'21-10'!$K214+('21-10'!$J214/90)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'21-10'!$K215+('21-10'!$J215/90)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'21-10'!$K216+('21-10'!$J216/90)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'21-10'!$K217+('21-10'!$J217/90)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'21-10'!$K218+('21-10'!$J218/90)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'21-10'!$K219+('21-10'!$J219/90)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'21-10'!$K220+('21-10'!$J220/90)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'21-10'!$K221+('21-10'!$J221/90)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'21-10'!$K222+('21-10'!$J222/90)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'21-10'!$K223+('21-10'!$J223/90)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'21-10'!$K224+('21-10'!$J224/90)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'21-10'!$K225+('21-10'!$J225/90)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'21-10'!$K226+('21-10'!$J226/90)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'21-10'!$K227+('21-10'!$J227/90)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'21-10'!$K228+('21-10'!$J228/90)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'21-10'!$K229+('21-10'!$J229/90)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'21-10'!$K230+('21-10'!$J230/90)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'21-10'!$K231+('21-10'!$J231/90)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'21-10'!$K232+('21-10'!$J232/90)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'21-10'!$K233+('21-10'!$J233/90)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'21-10'!$K234+('21-10'!$J234/90)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'21-10'!$K235+('21-10'!$J235/90)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'21-10'!$K236+('21-10'!$J236/90)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'21-10'!$K237+('21-10'!$J237/90)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'21-10'!$K238+('21-10'!$J238/90)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'21-10'!$K239+('21-10'!$J239/90)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'21-10'!$K240+('21-10'!$J240/90)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'21-10'!$K241+('21-10'!$J241/90)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'21-10'!$K242+('21-10'!$J242/90)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'21-10'!$K243+('21-10'!$J243/90)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'21-10'!$K244+('21-10'!$J244/90)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'21-10'!$K245+('21-10'!$J245/90)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'21-10'!$K246+('21-10'!$J246/90)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'21-10'!$K247+('21-10'!$J247/90)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'21-10'!$K248+('21-10'!$J248/90)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'21-10'!$K249+('21-10'!$J249/90)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'21-10'!$K250+('21-10'!$J250/90)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'21-10'!$K251+('21-10'!$J251/90)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'21-10'!$K252+('21-10'!$J252/90)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'21-10'!$K253+('21-10'!$J253/90)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'21-10'!$K254+('21-10'!$J254/90)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'21-10'!$K255+('21-10'!$J255/90)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'21-10'!$K256+('21-10'!$J256/90)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'21-10'!$K257+('21-10'!$J257/90)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'21-10'!$K258+('21-10'!$J258/90)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'21-10'!$K259+('21-10'!$J259/90)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'21-10'!$K260+('21-10'!$J260/90)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'21-10'!$K261+('21-10'!$J261/90)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'21-10'!$K262+('21-10'!$J262/90)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'21-10'!$K263+('21-10'!$J263/90)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'21-10'!$K264+('21-10'!$J264/90)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'21-10'!$K265+('21-10'!$J265/90)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'21-10'!$K266+('21-10'!$J266/90)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'21-10'!$K267+('21-10'!$J267/90)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'21-10'!$K268+('21-10'!$J268/90)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'21-10'!$K269+('21-10'!$J269/90)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'21-10'!$K270+('21-10'!$J270/90)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'21-10'!$K271+('21-10'!$J271/90)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'21-10'!$K272+('21-10'!$J272/90)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'21-10'!$K273+('21-10'!$J273/90)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'21-10'!$K274+('21-10'!$J274/90)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'21-10'!$K275+('21-10'!$J275/90)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'21-10'!$K276+('21-10'!$J276/90)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'21-10'!$K277+('21-10'!$J277/90)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'21-10'!$K278+('21-10'!$J278/90)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'21-10'!$K279+('21-10'!$J279/90)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'21-10'!$K280+('21-10'!$J280/90)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'21-10'!$K281+('21-10'!$J281/90)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'21-10'!$K282+('21-10'!$J282/90)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'21-10'!$K283+('21-10'!$J283/90)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'21-10'!$K284+('21-10'!$J284/90)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'21-10'!$K285+('21-10'!$J285/90)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'21-10'!$K286+('21-10'!$J286/90)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'21-10'!$K287+('21-10'!$J287/90)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'21-10'!$K288+('21-10'!$J288/90)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'21-10'!$K289+('21-10'!$J289/90)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'21-10'!$K290+('21-10'!$J290/90)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'21-10'!$K291+('21-10'!$J291/90)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'21-10'!$K292+('21-10'!$J292/90)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'21-10'!$K293+('21-10'!$J293/90)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'21-10'!$K294+('21-10'!$J294/90)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'21-10'!$K295+('21-10'!$J295/90)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'21-10'!$K296+('21-10'!$J296/90)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'21-10'!$K297+('21-10'!$J297/90)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'21-10'!$K298+('21-10'!$J298/90)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'21-10'!$K299+('21-10'!$J299/90)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'21-10'!$K300+('21-10'!$J300/90)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'21-10'!$K301+('21-10'!$J301/90)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'21-10'!$K302+('21-10'!$J302/90)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'21-10'!$K303+('21-10'!$J303/90)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'21-10'!$K304+('21-10'!$J304/90)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'21-10'!$K305+('21-10'!$J305/90)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'21-10'!$K306+('21-10'!$J306/90)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'21-10'!$K307+('21-10'!$J307/90)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'21-10'!$K308+('21-10'!$J308/90)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'21-10'!$K309+('21-10'!$J309/90)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'21-10'!$K310+('21-10'!$J310/90)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'21-10'!$K311+('21-10'!$J311/90)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'21-10'!$K312+('21-10'!$J312/90)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'21-10'!$K313+('21-10'!$J313/90)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'21-10'!$K314+('21-10'!$J314/90)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'21-10'!$K315+('21-10'!$J315/90)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'21-10'!$K316+('21-10'!$J316/90)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'21-10'!$K317+('21-10'!$J317/90)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'21-10'!$K318+('21-10'!$J318/90)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'21-10'!$K319+('21-10'!$J319/90)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'21-10'!$K320+('21-10'!$J320/90)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'21-10'!$K321+('21-10'!$J321/90)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'21-10'!$K322+('21-10'!$J322/90)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'21-10'!$K323+('21-10'!$J323/90)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'21-10'!$K324+('21-10'!$J324/90)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'21-10'!$K325+('21-10'!$J325/90)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'21-10'!$K326+('21-10'!$J326/90)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'21-10'!$K327+('21-10'!$J327/90)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'21-10'!$K328+('21-10'!$J328/90)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'21-10'!$K329+('21-10'!$J329/90)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'21-10'!$K330+('21-10'!$J330/90)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'21-10'!$K331+('21-10'!$J331/90)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'21-10'!$K332+('21-10'!$J332/90)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'21-10'!$K333+('21-10'!$J333/90)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'21-10'!$K334+('21-10'!$J334/90)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'21-10'!$K335+('21-10'!$J335/90)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'21-10'!$K336+('21-10'!$J336/90)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'21-10'!$K337+('21-10'!$J337/90)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'21-10'!$K338+('21-10'!$J338/90)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'21-10'!$K339+('21-10'!$J339/90)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'21-10'!$K340+('21-10'!$J340/90)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'21-10'!$K341+('21-10'!$J341/90)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'21-10'!$K342+('21-10'!$J342/90)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'21-10'!$K343+('21-10'!$J343/90)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'21-10'!$K344+('21-10'!$J344/90)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'21-10'!$K345+('21-10'!$J345/90)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'21-10'!$K346+('21-10'!$J346/90)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'21-10'!$K347+('21-10'!$J347/90)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'21-10'!$K348+('21-10'!$J348/90)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'21-10'!$K349+('21-10'!$J349/90)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'21-10'!$K350+('21-10'!$J350/90)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'21-10'!$K351+('21-10'!$J351/90)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'21-10'!$K352+('21-10'!$J352/90)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'21-10'!$K353+('21-10'!$J353/90)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'21-10'!$K354+('21-10'!$J354/90)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'21-10'!$K355+('21-10'!$J355/90)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'21-10'!$K356+('21-10'!$J356/90)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'21-10'!$K357+('21-10'!$J357/90)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'21-10'!$K358+('21-10'!$J358/90)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'21-10'!$K359+('21-10'!$J359/90)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'21-10'!$K360+('21-10'!$J360/90)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'21-10'!$K361+('21-10'!$J361/90)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08" priority="1">
      <formula>$H22="جملة"</formula>
    </cfRule>
    <cfRule type="expression" dxfId="107" priority="2">
      <formula>$H22="مصاريف"</formula>
    </cfRule>
    <cfRule type="expression" dxfId="106" priority="3">
      <formula>$H22="سحب"</formula>
    </cfRule>
    <cfRule type="expression" dxfId="105" priority="4">
      <formula>$H22="بيع"</formula>
    </cfRule>
  </conditionalFormatting>
  <conditionalFormatting sqref="H3:L18">
    <cfRule type="expression" dxfId="104" priority="5">
      <formula>$H3="جملة"</formula>
    </cfRule>
    <cfRule type="expression" dxfId="103" priority="6">
      <formula>$H3="مصاريف"</formula>
    </cfRule>
    <cfRule type="expression" dxfId="102" priority="7">
      <formula>$H3="سحب"</formula>
    </cfRule>
    <cfRule type="expression" dxfId="101" priority="8">
      <formula>$H3="بيع"</formula>
    </cfRule>
  </conditionalFormatting>
  <conditionalFormatting sqref="I22:L361">
    <cfRule type="expression" dxfId="100" priority="9">
      <formula>$H22="جملة"</formula>
    </cfRule>
    <cfRule type="expression" dxfId="99" priority="10">
      <formula>$H22="مصاريف"</formula>
    </cfRule>
    <cfRule type="expression" dxfId="98" priority="11">
      <formula>$H22="سحب"</formula>
    </cfRule>
    <cfRule type="expression" dxfId="97" priority="12">
      <formula>$H22="بيع"</formula>
    </cfRule>
  </conditionalFormatting>
  <dataValidations count="1">
    <dataValidation type="list" allowBlank="1" showInputMessage="1" showErrorMessage="1" sqref="H3:H18 H22:H361" xr:uid="{9B3C61FF-5695-47DC-AC80-F0CD819C4A7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BE366-8E67-44A4-80DF-B01D2DB4D347}">
  <sheetPr>
    <pageSetUpPr fitToPage="1"/>
  </sheetPr>
  <dimension ref="A1:Z1000"/>
  <sheetViews>
    <sheetView rightToLeft="1" tabSelected="1" topLeftCell="A25" workbookViewId="0">
      <selection activeCell="I28" sqref="I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-625</v>
      </c>
      <c r="K1" s="166">
        <f t="shared" si="0"/>
        <v>327</v>
      </c>
      <c r="L1" s="167">
        <f t="shared" si="0"/>
        <v>320.05555555555554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3281</v>
      </c>
      <c r="J3" s="151"/>
      <c r="K3" s="152">
        <v>70</v>
      </c>
      <c r="L3" s="155">
        <f t="shared" ref="L3:L18" si="1">K3+(J3/90)</f>
        <v>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1796</v>
      </c>
      <c r="I4" s="154" t="s">
        <v>75</v>
      </c>
      <c r="J4" s="151"/>
      <c r="K4" s="152">
        <v>140</v>
      </c>
      <c r="L4" s="155">
        <f t="shared" si="1"/>
        <v>140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3282</v>
      </c>
      <c r="J5" s="151">
        <v>35</v>
      </c>
      <c r="K5" s="152"/>
      <c r="L5" s="155">
        <f t="shared" si="1"/>
        <v>0.3888888888888889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1971</v>
      </c>
      <c r="J6" s="151"/>
      <c r="K6" s="152">
        <v>50</v>
      </c>
      <c r="L6" s="155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3283</v>
      </c>
      <c r="J7" s="151">
        <v>150</v>
      </c>
      <c r="K7" s="152">
        <v>2</v>
      </c>
      <c r="L7" s="155">
        <f t="shared" si="1"/>
        <v>3.666666666666667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783</v>
      </c>
      <c r="J8" s="151">
        <v>-360</v>
      </c>
      <c r="K8" s="152">
        <v>10</v>
      </c>
      <c r="L8" s="155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132</v>
      </c>
      <c r="J9" s="151">
        <v>300</v>
      </c>
      <c r="K9" s="152"/>
      <c r="L9" s="155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825</v>
      </c>
      <c r="J10" s="151"/>
      <c r="K10" s="152">
        <v>10</v>
      </c>
      <c r="L10" s="155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28</v>
      </c>
      <c r="I11" s="154" t="s">
        <v>437</v>
      </c>
      <c r="J11" s="151">
        <v>-400</v>
      </c>
      <c r="K11" s="152"/>
      <c r="L11" s="155">
        <f t="shared" si="1"/>
        <v>-4.4444444444444446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1508</v>
      </c>
      <c r="J12" s="151">
        <v>-350</v>
      </c>
      <c r="K12" s="152">
        <v>5</v>
      </c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/>
      <c r="K13" s="152">
        <v>40</v>
      </c>
      <c r="L13" s="155">
        <f t="shared" si="1"/>
        <v>40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3236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SUM('22-10'!$J$22:$J$361)</f>
        <v>470</v>
      </c>
      <c r="K20" s="166">
        <f>SUM('22-10'!$K$22:$K$361)</f>
        <v>1592</v>
      </c>
      <c r="L20" s="167">
        <f>SUM('22-10'!$L$22:$L$361)</f>
        <v>1597.2222222222222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53</v>
      </c>
      <c r="F22" s="16">
        <f t="shared" ref="F22:F26" si="3">D22*E22</f>
        <v>265</v>
      </c>
      <c r="G22" s="7"/>
      <c r="H22" s="156" t="s">
        <v>6</v>
      </c>
      <c r="I22" s="154" t="s">
        <v>1457</v>
      </c>
      <c r="J22" s="151"/>
      <c r="K22" s="152">
        <v>105</v>
      </c>
      <c r="L22" s="155">
        <f>'22-10'!$K22+('22-10'!$J22/90)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5</v>
      </c>
      <c r="F23" s="16">
        <f t="shared" si="3"/>
        <v>50</v>
      </c>
      <c r="G23" s="7"/>
      <c r="H23" s="156" t="s">
        <v>6</v>
      </c>
      <c r="I23" s="154" t="s">
        <v>30</v>
      </c>
      <c r="J23" s="151">
        <v>400</v>
      </c>
      <c r="K23" s="152"/>
      <c r="L23" s="155">
        <f>'22-10'!$K23+('22-10'!$J23/90)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90</v>
      </c>
      <c r="C24" s="14">
        <f t="shared" si="2"/>
        <v>900</v>
      </c>
      <c r="D24" s="15">
        <v>20</v>
      </c>
      <c r="E24" s="1">
        <v>2</v>
      </c>
      <c r="F24" s="16">
        <f t="shared" si="3"/>
        <v>40</v>
      </c>
      <c r="G24" s="7"/>
      <c r="H24" s="156" t="s">
        <v>1796</v>
      </c>
      <c r="I24" s="154" t="s">
        <v>1341</v>
      </c>
      <c r="J24" s="151"/>
      <c r="K24" s="152">
        <v>70</v>
      </c>
      <c r="L24" s="155">
        <f>'22-10'!$K24+('22-10'!$J24/90)</f>
        <v>70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3284</v>
      </c>
      <c r="J25" s="151">
        <v>70</v>
      </c>
      <c r="K25" s="152"/>
      <c r="L25" s="155">
        <f>'22-10'!$K25+('22-10'!$J25/90)</f>
        <v>0.77777777777777779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19</v>
      </c>
      <c r="F26" s="16">
        <f t="shared" si="3"/>
        <v>1900</v>
      </c>
      <c r="G26" s="7"/>
      <c r="H26" s="156" t="s">
        <v>1796</v>
      </c>
      <c r="I26" s="154" t="s">
        <v>997</v>
      </c>
      <c r="J26" s="151"/>
      <c r="K26" s="152">
        <v>567</v>
      </c>
      <c r="L26" s="155">
        <f>'22-10'!$K26+('22-10'!$J26/90)</f>
        <v>567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2305</v>
      </c>
      <c r="G27" s="7"/>
      <c r="H27" s="156" t="s">
        <v>6</v>
      </c>
      <c r="I27" s="154" t="s">
        <v>3285</v>
      </c>
      <c r="J27" s="151"/>
      <c r="K27" s="152">
        <v>850</v>
      </c>
      <c r="L27" s="155">
        <f>'22-10'!$K27+('22-10'!$J27/90)</f>
        <v>850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1518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'22-10'!$K28+('22-10'!$J28/90)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40</v>
      </c>
      <c r="G29" s="1"/>
      <c r="H29" s="156" t="s">
        <v>6</v>
      </c>
      <c r="I29" s="154"/>
      <c r="J29" s="151"/>
      <c r="K29" s="152"/>
      <c r="L29" s="155">
        <f>'22-10'!$K29+('22-10'!$J29/90)</f>
        <v>0</v>
      </c>
      <c r="M29" s="3"/>
      <c r="N29" s="1"/>
      <c r="O29" s="1"/>
      <c r="P29" s="18"/>
      <c r="Q29" s="233" t="s">
        <v>21</v>
      </c>
      <c r="R29" s="234"/>
      <c r="S29" s="159">
        <f>SUM('22-10'!$J$22:$J$361)</f>
        <v>470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291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'22-10'!$K30+('22-10'!$J30/90)</f>
        <v>0</v>
      </c>
      <c r="M30" s="3"/>
      <c r="N30" s="233" t="s">
        <v>23</v>
      </c>
      <c r="O30" s="234"/>
      <c r="P30" s="158">
        <f>SUM('22-10'!$K$22:$K$361)</f>
        <v>1592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/>
      <c r="K31" s="152"/>
      <c r="L31" s="155">
        <f>'22-10'!$K31+('22-10'!$J31/90)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-2775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'22-10'!$K32+('22-10'!$J32/90)</f>
        <v>0</v>
      </c>
      <c r="M32" s="3"/>
      <c r="N32" s="157" t="s">
        <v>25</v>
      </c>
      <c r="O32" s="157"/>
      <c r="P32" s="158">
        <f>P28-P30-C28</f>
        <v>-3110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'22-10'!$K33+('22-10'!$J33/90)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'22-10'!$K34+('22-10'!$J34/90)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'22-10'!$K35+('22-10'!$J35/90)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'22-10'!$K36+('22-10'!$J36/90)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'22-10'!$K37+('22-10'!$J37/90)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'22-10'!$K38+('22-10'!$J38/90)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'22-10'!$K39+('22-10'!$J39/90)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'22-10'!$K40+('22-10'!$J40/90)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'22-10'!$K41+('22-10'!$J41/90)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'22-10'!$K42+('22-10'!$J42/90)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'22-10'!$K43+('22-10'!$J43/90)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'22-10'!$K44+('22-10'!$J44/90)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'22-10'!$K45+('22-10'!$J45/90)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'22-10'!$K46+('22-10'!$J46/90)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'22-10'!$K47+('22-10'!$J47/90)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'22-10'!$K48+('22-10'!$J48/90)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'22-10'!$K49+('22-10'!$J49/90)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'22-10'!$K50+('22-10'!$J50/90)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'22-10'!$K51+('22-10'!$J51/90)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'22-10'!$K52+('22-10'!$J52/90)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'22-10'!$K53+('22-10'!$J53/90)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'22-10'!$K54+('22-10'!$J54/90)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'22-10'!$K55+('22-10'!$J55/90)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'22-10'!$K56+('22-10'!$J56/90)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'22-10'!$K57+('22-10'!$J57/90)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'22-10'!$K58+('22-10'!$J58/90)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'22-10'!$K59+('22-10'!$J59/90)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'22-10'!$K60+('22-10'!$J60/90)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'22-10'!$K61+('22-10'!$J61/90)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'22-10'!$K62+('22-10'!$J62/90)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'22-10'!$K63+('22-10'!$J63/90)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'22-10'!$K64+('22-10'!$J64/90)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'22-10'!$K65+('22-10'!$J65/90)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'22-10'!$K66+('22-10'!$J66/90)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'22-10'!$K67+('22-10'!$J67/90)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'22-10'!$K68+('22-10'!$J68/90)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'22-10'!$K69+('22-10'!$J69/90)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'22-10'!$K70+('22-10'!$J70/90)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'22-10'!$K71+('22-10'!$J71/90)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'22-10'!$K72+('22-10'!$J72/90)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'22-10'!$K73+('22-10'!$J73/90)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'22-10'!$K74+('22-10'!$J74/90)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'22-10'!$K75+('22-10'!$J75/90)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'22-10'!$K76+('22-10'!$J76/90)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'22-10'!$K77+('22-10'!$J77/90)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'22-10'!$K78+('22-10'!$J78/90)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'22-10'!$K79+('22-10'!$J79/90)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'22-10'!$K80+('22-10'!$J80/90)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'22-10'!$K81+('22-10'!$J81/90)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'22-10'!$K82+('22-10'!$J82/90)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'22-10'!$K83+('22-10'!$J83/90)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'22-10'!$K84+('22-10'!$J84/90)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'22-10'!$K85+('22-10'!$J85/90)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'22-10'!$K86+('22-10'!$J86/90)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'22-10'!$K87+('22-10'!$J87/90)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'22-10'!$K88+('22-10'!$J88/90)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'22-10'!$K89+('22-10'!$J89/90)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'22-10'!$K90+('22-10'!$J90/90)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'22-10'!$K91+('22-10'!$J91/90)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'22-10'!$K92+('22-10'!$J92/90)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'22-10'!$K93+('22-10'!$J93/90)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'22-10'!$K94+('22-10'!$J94/90)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'22-10'!$K95+('22-10'!$J95/90)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'22-10'!$K96+('22-10'!$J96/90)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'22-10'!$K97+('22-10'!$J97/90)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'22-10'!$K98+('22-10'!$J98/90)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'22-10'!$K99+('22-10'!$J99/90)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'22-10'!$K100+('22-10'!$J100/90)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'22-10'!$K101+('22-10'!$J101/90)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'22-10'!$K102+('22-10'!$J102/90)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'22-10'!$K103+('22-10'!$J103/90)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'22-10'!$K104+('22-10'!$J104/90)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'22-10'!$K105+('22-10'!$J105/90)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'22-10'!$K106+('22-10'!$J106/90)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'22-10'!$K107+('22-10'!$J107/90)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'22-10'!$K108+('22-10'!$J108/90)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'22-10'!$K109+('22-10'!$J109/90)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'22-10'!$K110+('22-10'!$J110/90)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'22-10'!$K111+('22-10'!$J111/90)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'22-10'!$K112+('22-10'!$J112/90)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'22-10'!$K113+('22-10'!$J113/90)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'22-10'!$K114+('22-10'!$J114/90)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'22-10'!$K115+('22-10'!$J115/90)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'22-10'!$K116+('22-10'!$J116/90)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'22-10'!$K117+('22-10'!$J117/90)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'22-10'!$K118+('22-10'!$J118/90)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'22-10'!$K119+('22-10'!$J119/90)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'22-10'!$K120+('22-10'!$J120/90)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'22-10'!$K121+('22-10'!$J121/90)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'22-10'!$K122+('22-10'!$J122/90)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'22-10'!$K123+('22-10'!$J123/90)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'22-10'!$K124+('22-10'!$J124/90)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'22-10'!$K125+('22-10'!$J125/90)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'22-10'!$K126+('22-10'!$J126/90)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'22-10'!$K127+('22-10'!$J127/90)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'22-10'!$K128+('22-10'!$J128/90)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'22-10'!$K129+('22-10'!$J129/90)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'22-10'!$K130+('22-10'!$J130/90)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'22-10'!$K131+('22-10'!$J131/90)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'22-10'!$K132+('22-10'!$J132/90)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'22-10'!$K133+('22-10'!$J133/90)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'22-10'!$K134+('22-10'!$J134/90)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'22-10'!$K135+('22-10'!$J135/90)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'22-10'!$K136+('22-10'!$J136/90)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'22-10'!$K137+('22-10'!$J137/90)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'22-10'!$K138+('22-10'!$J138/90)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'22-10'!$K139+('22-10'!$J139/90)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'22-10'!$K140+('22-10'!$J140/90)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'22-10'!$K141+('22-10'!$J141/90)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'22-10'!$K142+('22-10'!$J142/90)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'22-10'!$K143+('22-10'!$J143/90)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'22-10'!$K144+('22-10'!$J144/90)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'22-10'!$K145+('22-10'!$J145/90)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'22-10'!$K146+('22-10'!$J146/90)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'22-10'!$K147+('22-10'!$J147/90)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'22-10'!$K148+('22-10'!$J148/90)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'22-10'!$K149+('22-10'!$J149/90)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'22-10'!$K150+('22-10'!$J150/90)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'22-10'!$K151+('22-10'!$J151/90)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'22-10'!$K152+('22-10'!$J152/90)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'22-10'!$K153+('22-10'!$J153/90)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'22-10'!$K154+('22-10'!$J154/90)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'22-10'!$K155+('22-10'!$J155/90)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'22-10'!$K156+('22-10'!$J156/90)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'22-10'!$K157+('22-10'!$J157/90)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'22-10'!$K158+('22-10'!$J158/90)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'22-10'!$K159+('22-10'!$J159/90)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'22-10'!$K160+('22-10'!$J160/90)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'22-10'!$K161+('22-10'!$J161/90)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'22-10'!$K162+('22-10'!$J162/90)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'22-10'!$K163+('22-10'!$J163/90)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'22-10'!$K164+('22-10'!$J164/90)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'22-10'!$K165+('22-10'!$J165/90)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'22-10'!$K166+('22-10'!$J166/90)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'22-10'!$K167+('22-10'!$J167/90)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'22-10'!$K168+('22-10'!$J168/90)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'22-10'!$K169+('22-10'!$J169/90)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'22-10'!$K170+('22-10'!$J170/90)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'22-10'!$K171+('22-10'!$J171/90)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'22-10'!$K172+('22-10'!$J172/90)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'22-10'!$K173+('22-10'!$J173/90)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'22-10'!$K174+('22-10'!$J174/90)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'22-10'!$K175+('22-10'!$J175/90)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'22-10'!$K176+('22-10'!$J176/90)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'22-10'!$K177+('22-10'!$J177/90)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'22-10'!$K178+('22-10'!$J178/90)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'22-10'!$K179+('22-10'!$J179/90)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'22-10'!$K180+('22-10'!$J180/90)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'22-10'!$K181+('22-10'!$J181/90)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'22-10'!$K182+('22-10'!$J182/90)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'22-10'!$K183+('22-10'!$J183/90)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'22-10'!$K184+('22-10'!$J184/90)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'22-10'!$K185+('22-10'!$J185/90)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'22-10'!$K186+('22-10'!$J186/90)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'22-10'!$K187+('22-10'!$J187/90)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'22-10'!$K188+('22-10'!$J188/90)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'22-10'!$K189+('22-10'!$J189/90)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'22-10'!$K190+('22-10'!$J190/90)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'22-10'!$K191+('22-10'!$J191/90)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'22-10'!$K192+('22-10'!$J192/90)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'22-10'!$K193+('22-10'!$J193/90)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'22-10'!$K194+('22-10'!$J194/90)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'22-10'!$K195+('22-10'!$J195/90)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'22-10'!$K196+('22-10'!$J196/90)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'22-10'!$K197+('22-10'!$J197/90)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'22-10'!$K198+('22-10'!$J198/90)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'22-10'!$K199+('22-10'!$J199/90)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'22-10'!$K200+('22-10'!$J200/90)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'22-10'!$K201+('22-10'!$J201/90)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'22-10'!$K202+('22-10'!$J202/90)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'22-10'!$K203+('22-10'!$J203/90)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'22-10'!$K204+('22-10'!$J204/90)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'22-10'!$K205+('22-10'!$J205/90)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'22-10'!$K206+('22-10'!$J206/90)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'22-10'!$K207+('22-10'!$J207/90)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'22-10'!$K208+('22-10'!$J208/90)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'22-10'!$K209+('22-10'!$J209/90)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'22-10'!$K210+('22-10'!$J210/90)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'22-10'!$K211+('22-10'!$J211/90)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'22-10'!$K212+('22-10'!$J212/90)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'22-10'!$K213+('22-10'!$J213/90)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'22-10'!$K214+('22-10'!$J214/90)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'22-10'!$K215+('22-10'!$J215/90)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'22-10'!$K216+('22-10'!$J216/90)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'22-10'!$K217+('22-10'!$J217/90)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'22-10'!$K218+('22-10'!$J218/90)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'22-10'!$K219+('22-10'!$J219/90)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'22-10'!$K220+('22-10'!$J220/90)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'22-10'!$K221+('22-10'!$J221/90)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'22-10'!$K222+('22-10'!$J222/90)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'22-10'!$K223+('22-10'!$J223/90)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'22-10'!$K224+('22-10'!$J224/90)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'22-10'!$K225+('22-10'!$J225/90)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'22-10'!$K226+('22-10'!$J226/90)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'22-10'!$K227+('22-10'!$J227/90)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'22-10'!$K228+('22-10'!$J228/90)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'22-10'!$K229+('22-10'!$J229/90)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'22-10'!$K230+('22-10'!$J230/90)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'22-10'!$K231+('22-10'!$J231/90)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'22-10'!$K232+('22-10'!$J232/90)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'22-10'!$K233+('22-10'!$J233/90)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'22-10'!$K234+('22-10'!$J234/90)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'22-10'!$K235+('22-10'!$J235/90)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'22-10'!$K236+('22-10'!$J236/90)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'22-10'!$K237+('22-10'!$J237/90)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'22-10'!$K238+('22-10'!$J238/90)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'22-10'!$K239+('22-10'!$J239/90)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'22-10'!$K240+('22-10'!$J240/90)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'22-10'!$K241+('22-10'!$J241/90)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'22-10'!$K242+('22-10'!$J242/90)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'22-10'!$K243+('22-10'!$J243/90)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'22-10'!$K244+('22-10'!$J244/90)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'22-10'!$K245+('22-10'!$J245/90)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'22-10'!$K246+('22-10'!$J246/90)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'22-10'!$K247+('22-10'!$J247/90)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'22-10'!$K248+('22-10'!$J248/90)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'22-10'!$K249+('22-10'!$J249/90)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'22-10'!$K250+('22-10'!$J250/90)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'22-10'!$K251+('22-10'!$J251/90)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'22-10'!$K252+('22-10'!$J252/90)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'22-10'!$K253+('22-10'!$J253/90)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'22-10'!$K254+('22-10'!$J254/90)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'22-10'!$K255+('22-10'!$J255/90)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'22-10'!$K256+('22-10'!$J256/90)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'22-10'!$K257+('22-10'!$J257/90)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'22-10'!$K258+('22-10'!$J258/90)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'22-10'!$K259+('22-10'!$J259/90)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'22-10'!$K260+('22-10'!$J260/90)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'22-10'!$K261+('22-10'!$J261/90)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'22-10'!$K262+('22-10'!$J262/90)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'22-10'!$K263+('22-10'!$J263/90)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'22-10'!$K264+('22-10'!$J264/90)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'22-10'!$K265+('22-10'!$J265/90)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'22-10'!$K266+('22-10'!$J266/90)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'22-10'!$K267+('22-10'!$J267/90)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'22-10'!$K268+('22-10'!$J268/90)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'22-10'!$K269+('22-10'!$J269/90)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'22-10'!$K270+('22-10'!$J270/90)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'22-10'!$K271+('22-10'!$J271/90)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'22-10'!$K272+('22-10'!$J272/90)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'22-10'!$K273+('22-10'!$J273/90)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'22-10'!$K274+('22-10'!$J274/90)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'22-10'!$K275+('22-10'!$J275/90)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'22-10'!$K276+('22-10'!$J276/90)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'22-10'!$K277+('22-10'!$J277/90)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'22-10'!$K278+('22-10'!$J278/90)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'22-10'!$K279+('22-10'!$J279/90)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'22-10'!$K280+('22-10'!$J280/90)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'22-10'!$K281+('22-10'!$J281/90)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'22-10'!$K282+('22-10'!$J282/90)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'22-10'!$K283+('22-10'!$J283/90)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'22-10'!$K284+('22-10'!$J284/90)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'22-10'!$K285+('22-10'!$J285/90)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'22-10'!$K286+('22-10'!$J286/90)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'22-10'!$K287+('22-10'!$J287/90)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'22-10'!$K288+('22-10'!$J288/90)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'22-10'!$K289+('22-10'!$J289/90)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'22-10'!$K290+('22-10'!$J290/90)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'22-10'!$K291+('22-10'!$J291/90)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'22-10'!$K292+('22-10'!$J292/90)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'22-10'!$K293+('22-10'!$J293/90)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'22-10'!$K294+('22-10'!$J294/90)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'22-10'!$K295+('22-10'!$J295/90)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'22-10'!$K296+('22-10'!$J296/90)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'22-10'!$K297+('22-10'!$J297/90)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'22-10'!$K298+('22-10'!$J298/90)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'22-10'!$K299+('22-10'!$J299/90)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'22-10'!$K300+('22-10'!$J300/90)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'22-10'!$K301+('22-10'!$J301/90)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'22-10'!$K302+('22-10'!$J302/90)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'22-10'!$K303+('22-10'!$J303/90)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'22-10'!$K304+('22-10'!$J304/90)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'22-10'!$K305+('22-10'!$J305/90)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'22-10'!$K306+('22-10'!$J306/90)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'22-10'!$K307+('22-10'!$J307/90)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'22-10'!$K308+('22-10'!$J308/90)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'22-10'!$K309+('22-10'!$J309/90)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'22-10'!$K310+('22-10'!$J310/90)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'22-10'!$K311+('22-10'!$J311/90)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'22-10'!$K312+('22-10'!$J312/90)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'22-10'!$K313+('22-10'!$J313/90)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'22-10'!$K314+('22-10'!$J314/90)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'22-10'!$K315+('22-10'!$J315/90)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'22-10'!$K316+('22-10'!$J316/90)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'22-10'!$K317+('22-10'!$J317/90)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'22-10'!$K318+('22-10'!$J318/90)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'22-10'!$K319+('22-10'!$J319/90)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'22-10'!$K320+('22-10'!$J320/90)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'22-10'!$K321+('22-10'!$J321/90)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'22-10'!$K322+('22-10'!$J322/90)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'22-10'!$K323+('22-10'!$J323/90)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'22-10'!$K324+('22-10'!$J324/90)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'22-10'!$K325+('22-10'!$J325/90)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'22-10'!$K326+('22-10'!$J326/90)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'22-10'!$K327+('22-10'!$J327/90)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'22-10'!$K328+('22-10'!$J328/90)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'22-10'!$K329+('22-10'!$J329/90)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'22-10'!$K330+('22-10'!$J330/90)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'22-10'!$K331+('22-10'!$J331/90)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'22-10'!$K332+('22-10'!$J332/90)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'22-10'!$K333+('22-10'!$J333/90)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'22-10'!$K334+('22-10'!$J334/90)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'22-10'!$K335+('22-10'!$J335/90)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'22-10'!$K336+('22-10'!$J336/90)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'22-10'!$K337+('22-10'!$J337/90)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'22-10'!$K338+('22-10'!$J338/90)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'22-10'!$K339+('22-10'!$J339/90)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'22-10'!$K340+('22-10'!$J340/90)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'22-10'!$K341+('22-10'!$J341/90)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'22-10'!$K342+('22-10'!$J342/90)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'22-10'!$K343+('22-10'!$J343/90)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'22-10'!$K344+('22-10'!$J344/90)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'22-10'!$K345+('22-10'!$J345/90)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'22-10'!$K346+('22-10'!$J346/90)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'22-10'!$K347+('22-10'!$J347/90)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'22-10'!$K348+('22-10'!$J348/90)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'22-10'!$K349+('22-10'!$J349/90)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'22-10'!$K350+('22-10'!$J350/90)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'22-10'!$K351+('22-10'!$J351/90)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'22-10'!$K352+('22-10'!$J352/90)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'22-10'!$K353+('22-10'!$J353/90)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'22-10'!$K354+('22-10'!$J354/90)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'22-10'!$K355+('22-10'!$J355/90)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'22-10'!$K356+('22-10'!$J356/90)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'22-10'!$K357+('22-10'!$J357/90)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'22-10'!$K358+('22-10'!$J358/90)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'22-10'!$K359+('22-10'!$J359/90)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'22-10'!$K360+('22-10'!$J360/90)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'22-10'!$K361+('22-10'!$J361/90)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6" priority="1">
      <formula>$H22="جملة"</formula>
    </cfRule>
    <cfRule type="expression" dxfId="95" priority="2">
      <formula>$H22="مصاريف"</formula>
    </cfRule>
    <cfRule type="expression" dxfId="94" priority="3">
      <formula>$H22="سحب"</formula>
    </cfRule>
    <cfRule type="expression" dxfId="93" priority="4">
      <formula>$H22="بيع"</formula>
    </cfRule>
  </conditionalFormatting>
  <conditionalFormatting sqref="H3:L18">
    <cfRule type="expression" dxfId="92" priority="5">
      <formula>$H3="جملة"</formula>
    </cfRule>
    <cfRule type="expression" dxfId="91" priority="6">
      <formula>$H3="مصاريف"</formula>
    </cfRule>
    <cfRule type="expression" dxfId="90" priority="7">
      <formula>$H3="سحب"</formula>
    </cfRule>
    <cfRule type="expression" dxfId="89" priority="8">
      <formula>$H3="بيع"</formula>
    </cfRule>
  </conditionalFormatting>
  <conditionalFormatting sqref="I22:L361">
    <cfRule type="expression" dxfId="88" priority="9">
      <formula>$H22="جملة"</formula>
    </cfRule>
    <cfRule type="expression" dxfId="87" priority="10">
      <formula>$H22="مصاريف"</formula>
    </cfRule>
    <cfRule type="expression" dxfId="86" priority="11">
      <formula>$H22="سحب"</formula>
    </cfRule>
    <cfRule type="expression" dxfId="85" priority="12">
      <formula>$H22="بيع"</formula>
    </cfRule>
  </conditionalFormatting>
  <dataValidations count="1">
    <dataValidation type="list" allowBlank="1" showInputMessage="1" showErrorMessage="1" sqref="H3:H18 H22:H361" xr:uid="{D9E8DF44-9827-4EC8-85C1-C04213C59D3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C777A-6473-4B65-A6D4-988D60EF3A4B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3280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1" t="s">
        <v>7</v>
      </c>
      <c r="B20" s="232"/>
      <c r="C20" s="232"/>
      <c r="D20" s="232"/>
      <c r="E20" s="232"/>
      <c r="F20" s="232"/>
      <c r="G20" s="1"/>
      <c r="H20" s="163"/>
      <c r="I20" s="164" t="s">
        <v>0</v>
      </c>
      <c r="J20" s="165">
        <f>SUM('23-10'!$J$22:$J$361)</f>
        <v>0</v>
      </c>
      <c r="K20" s="166">
        <f>SUM('23-10'!$K$22:$K$361)</f>
        <v>0</v>
      </c>
      <c r="L20" s="167">
        <f>SUM('23-10'!$L$22:$L$361)</f>
        <v>0</v>
      </c>
      <c r="M20" s="3"/>
      <c r="N20" s="231" t="s">
        <v>8</v>
      </c>
      <c r="O20" s="232"/>
      <c r="P20" s="232"/>
      <c r="Q20" s="232"/>
      <c r="R20" s="232"/>
      <c r="S20" s="232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'23-10'!$K22+('23-10'!$J22/90)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'23-10'!$K23+('23-10'!$J23/90)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'23-10'!$K24+('23-10'!$J24/90)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'23-10'!$K25+('23-10'!$J25/90)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'23-10'!$K26+('23-10'!$J26/90)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'23-10'!$K27+('23-10'!$J27/90)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'23-10'!$K28+('23-10'!$J28/90)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3" t="s">
        <v>21</v>
      </c>
      <c r="E29" s="234"/>
      <c r="F29" s="159">
        <f t="array" aca="1" ref="F29" ca="1">INDIRECT("'"&amp;$A$19&amp;"'!J20")+J1</f>
        <v>470</v>
      </c>
      <c r="G29" s="1"/>
      <c r="H29" s="156" t="s">
        <v>6</v>
      </c>
      <c r="I29" s="154"/>
      <c r="J29" s="151"/>
      <c r="K29" s="152"/>
      <c r="L29" s="155">
        <f>'23-10'!$K29+('23-10'!$J29/90)</f>
        <v>0</v>
      </c>
      <c r="M29" s="3"/>
      <c r="N29" s="1"/>
      <c r="O29" s="1"/>
      <c r="P29" s="18"/>
      <c r="Q29" s="233" t="s">
        <v>21</v>
      </c>
      <c r="R29" s="234"/>
      <c r="S29" s="159">
        <f>SUM('23-10'!$J$22:$J$361)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3" t="s">
        <v>23</v>
      </c>
      <c r="B30" s="234"/>
      <c r="C30" s="158">
        <f t="array" aca="1" ref="C30" ca="1">INDIRECT("'"&amp;$A$19&amp;"'!K20")+K1</f>
        <v>1592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'23-10'!$K30+('23-10'!$J30/90)</f>
        <v>0</v>
      </c>
      <c r="M30" s="3"/>
      <c r="N30" s="233" t="s">
        <v>23</v>
      </c>
      <c r="O30" s="234"/>
      <c r="P30" s="158">
        <f>SUM('23-10'!$K$22:$K$361)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-2775</v>
      </c>
      <c r="G31" s="1"/>
      <c r="H31" s="156" t="s">
        <v>6</v>
      </c>
      <c r="I31" s="154"/>
      <c r="J31" s="151"/>
      <c r="K31" s="152"/>
      <c r="L31" s="155">
        <f>'23-10'!$K31+('23-10'!$J31/90)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-3110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'23-10'!$K32+('23-10'!$J32/90)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'23-10'!$K33+('23-10'!$J33/90)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'23-10'!$K34+('23-10'!$J34/90)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'23-10'!$K35+('23-10'!$J35/90)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'23-10'!$K36+('23-10'!$J36/90)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'23-10'!$K37+('23-10'!$J37/90)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'23-10'!$K38+('23-10'!$J38/90)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'23-10'!$K39+('23-10'!$J39/90)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'23-10'!$K40+('23-10'!$J40/90)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'23-10'!$K41+('23-10'!$J41/90)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'23-10'!$K42+('23-10'!$J42/90)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'23-10'!$K43+('23-10'!$J43/90)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'23-10'!$K44+('23-10'!$J44/90)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'23-10'!$K45+('23-10'!$J45/90)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'23-10'!$K46+('23-10'!$J46/90)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'23-10'!$K47+('23-10'!$J47/90)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'23-10'!$K48+('23-10'!$J48/90)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'23-10'!$K49+('23-10'!$J49/90)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'23-10'!$K50+('23-10'!$J50/90)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'23-10'!$K51+('23-10'!$J51/90)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'23-10'!$K52+('23-10'!$J52/90)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'23-10'!$K53+('23-10'!$J53/90)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'23-10'!$K54+('23-10'!$J54/90)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'23-10'!$K55+('23-10'!$J55/90)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'23-10'!$K56+('23-10'!$J56/90)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'23-10'!$K57+('23-10'!$J57/90)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'23-10'!$K58+('23-10'!$J58/90)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'23-10'!$K59+('23-10'!$J59/90)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'23-10'!$K60+('23-10'!$J60/90)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'23-10'!$K61+('23-10'!$J61/90)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'23-10'!$K62+('23-10'!$J62/90)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'23-10'!$K63+('23-10'!$J63/90)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'23-10'!$K64+('23-10'!$J64/90)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'23-10'!$K65+('23-10'!$J65/90)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'23-10'!$K66+('23-10'!$J66/90)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'23-10'!$K67+('23-10'!$J67/90)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'23-10'!$K68+('23-10'!$J68/90)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'23-10'!$K69+('23-10'!$J69/90)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'23-10'!$K70+('23-10'!$J70/90)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'23-10'!$K71+('23-10'!$J71/90)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'23-10'!$K72+('23-10'!$J72/90)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'23-10'!$K73+('23-10'!$J73/90)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'23-10'!$K74+('23-10'!$J74/90)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'23-10'!$K75+('23-10'!$J75/90)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'23-10'!$K76+('23-10'!$J76/90)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'23-10'!$K77+('23-10'!$J77/90)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'23-10'!$K78+('23-10'!$J78/90)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'23-10'!$K79+('23-10'!$J79/90)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'23-10'!$K80+('23-10'!$J80/90)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'23-10'!$K81+('23-10'!$J81/90)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'23-10'!$K82+('23-10'!$J82/90)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'23-10'!$K83+('23-10'!$J83/90)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'23-10'!$K84+('23-10'!$J84/90)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'23-10'!$K85+('23-10'!$J85/90)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'23-10'!$K86+('23-10'!$J86/90)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'23-10'!$K87+('23-10'!$J87/90)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'23-10'!$K88+('23-10'!$J88/90)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'23-10'!$K89+('23-10'!$J89/90)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'23-10'!$K90+('23-10'!$J90/90)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'23-10'!$K91+('23-10'!$J91/90)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'23-10'!$K92+('23-10'!$J92/90)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'23-10'!$K93+('23-10'!$J93/90)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'23-10'!$K94+('23-10'!$J94/90)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'23-10'!$K95+('23-10'!$J95/90)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'23-10'!$K96+('23-10'!$J96/90)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'23-10'!$K97+('23-10'!$J97/90)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'23-10'!$K98+('23-10'!$J98/90)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'23-10'!$K99+('23-10'!$J99/90)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'23-10'!$K100+('23-10'!$J100/90)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'23-10'!$K101+('23-10'!$J101/90)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'23-10'!$K102+('23-10'!$J102/90)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'23-10'!$K103+('23-10'!$J103/90)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'23-10'!$K104+('23-10'!$J104/90)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'23-10'!$K105+('23-10'!$J105/90)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'23-10'!$K106+('23-10'!$J106/90)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'23-10'!$K107+('23-10'!$J107/90)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'23-10'!$K108+('23-10'!$J108/90)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'23-10'!$K109+('23-10'!$J109/90)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'23-10'!$K110+('23-10'!$J110/90)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'23-10'!$K111+('23-10'!$J111/90)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'23-10'!$K112+('23-10'!$J112/90)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'23-10'!$K113+('23-10'!$J113/90)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'23-10'!$K114+('23-10'!$J114/90)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'23-10'!$K115+('23-10'!$J115/90)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'23-10'!$K116+('23-10'!$J116/90)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'23-10'!$K117+('23-10'!$J117/90)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'23-10'!$K118+('23-10'!$J118/90)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'23-10'!$K119+('23-10'!$J119/90)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'23-10'!$K120+('23-10'!$J120/90)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'23-10'!$K121+('23-10'!$J121/90)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'23-10'!$K122+('23-10'!$J122/90)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'23-10'!$K123+('23-10'!$J123/90)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'23-10'!$K124+('23-10'!$J124/90)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'23-10'!$K125+('23-10'!$J125/90)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'23-10'!$K126+('23-10'!$J126/90)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'23-10'!$K127+('23-10'!$J127/90)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'23-10'!$K128+('23-10'!$J128/90)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'23-10'!$K129+('23-10'!$J129/90)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'23-10'!$K130+('23-10'!$J130/90)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'23-10'!$K131+('23-10'!$J131/90)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'23-10'!$K132+('23-10'!$J132/90)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'23-10'!$K133+('23-10'!$J133/90)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'23-10'!$K134+('23-10'!$J134/90)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'23-10'!$K135+('23-10'!$J135/90)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'23-10'!$K136+('23-10'!$J136/90)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'23-10'!$K137+('23-10'!$J137/90)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'23-10'!$K138+('23-10'!$J138/90)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'23-10'!$K139+('23-10'!$J139/90)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'23-10'!$K140+('23-10'!$J140/90)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'23-10'!$K141+('23-10'!$J141/90)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'23-10'!$K142+('23-10'!$J142/90)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'23-10'!$K143+('23-10'!$J143/90)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'23-10'!$K144+('23-10'!$J144/90)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'23-10'!$K145+('23-10'!$J145/90)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'23-10'!$K146+('23-10'!$J146/90)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'23-10'!$K147+('23-10'!$J147/90)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'23-10'!$K148+('23-10'!$J148/90)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'23-10'!$K149+('23-10'!$J149/90)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'23-10'!$K150+('23-10'!$J150/90)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'23-10'!$K151+('23-10'!$J151/90)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'23-10'!$K152+('23-10'!$J152/90)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'23-10'!$K153+('23-10'!$J153/90)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'23-10'!$K154+('23-10'!$J154/90)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'23-10'!$K155+('23-10'!$J155/90)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'23-10'!$K156+('23-10'!$J156/90)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'23-10'!$K157+('23-10'!$J157/90)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'23-10'!$K158+('23-10'!$J158/90)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'23-10'!$K159+('23-10'!$J159/90)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'23-10'!$K160+('23-10'!$J160/90)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'23-10'!$K161+('23-10'!$J161/90)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'23-10'!$K162+('23-10'!$J162/90)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'23-10'!$K163+('23-10'!$J163/90)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'23-10'!$K164+('23-10'!$J164/90)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'23-10'!$K165+('23-10'!$J165/90)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'23-10'!$K166+('23-10'!$J166/90)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'23-10'!$K167+('23-10'!$J167/90)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'23-10'!$K168+('23-10'!$J168/90)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'23-10'!$K169+('23-10'!$J169/90)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'23-10'!$K170+('23-10'!$J170/90)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'23-10'!$K171+('23-10'!$J171/90)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'23-10'!$K172+('23-10'!$J172/90)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'23-10'!$K173+('23-10'!$J173/90)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'23-10'!$K174+('23-10'!$J174/90)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'23-10'!$K175+('23-10'!$J175/90)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'23-10'!$K176+('23-10'!$J176/90)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'23-10'!$K177+('23-10'!$J177/90)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'23-10'!$K178+('23-10'!$J178/90)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'23-10'!$K179+('23-10'!$J179/90)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'23-10'!$K180+('23-10'!$J180/90)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'23-10'!$K181+('23-10'!$J181/90)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'23-10'!$K182+('23-10'!$J182/90)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'23-10'!$K183+('23-10'!$J183/90)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'23-10'!$K184+('23-10'!$J184/90)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'23-10'!$K185+('23-10'!$J185/90)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'23-10'!$K186+('23-10'!$J186/90)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'23-10'!$K187+('23-10'!$J187/90)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'23-10'!$K188+('23-10'!$J188/90)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'23-10'!$K189+('23-10'!$J189/90)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'23-10'!$K190+('23-10'!$J190/90)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'23-10'!$K191+('23-10'!$J191/90)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'23-10'!$K192+('23-10'!$J192/90)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'23-10'!$K193+('23-10'!$J193/90)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'23-10'!$K194+('23-10'!$J194/90)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'23-10'!$K195+('23-10'!$J195/90)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'23-10'!$K196+('23-10'!$J196/90)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'23-10'!$K197+('23-10'!$J197/90)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'23-10'!$K198+('23-10'!$J198/90)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'23-10'!$K199+('23-10'!$J199/90)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'23-10'!$K200+('23-10'!$J200/90)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'23-10'!$K201+('23-10'!$J201/90)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'23-10'!$K202+('23-10'!$J202/90)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'23-10'!$K203+('23-10'!$J203/90)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'23-10'!$K204+('23-10'!$J204/90)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'23-10'!$K205+('23-10'!$J205/90)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'23-10'!$K206+('23-10'!$J206/90)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'23-10'!$K207+('23-10'!$J207/90)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'23-10'!$K208+('23-10'!$J208/90)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'23-10'!$K209+('23-10'!$J209/90)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'23-10'!$K210+('23-10'!$J210/90)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'23-10'!$K211+('23-10'!$J211/90)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'23-10'!$K212+('23-10'!$J212/90)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'23-10'!$K213+('23-10'!$J213/90)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'23-10'!$K214+('23-10'!$J214/90)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'23-10'!$K215+('23-10'!$J215/90)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'23-10'!$K216+('23-10'!$J216/90)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'23-10'!$K217+('23-10'!$J217/90)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'23-10'!$K218+('23-10'!$J218/90)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'23-10'!$K219+('23-10'!$J219/90)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'23-10'!$K220+('23-10'!$J220/90)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'23-10'!$K221+('23-10'!$J221/90)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'23-10'!$K222+('23-10'!$J222/90)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'23-10'!$K223+('23-10'!$J223/90)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'23-10'!$K224+('23-10'!$J224/90)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'23-10'!$K225+('23-10'!$J225/90)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'23-10'!$K226+('23-10'!$J226/90)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'23-10'!$K227+('23-10'!$J227/90)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'23-10'!$K228+('23-10'!$J228/90)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'23-10'!$K229+('23-10'!$J229/90)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'23-10'!$K230+('23-10'!$J230/90)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'23-10'!$K231+('23-10'!$J231/90)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'23-10'!$K232+('23-10'!$J232/90)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'23-10'!$K233+('23-10'!$J233/90)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'23-10'!$K234+('23-10'!$J234/90)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'23-10'!$K235+('23-10'!$J235/90)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'23-10'!$K236+('23-10'!$J236/90)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'23-10'!$K237+('23-10'!$J237/90)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'23-10'!$K238+('23-10'!$J238/90)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'23-10'!$K239+('23-10'!$J239/90)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'23-10'!$K240+('23-10'!$J240/90)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'23-10'!$K241+('23-10'!$J241/90)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'23-10'!$K242+('23-10'!$J242/90)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'23-10'!$K243+('23-10'!$J243/90)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'23-10'!$K244+('23-10'!$J244/90)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'23-10'!$K245+('23-10'!$J245/90)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'23-10'!$K246+('23-10'!$J246/90)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'23-10'!$K247+('23-10'!$J247/90)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'23-10'!$K248+('23-10'!$J248/90)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'23-10'!$K249+('23-10'!$J249/90)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'23-10'!$K250+('23-10'!$J250/90)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'23-10'!$K251+('23-10'!$J251/90)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'23-10'!$K252+('23-10'!$J252/90)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'23-10'!$K253+('23-10'!$J253/90)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'23-10'!$K254+('23-10'!$J254/90)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'23-10'!$K255+('23-10'!$J255/90)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'23-10'!$K256+('23-10'!$J256/90)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'23-10'!$K257+('23-10'!$J257/90)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'23-10'!$K258+('23-10'!$J258/90)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'23-10'!$K259+('23-10'!$J259/90)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'23-10'!$K260+('23-10'!$J260/90)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'23-10'!$K261+('23-10'!$J261/90)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'23-10'!$K262+('23-10'!$J262/90)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'23-10'!$K263+('23-10'!$J263/90)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'23-10'!$K264+('23-10'!$J264/90)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'23-10'!$K265+('23-10'!$J265/90)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'23-10'!$K266+('23-10'!$J266/90)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'23-10'!$K267+('23-10'!$J267/90)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'23-10'!$K268+('23-10'!$J268/90)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'23-10'!$K269+('23-10'!$J269/90)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'23-10'!$K270+('23-10'!$J270/90)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'23-10'!$K271+('23-10'!$J271/90)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'23-10'!$K272+('23-10'!$J272/90)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'23-10'!$K273+('23-10'!$J273/90)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'23-10'!$K274+('23-10'!$J274/90)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'23-10'!$K275+('23-10'!$J275/90)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'23-10'!$K276+('23-10'!$J276/90)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'23-10'!$K277+('23-10'!$J277/90)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'23-10'!$K278+('23-10'!$J278/90)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'23-10'!$K279+('23-10'!$J279/90)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'23-10'!$K280+('23-10'!$J280/90)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'23-10'!$K281+('23-10'!$J281/90)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'23-10'!$K282+('23-10'!$J282/90)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'23-10'!$K283+('23-10'!$J283/90)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'23-10'!$K284+('23-10'!$J284/90)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'23-10'!$K285+('23-10'!$J285/90)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'23-10'!$K286+('23-10'!$J286/90)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'23-10'!$K287+('23-10'!$J287/90)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'23-10'!$K288+('23-10'!$J288/90)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'23-10'!$K289+('23-10'!$J289/90)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'23-10'!$K290+('23-10'!$J290/90)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'23-10'!$K291+('23-10'!$J291/90)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'23-10'!$K292+('23-10'!$J292/90)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'23-10'!$K293+('23-10'!$J293/90)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'23-10'!$K294+('23-10'!$J294/90)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'23-10'!$K295+('23-10'!$J295/90)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'23-10'!$K296+('23-10'!$J296/90)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'23-10'!$K297+('23-10'!$J297/90)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'23-10'!$K298+('23-10'!$J298/90)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'23-10'!$K299+('23-10'!$J299/90)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'23-10'!$K300+('23-10'!$J300/90)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'23-10'!$K301+('23-10'!$J301/90)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'23-10'!$K302+('23-10'!$J302/90)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'23-10'!$K303+('23-10'!$J303/90)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'23-10'!$K304+('23-10'!$J304/90)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'23-10'!$K305+('23-10'!$J305/90)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'23-10'!$K306+('23-10'!$J306/90)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'23-10'!$K307+('23-10'!$J307/90)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'23-10'!$K308+('23-10'!$J308/90)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'23-10'!$K309+('23-10'!$J309/90)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'23-10'!$K310+('23-10'!$J310/90)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'23-10'!$K311+('23-10'!$J311/90)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'23-10'!$K312+('23-10'!$J312/90)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'23-10'!$K313+('23-10'!$J313/90)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'23-10'!$K314+('23-10'!$J314/90)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'23-10'!$K315+('23-10'!$J315/90)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'23-10'!$K316+('23-10'!$J316/90)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'23-10'!$K317+('23-10'!$J317/90)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'23-10'!$K318+('23-10'!$J318/90)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'23-10'!$K319+('23-10'!$J319/90)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'23-10'!$K320+('23-10'!$J320/90)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'23-10'!$K321+('23-10'!$J321/90)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'23-10'!$K322+('23-10'!$J322/90)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'23-10'!$K323+('23-10'!$J323/90)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'23-10'!$K324+('23-10'!$J324/90)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'23-10'!$K325+('23-10'!$J325/90)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'23-10'!$K326+('23-10'!$J326/90)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'23-10'!$K327+('23-10'!$J327/90)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'23-10'!$K328+('23-10'!$J328/90)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'23-10'!$K329+('23-10'!$J329/90)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'23-10'!$K330+('23-10'!$J330/90)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'23-10'!$K331+('23-10'!$J331/90)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'23-10'!$K332+('23-10'!$J332/90)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'23-10'!$K333+('23-10'!$J333/90)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'23-10'!$K334+('23-10'!$J334/90)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'23-10'!$K335+('23-10'!$J335/90)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'23-10'!$K336+('23-10'!$J336/90)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'23-10'!$K337+('23-10'!$J337/90)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'23-10'!$K338+('23-10'!$J338/90)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'23-10'!$K339+('23-10'!$J339/90)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'23-10'!$K340+('23-10'!$J340/90)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'23-10'!$K341+('23-10'!$J341/90)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'23-10'!$K342+('23-10'!$J342/90)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'23-10'!$K343+('23-10'!$J343/90)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'23-10'!$K344+('23-10'!$J344/90)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'23-10'!$K345+('23-10'!$J345/90)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'23-10'!$K346+('23-10'!$J346/90)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'23-10'!$K347+('23-10'!$J347/90)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'23-10'!$K348+('23-10'!$J348/90)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'23-10'!$K349+('23-10'!$J349/90)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'23-10'!$K350+('23-10'!$J350/90)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'23-10'!$K351+('23-10'!$J351/90)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'23-10'!$K352+('23-10'!$J352/90)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'23-10'!$K353+('23-10'!$J353/90)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'23-10'!$K354+('23-10'!$J354/90)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'23-10'!$K355+('23-10'!$J355/90)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'23-10'!$K356+('23-10'!$J356/90)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'23-10'!$K357+('23-10'!$J357/90)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'23-10'!$K358+('23-10'!$J358/90)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'23-10'!$K359+('23-10'!$J359/90)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'23-10'!$K360+('23-10'!$J360/90)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'23-10'!$K361+('23-10'!$J361/90)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6" priority="1">
      <formula>$H22="جملة"</formula>
    </cfRule>
    <cfRule type="expression" dxfId="15" priority="2">
      <formula>$H22="مصاريف"</formula>
    </cfRule>
    <cfRule type="expression" dxfId="14" priority="3">
      <formula>$H22="سحب"</formula>
    </cfRule>
    <cfRule type="expression" dxfId="13" priority="4">
      <formula>$H22="بيع"</formula>
    </cfRule>
  </conditionalFormatting>
  <conditionalFormatting sqref="H3:L18">
    <cfRule type="expression" dxfId="12" priority="5">
      <formula>$H3="جملة"</formula>
    </cfRule>
    <cfRule type="expression" dxfId="11" priority="6">
      <formula>$H3="مصاريف"</formula>
    </cfRule>
    <cfRule type="expression" dxfId="10" priority="7">
      <formula>$H3="سحب"</formula>
    </cfRule>
    <cfRule type="expression" dxfId="9" priority="8">
      <formula>$H3="بيع"</formula>
    </cfRule>
  </conditionalFormatting>
  <conditionalFormatting sqref="I22:L361">
    <cfRule type="expression" dxfId="8" priority="9">
      <formula>$H22="جملة"</formula>
    </cfRule>
    <cfRule type="expression" dxfId="7" priority="10">
      <formula>$H22="مصاريف"</formula>
    </cfRule>
    <cfRule type="expression" dxfId="6" priority="11">
      <formula>$H22="سحب"</formula>
    </cfRule>
    <cfRule type="expression" dxfId="5" priority="12">
      <formula>$H22="بيع"</formula>
    </cfRule>
  </conditionalFormatting>
  <dataValidations count="1">
    <dataValidation type="list" allowBlank="1" showInputMessage="1" showErrorMessage="1" sqref="H3:H18 H22:H361" xr:uid="{104276C9-DEEF-4ACE-A569-A36DE121EA6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6DD4-BD96-4950-8815-32EB047D7BF4}">
  <dimension ref="A1:F38"/>
  <sheetViews>
    <sheetView rightToLeft="1" topLeftCell="A25" zoomScale="160" zoomScaleNormal="160" workbookViewId="0">
      <selection activeCell="B32" sqref="B32"/>
    </sheetView>
  </sheetViews>
  <sheetFormatPr defaultRowHeight="14.4" x14ac:dyDescent="0.3"/>
  <cols>
    <col min="1" max="1" width="18.33203125" customWidth="1"/>
    <col min="2" max="2" width="12.109375" bestFit="1" customWidth="1"/>
    <col min="3" max="4" width="8.21875" bestFit="1" customWidth="1"/>
    <col min="5" max="6" width="14.21875" bestFit="1" customWidth="1"/>
  </cols>
  <sheetData>
    <row r="1" spans="1:6" ht="15" thickBot="1" x14ac:dyDescent="0.35">
      <c r="A1" s="186" t="s">
        <v>431</v>
      </c>
      <c r="B1" s="187" t="s">
        <v>2</v>
      </c>
      <c r="C1" s="186" t="s">
        <v>3028</v>
      </c>
      <c r="D1" s="187" t="s">
        <v>3029</v>
      </c>
      <c r="E1" s="196" t="s">
        <v>3026</v>
      </c>
      <c r="F1" s="187" t="s">
        <v>3027</v>
      </c>
    </row>
    <row r="2" spans="1:6" ht="15" thickBot="1" x14ac:dyDescent="0.35">
      <c r="A2" s="188">
        <v>46305</v>
      </c>
      <c r="B2" s="197" t="s">
        <v>3031</v>
      </c>
      <c r="C2" s="208">
        <v>2400</v>
      </c>
      <c r="D2" s="209">
        <f>C2</f>
        <v>2400</v>
      </c>
      <c r="E2" s="204">
        <v>0</v>
      </c>
      <c r="F2" s="189">
        <f>E2</f>
        <v>0</v>
      </c>
    </row>
    <row r="3" spans="1:6" x14ac:dyDescent="0.3">
      <c r="A3" s="190">
        <v>46307</v>
      </c>
      <c r="B3" s="198" t="s">
        <v>3031</v>
      </c>
      <c r="C3" s="210">
        <v>5800</v>
      </c>
      <c r="D3" s="211">
        <f>D2+C3</f>
        <v>8200</v>
      </c>
      <c r="E3" s="205"/>
      <c r="F3" s="191">
        <f>F2+E3</f>
        <v>0</v>
      </c>
    </row>
    <row r="4" spans="1:6" ht="15" thickBot="1" x14ac:dyDescent="0.35">
      <c r="A4" s="192">
        <v>46307</v>
      </c>
      <c r="B4" s="199" t="s">
        <v>3031</v>
      </c>
      <c r="C4" s="212">
        <v>400</v>
      </c>
      <c r="D4" s="213">
        <f t="shared" ref="D4:D14" si="0">D3+C4</f>
        <v>8600</v>
      </c>
      <c r="E4" s="206"/>
      <c r="F4" s="193">
        <f t="shared" ref="F4:F14" si="1">F3+E4</f>
        <v>0</v>
      </c>
    </row>
    <row r="5" spans="1:6" x14ac:dyDescent="0.3">
      <c r="A5" s="190">
        <v>46308</v>
      </c>
      <c r="B5" s="200" t="s">
        <v>2426</v>
      </c>
      <c r="C5" s="210">
        <v>-1650</v>
      </c>
      <c r="D5" s="211">
        <f t="shared" si="0"/>
        <v>6950</v>
      </c>
      <c r="E5" s="205"/>
      <c r="F5" s="191">
        <f t="shared" si="1"/>
        <v>0</v>
      </c>
    </row>
    <row r="6" spans="1:6" x14ac:dyDescent="0.3">
      <c r="A6" s="194">
        <v>46308</v>
      </c>
      <c r="B6" s="201" t="s">
        <v>3031</v>
      </c>
      <c r="C6" s="214">
        <v>2400</v>
      </c>
      <c r="D6" s="215">
        <f t="shared" si="0"/>
        <v>9350</v>
      </c>
      <c r="E6" s="207"/>
      <c r="F6" s="195">
        <f t="shared" si="1"/>
        <v>0</v>
      </c>
    </row>
    <row r="7" spans="1:6" x14ac:dyDescent="0.3">
      <c r="A7" s="194">
        <v>46308</v>
      </c>
      <c r="B7" s="201" t="s">
        <v>2310</v>
      </c>
      <c r="C7" s="214">
        <v>-500</v>
      </c>
      <c r="D7" s="215">
        <f t="shared" si="0"/>
        <v>8850</v>
      </c>
      <c r="E7" s="207"/>
      <c r="F7" s="195">
        <f t="shared" si="1"/>
        <v>0</v>
      </c>
    </row>
    <row r="8" spans="1:6" x14ac:dyDescent="0.3">
      <c r="A8" s="194">
        <v>46308</v>
      </c>
      <c r="B8" s="201" t="s">
        <v>2765</v>
      </c>
      <c r="C8" s="214">
        <v>-900</v>
      </c>
      <c r="D8" s="215">
        <f t="shared" si="0"/>
        <v>7950</v>
      </c>
      <c r="E8" s="207"/>
      <c r="F8" s="195">
        <f t="shared" si="1"/>
        <v>0</v>
      </c>
    </row>
    <row r="9" spans="1:6" ht="15" thickBot="1" x14ac:dyDescent="0.35">
      <c r="A9" s="192">
        <v>46308</v>
      </c>
      <c r="B9" s="199" t="s">
        <v>3031</v>
      </c>
      <c r="C9" s="212">
        <v>1100</v>
      </c>
      <c r="D9" s="213">
        <f t="shared" si="0"/>
        <v>9050</v>
      </c>
      <c r="E9" s="206"/>
      <c r="F9" s="193">
        <f t="shared" si="1"/>
        <v>0</v>
      </c>
    </row>
    <row r="10" spans="1:6" x14ac:dyDescent="0.3">
      <c r="A10" s="190">
        <v>46309</v>
      </c>
      <c r="B10" s="200" t="s">
        <v>2531</v>
      </c>
      <c r="C10" s="210">
        <v>-1100</v>
      </c>
      <c r="D10" s="211">
        <f t="shared" si="0"/>
        <v>7950</v>
      </c>
      <c r="E10" s="205"/>
      <c r="F10" s="191">
        <f t="shared" si="1"/>
        <v>0</v>
      </c>
    </row>
    <row r="11" spans="1:6" x14ac:dyDescent="0.3">
      <c r="A11" s="194">
        <v>46309</v>
      </c>
      <c r="B11" s="202" t="s">
        <v>3070</v>
      </c>
      <c r="C11" s="214">
        <v>-3350</v>
      </c>
      <c r="D11" s="215">
        <f t="shared" si="0"/>
        <v>4600</v>
      </c>
      <c r="E11" s="207"/>
      <c r="F11" s="195">
        <f t="shared" si="1"/>
        <v>0</v>
      </c>
    </row>
    <row r="12" spans="1:6" x14ac:dyDescent="0.3">
      <c r="A12" s="194">
        <v>46309</v>
      </c>
      <c r="B12" s="202" t="s">
        <v>3031</v>
      </c>
      <c r="C12" s="214">
        <v>3400</v>
      </c>
      <c r="D12" s="215">
        <f t="shared" si="0"/>
        <v>8000</v>
      </c>
      <c r="E12" s="207"/>
      <c r="F12" s="195">
        <f t="shared" si="1"/>
        <v>0</v>
      </c>
    </row>
    <row r="13" spans="1:6" ht="15" thickBot="1" x14ac:dyDescent="0.35">
      <c r="A13" s="192">
        <v>46309</v>
      </c>
      <c r="B13" s="203" t="s">
        <v>3031</v>
      </c>
      <c r="C13" s="212">
        <v>1200</v>
      </c>
      <c r="D13" s="213">
        <f t="shared" si="0"/>
        <v>9200</v>
      </c>
      <c r="E13" s="206">
        <v>10000</v>
      </c>
      <c r="F13" s="193">
        <f t="shared" si="1"/>
        <v>10000</v>
      </c>
    </row>
    <row r="14" spans="1:6" x14ac:dyDescent="0.3">
      <c r="A14" s="190">
        <v>46310</v>
      </c>
      <c r="B14" s="217" t="s">
        <v>3116</v>
      </c>
      <c r="C14" s="218">
        <v>-2100</v>
      </c>
      <c r="D14" s="218">
        <f t="shared" si="0"/>
        <v>7100</v>
      </c>
      <c r="E14" s="219"/>
      <c r="F14" s="191">
        <f t="shared" si="1"/>
        <v>10000</v>
      </c>
    </row>
    <row r="15" spans="1:6" x14ac:dyDescent="0.3">
      <c r="A15" s="220">
        <v>46310</v>
      </c>
      <c r="B15" s="216" t="s">
        <v>2487</v>
      </c>
      <c r="C15" s="181">
        <v>-3000</v>
      </c>
      <c r="D15" s="181">
        <f t="shared" ref="D15:D38" si="2">D14+C15</f>
        <v>4100</v>
      </c>
      <c r="E15" s="182">
        <v>-2000</v>
      </c>
      <c r="F15" s="195">
        <f t="shared" ref="F15:F38" si="3">F14+E15</f>
        <v>8000</v>
      </c>
    </row>
    <row r="16" spans="1:6" x14ac:dyDescent="0.3">
      <c r="A16" s="220">
        <v>46310</v>
      </c>
      <c r="B16" s="216" t="s">
        <v>3031</v>
      </c>
      <c r="C16" s="181">
        <v>1000</v>
      </c>
      <c r="D16" s="181">
        <f t="shared" si="2"/>
        <v>5100</v>
      </c>
      <c r="E16" s="182"/>
      <c r="F16" s="195">
        <f t="shared" si="3"/>
        <v>8000</v>
      </c>
    </row>
    <row r="17" spans="1:6" ht="15" thickBot="1" x14ac:dyDescent="0.35">
      <c r="A17" s="221">
        <v>46310</v>
      </c>
      <c r="B17" s="222" t="s">
        <v>3031</v>
      </c>
      <c r="C17" s="223">
        <v>1000</v>
      </c>
      <c r="D17" s="223">
        <f t="shared" si="2"/>
        <v>6100</v>
      </c>
      <c r="E17" s="224"/>
      <c r="F17" s="193">
        <f t="shared" si="3"/>
        <v>8000</v>
      </c>
    </row>
    <row r="18" spans="1:6" x14ac:dyDescent="0.3">
      <c r="A18" s="190">
        <v>46311</v>
      </c>
      <c r="B18" s="225" t="s">
        <v>2454</v>
      </c>
      <c r="C18" s="218">
        <v>-1900</v>
      </c>
      <c r="D18" s="218">
        <f t="shared" si="2"/>
        <v>4200</v>
      </c>
      <c r="E18" s="219"/>
      <c r="F18" s="191">
        <f t="shared" si="3"/>
        <v>8000</v>
      </c>
    </row>
    <row r="19" spans="1:6" ht="15" thickBot="1" x14ac:dyDescent="0.35">
      <c r="A19" s="192">
        <v>46311</v>
      </c>
      <c r="B19" s="226" t="s">
        <v>3031</v>
      </c>
      <c r="C19" s="223">
        <v>3150</v>
      </c>
      <c r="D19" s="223">
        <f t="shared" si="2"/>
        <v>7350</v>
      </c>
      <c r="E19" s="224"/>
      <c r="F19" s="193">
        <f t="shared" si="3"/>
        <v>8000</v>
      </c>
    </row>
    <row r="20" spans="1:6" x14ac:dyDescent="0.3">
      <c r="A20" s="190">
        <v>46312</v>
      </c>
      <c r="B20" s="217" t="s">
        <v>2259</v>
      </c>
      <c r="C20" s="218">
        <v>-1500</v>
      </c>
      <c r="D20" s="218">
        <f t="shared" si="2"/>
        <v>5850</v>
      </c>
      <c r="E20" s="219"/>
      <c r="F20" s="191">
        <f t="shared" si="3"/>
        <v>8000</v>
      </c>
    </row>
    <row r="21" spans="1:6" x14ac:dyDescent="0.3">
      <c r="A21" s="220">
        <v>46312</v>
      </c>
      <c r="B21" s="216" t="s">
        <v>2447</v>
      </c>
      <c r="C21" s="181">
        <v>-1500</v>
      </c>
      <c r="D21" s="181">
        <f t="shared" si="2"/>
        <v>4350</v>
      </c>
      <c r="E21" s="182"/>
      <c r="F21" s="195">
        <f t="shared" si="3"/>
        <v>8000</v>
      </c>
    </row>
    <row r="22" spans="1:6" x14ac:dyDescent="0.3">
      <c r="A22" s="220">
        <v>46312</v>
      </c>
      <c r="B22" s="216" t="s">
        <v>1987</v>
      </c>
      <c r="C22" s="181">
        <v>-500</v>
      </c>
      <c r="D22" s="181">
        <f t="shared" si="2"/>
        <v>3850</v>
      </c>
      <c r="E22" s="182"/>
      <c r="F22" s="195">
        <f t="shared" si="3"/>
        <v>8000</v>
      </c>
    </row>
    <row r="23" spans="1:6" x14ac:dyDescent="0.3">
      <c r="A23" s="220">
        <v>46312</v>
      </c>
      <c r="B23" s="216" t="s">
        <v>1657</v>
      </c>
      <c r="C23" s="181">
        <v>-500</v>
      </c>
      <c r="D23" s="181">
        <f t="shared" si="2"/>
        <v>3350</v>
      </c>
      <c r="E23" s="182"/>
      <c r="F23" s="195">
        <f t="shared" si="3"/>
        <v>8000</v>
      </c>
    </row>
    <row r="24" spans="1:6" x14ac:dyDescent="0.3">
      <c r="A24" s="220">
        <v>46312</v>
      </c>
      <c r="B24" s="216" t="s">
        <v>2244</v>
      </c>
      <c r="C24" s="181">
        <v>-600</v>
      </c>
      <c r="D24" s="181">
        <f t="shared" si="2"/>
        <v>2750</v>
      </c>
      <c r="E24" s="182"/>
      <c r="F24" s="195">
        <f t="shared" si="3"/>
        <v>8000</v>
      </c>
    </row>
    <row r="25" spans="1:6" x14ac:dyDescent="0.3">
      <c r="A25" s="220">
        <v>46312</v>
      </c>
      <c r="B25" s="216" t="s">
        <v>1522</v>
      </c>
      <c r="C25" s="181">
        <v>-1000</v>
      </c>
      <c r="D25" s="181">
        <f t="shared" si="2"/>
        <v>1750</v>
      </c>
      <c r="E25" s="182"/>
      <c r="F25" s="195">
        <f t="shared" si="3"/>
        <v>8000</v>
      </c>
    </row>
    <row r="26" spans="1:6" x14ac:dyDescent="0.3">
      <c r="A26" s="220">
        <v>46312</v>
      </c>
      <c r="B26" s="216" t="s">
        <v>3031</v>
      </c>
      <c r="C26" s="181">
        <v>3700</v>
      </c>
      <c r="D26" s="181">
        <f t="shared" si="2"/>
        <v>5450</v>
      </c>
      <c r="E26" s="182"/>
      <c r="F26" s="195">
        <f t="shared" si="3"/>
        <v>8000</v>
      </c>
    </row>
    <row r="27" spans="1:6" ht="15" thickBot="1" x14ac:dyDescent="0.35">
      <c r="A27" s="221">
        <v>46312</v>
      </c>
      <c r="B27" s="222" t="s">
        <v>3031</v>
      </c>
      <c r="C27" s="223">
        <v>400</v>
      </c>
      <c r="D27" s="223">
        <f t="shared" si="2"/>
        <v>5850</v>
      </c>
      <c r="E27" s="224"/>
      <c r="F27" s="193">
        <f t="shared" si="3"/>
        <v>8000</v>
      </c>
    </row>
    <row r="28" spans="1:6" x14ac:dyDescent="0.3">
      <c r="A28" s="190">
        <v>46314</v>
      </c>
      <c r="B28" s="217" t="s">
        <v>1497</v>
      </c>
      <c r="C28" s="218">
        <v>-500</v>
      </c>
      <c r="D28" s="218">
        <f t="shared" si="2"/>
        <v>5350</v>
      </c>
      <c r="E28" s="219"/>
      <c r="F28" s="191">
        <f t="shared" si="3"/>
        <v>8000</v>
      </c>
    </row>
    <row r="29" spans="1:6" ht="15" thickBot="1" x14ac:dyDescent="0.35">
      <c r="A29" s="192">
        <v>46314</v>
      </c>
      <c r="B29" s="222" t="s">
        <v>3031</v>
      </c>
      <c r="C29" s="223">
        <v>2900</v>
      </c>
      <c r="D29" s="223">
        <f t="shared" si="2"/>
        <v>8250</v>
      </c>
      <c r="E29" s="224">
        <v>8000</v>
      </c>
      <c r="F29" s="193">
        <f t="shared" si="3"/>
        <v>16000</v>
      </c>
    </row>
    <row r="30" spans="1:6" x14ac:dyDescent="0.3">
      <c r="A30" s="190">
        <v>46315</v>
      </c>
      <c r="B30" s="217" t="s">
        <v>3224</v>
      </c>
      <c r="C30" s="218">
        <v>-1200</v>
      </c>
      <c r="D30" s="218">
        <f t="shared" si="2"/>
        <v>7050</v>
      </c>
      <c r="E30" s="219"/>
      <c r="F30" s="191">
        <f t="shared" si="3"/>
        <v>16000</v>
      </c>
    </row>
    <row r="31" spans="1:6" x14ac:dyDescent="0.3">
      <c r="A31" s="220">
        <v>46315</v>
      </c>
      <c r="B31" s="216" t="s">
        <v>277</v>
      </c>
      <c r="C31" s="181">
        <v>-800</v>
      </c>
      <c r="D31" s="181">
        <f t="shared" si="2"/>
        <v>6250</v>
      </c>
      <c r="E31" s="182"/>
      <c r="F31" s="195">
        <f t="shared" si="3"/>
        <v>16000</v>
      </c>
    </row>
    <row r="32" spans="1:6" ht="15" thickBot="1" x14ac:dyDescent="0.35">
      <c r="A32" s="221">
        <v>46315</v>
      </c>
      <c r="B32" s="222" t="s">
        <v>3031</v>
      </c>
      <c r="C32" s="223">
        <v>2650</v>
      </c>
      <c r="D32" s="223">
        <f t="shared" si="2"/>
        <v>8900</v>
      </c>
      <c r="E32" s="224"/>
      <c r="F32" s="193">
        <f t="shared" si="3"/>
        <v>16000</v>
      </c>
    </row>
    <row r="33" spans="1:6" x14ac:dyDescent="0.3">
      <c r="A33" s="190">
        <v>46316</v>
      </c>
      <c r="B33" s="217" t="s">
        <v>395</v>
      </c>
      <c r="C33" s="218">
        <v>-950</v>
      </c>
      <c r="D33" s="218">
        <f t="shared" si="2"/>
        <v>7950</v>
      </c>
      <c r="E33" s="219"/>
      <c r="F33" s="191">
        <f t="shared" si="3"/>
        <v>16000</v>
      </c>
    </row>
    <row r="34" spans="1:6" x14ac:dyDescent="0.3">
      <c r="A34" s="194">
        <v>46316</v>
      </c>
      <c r="B34" s="216" t="s">
        <v>1964</v>
      </c>
      <c r="C34" s="181">
        <v>-3050</v>
      </c>
      <c r="D34" s="181">
        <f t="shared" si="2"/>
        <v>4900</v>
      </c>
      <c r="E34" s="182"/>
      <c r="F34" s="195">
        <f t="shared" si="3"/>
        <v>16000</v>
      </c>
    </row>
    <row r="35" spans="1:6" ht="15" thickBot="1" x14ac:dyDescent="0.35">
      <c r="A35" s="192">
        <v>46316</v>
      </c>
      <c r="B35" s="222" t="s">
        <v>3031</v>
      </c>
      <c r="C35" s="223">
        <v>1600</v>
      </c>
      <c r="D35" s="223">
        <f t="shared" si="2"/>
        <v>6500</v>
      </c>
      <c r="E35" s="224"/>
      <c r="F35" s="193">
        <f t="shared" si="3"/>
        <v>16000</v>
      </c>
    </row>
    <row r="36" spans="1:6" x14ac:dyDescent="0.3">
      <c r="A36" s="183"/>
      <c r="B36" s="230"/>
      <c r="C36" s="184"/>
      <c r="D36" s="184">
        <f t="shared" si="2"/>
        <v>6500</v>
      </c>
      <c r="E36" s="185"/>
      <c r="F36" s="185">
        <f t="shared" si="3"/>
        <v>16000</v>
      </c>
    </row>
    <row r="37" spans="1:6" x14ac:dyDescent="0.3">
      <c r="A37" s="180"/>
      <c r="B37" s="179"/>
      <c r="C37" s="181"/>
      <c r="D37" s="181">
        <f t="shared" si="2"/>
        <v>6500</v>
      </c>
      <c r="E37" s="182"/>
      <c r="F37" s="182">
        <f t="shared" si="3"/>
        <v>16000</v>
      </c>
    </row>
    <row r="38" spans="1:6" x14ac:dyDescent="0.3">
      <c r="A38" s="180"/>
      <c r="B38" s="179"/>
      <c r="C38" s="181"/>
      <c r="D38" s="181">
        <f t="shared" si="2"/>
        <v>6500</v>
      </c>
      <c r="E38" s="182"/>
      <c r="F38" s="182">
        <f t="shared" si="3"/>
        <v>16000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700528.95555555553</v>
      </c>
      <c r="C1" s="55">
        <f ca="1">SUM(C3:C427)</f>
        <v>-64201.071111111138</v>
      </c>
      <c r="D1" s="55">
        <f ca="1">SUM(D3:D427)</f>
        <v>171017.08333333328</v>
      </c>
      <c r="E1" s="27">
        <f ca="1">IF(B1=0,"",C1/B1)*-1</f>
        <v>9.1646563074893009E-2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3850.2777777777783</v>
      </c>
      <c r="C197" s="57">
        <f t="shared" ca="1" si="81"/>
        <v>-159.66666666666669</v>
      </c>
      <c r="D197" s="57">
        <f t="shared" ca="1" si="82"/>
        <v>3584.2222222222222</v>
      </c>
      <c r="E197" s="27">
        <f t="shared" ca="1" si="83"/>
        <v>4.1468869489935792E-2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3039.666666666667</v>
      </c>
      <c r="C198" s="57">
        <f t="shared" ca="1" si="81"/>
        <v>-47.333333333333336</v>
      </c>
      <c r="D198" s="57">
        <f t="shared" ca="1" si="82"/>
        <v>1411.8888888888889</v>
      </c>
      <c r="E198" s="27">
        <f t="shared" ca="1" si="83"/>
        <v>1.5571882881894945E-2</v>
      </c>
      <c r="O198">
        <f t="shared" si="86"/>
        <v>42</v>
      </c>
    </row>
    <row r="199" spans="1:15" ht="14.25" customHeight="1" x14ac:dyDescent="0.3">
      <c r="A199" s="63">
        <v>46309</v>
      </c>
      <c r="B199" s="57">
        <f t="shared" ca="1" si="80"/>
        <v>3859.7777777777783</v>
      </c>
      <c r="C199" s="57">
        <f t="shared" ca="1" si="81"/>
        <v>-34.444444444444443</v>
      </c>
      <c r="D199" s="57">
        <f t="shared" ca="1" si="82"/>
        <v>1539</v>
      </c>
      <c r="E199" s="27">
        <f t="shared" ca="1" si="83"/>
        <v>8.9239449594104431E-3</v>
      </c>
      <c r="O199">
        <f t="shared" si="86"/>
        <v>42</v>
      </c>
    </row>
    <row r="200" spans="1:15" ht="14.25" customHeight="1" x14ac:dyDescent="0.3">
      <c r="A200" s="63">
        <v>46310</v>
      </c>
      <c r="B200" s="57">
        <f t="shared" ca="1" si="80"/>
        <v>1772.8333333333328</v>
      </c>
      <c r="C200" s="57">
        <f t="shared" ca="1" si="81"/>
        <v>-2267.8888888888891</v>
      </c>
      <c r="D200" s="57">
        <f t="shared" ca="1" si="82"/>
        <v>635</v>
      </c>
      <c r="E200" s="27">
        <f t="shared" ca="1" si="83"/>
        <v>1.2792454012722891</v>
      </c>
      <c r="O200">
        <f t="shared" si="86"/>
        <v>42</v>
      </c>
    </row>
    <row r="201" spans="1:15" ht="14.25" customHeight="1" x14ac:dyDescent="0.3">
      <c r="A201" s="63">
        <v>46311</v>
      </c>
      <c r="B201" s="57">
        <f t="shared" ca="1" si="80"/>
        <v>1564.4444444444446</v>
      </c>
      <c r="C201" s="57">
        <f t="shared" ca="1" si="81"/>
        <v>-142</v>
      </c>
      <c r="D201" s="57">
        <f t="shared" ca="1" si="82"/>
        <v>2339.8888888888887</v>
      </c>
      <c r="E201" s="27">
        <f t="shared" ca="1" si="83"/>
        <v>9.0767045454545447E-2</v>
      </c>
      <c r="O201">
        <f t="shared" si="86"/>
        <v>42</v>
      </c>
    </row>
    <row r="202" spans="1:15" ht="14.25" customHeight="1" x14ac:dyDescent="0.3">
      <c r="A202" s="63">
        <v>46312</v>
      </c>
      <c r="B202" s="57">
        <f t="shared" ca="1" si="80"/>
        <v>4677.4444444444443</v>
      </c>
      <c r="C202" s="57">
        <f t="shared" ca="1" si="81"/>
        <v>-1308.8888888888889</v>
      </c>
      <c r="D202" s="57">
        <f t="shared" ca="1" si="82"/>
        <v>693.8888888888888</v>
      </c>
      <c r="E202" s="27">
        <f t="shared" ca="1" si="83"/>
        <v>0.27982991662113693</v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18764.444444444445</v>
      </c>
      <c r="G203" s="30">
        <f t="shared" ref="G203" ca="1" si="88">SUM(C197:C203)</f>
        <v>-3960.2222222222226</v>
      </c>
      <c r="H203" s="33">
        <f ca="1">IF(F203=0,"",G203/F203)*-1</f>
        <v>0.211049265750829</v>
      </c>
      <c r="O203">
        <f t="shared" si="86"/>
        <v>42</v>
      </c>
    </row>
    <row r="204" spans="1:15" ht="14.25" customHeight="1" x14ac:dyDescent="0.3">
      <c r="A204" s="63">
        <v>46314</v>
      </c>
      <c r="B204" s="57">
        <f t="shared" ca="1" si="80"/>
        <v>2995.7222222222222</v>
      </c>
      <c r="C204" s="57">
        <f t="shared" ca="1" si="81"/>
        <v>-36.388888888888893</v>
      </c>
      <c r="D204" s="57">
        <f t="shared" ca="1" si="82"/>
        <v>952.11111111111109</v>
      </c>
      <c r="E204" s="27">
        <f t="shared" ca="1" si="83"/>
        <v>1.214695028095618E-2</v>
      </c>
      <c r="O204">
        <f t="shared" si="86"/>
        <v>43</v>
      </c>
    </row>
    <row r="205" spans="1:15" ht="14.25" customHeight="1" x14ac:dyDescent="0.3">
      <c r="A205" s="63">
        <v>46315</v>
      </c>
      <c r="B205" s="57">
        <f t="shared" ca="1" si="80"/>
        <v>2809.0555555555557</v>
      </c>
      <c r="C205" s="57">
        <f t="shared" ca="1" si="81"/>
        <v>-123.33333333333333</v>
      </c>
      <c r="D205" s="57">
        <f t="shared" ca="1" si="82"/>
        <v>1273</v>
      </c>
      <c r="E205" s="27">
        <f t="shared" ca="1" si="83"/>
        <v>4.3905622688527178E-2</v>
      </c>
      <c r="O205">
        <f t="shared" si="86"/>
        <v>43</v>
      </c>
    </row>
    <row r="206" spans="1:15" ht="14.25" customHeight="1" x14ac:dyDescent="0.3">
      <c r="A206" s="63">
        <v>46316</v>
      </c>
      <c r="B206" s="57">
        <f t="shared" ca="1" si="80"/>
        <v>1399.3333333333326</v>
      </c>
      <c r="C206" s="57">
        <f t="shared" ca="1" si="81"/>
        <v>-140.66666666666669</v>
      </c>
      <c r="D206" s="57">
        <f t="shared" ca="1" si="82"/>
        <v>1494.1111111111111</v>
      </c>
      <c r="E206" s="27">
        <f t="shared" ca="1" si="83"/>
        <v>0.10052405907575042</v>
      </c>
      <c r="O206">
        <f t="shared" si="86"/>
        <v>43</v>
      </c>
    </row>
    <row r="207" spans="1:15" ht="14.25" customHeight="1" x14ac:dyDescent="0.3">
      <c r="A207" s="63">
        <v>46317</v>
      </c>
      <c r="B207" s="57">
        <f t="shared" ca="1" si="80"/>
        <v>1144.7222222222222</v>
      </c>
      <c r="C207" s="57">
        <f t="shared" ca="1" si="81"/>
        <v>-4.4444444444444446</v>
      </c>
      <c r="D207" s="57">
        <f t="shared" ca="1" si="82"/>
        <v>777</v>
      </c>
      <c r="E207" s="27">
        <f t="shared" ca="1" si="83"/>
        <v>3.8825527784518326E-3</v>
      </c>
      <c r="O207">
        <f t="shared" si="86"/>
        <v>43</v>
      </c>
    </row>
    <row r="208" spans="1:15" ht="14.25" customHeight="1" x14ac:dyDescent="0.3">
      <c r="A208" s="63">
        <v>46318</v>
      </c>
      <c r="B208" s="57">
        <f t="shared" ca="1" si="80"/>
        <v>0</v>
      </c>
      <c r="C208" s="57">
        <f t="shared" ca="1" si="81"/>
        <v>0</v>
      </c>
      <c r="D208" s="57">
        <f t="shared" ca="1" si="82"/>
        <v>0</v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8348.8333333333321</v>
      </c>
      <c r="G210" s="30">
        <f t="shared" ref="G210" ca="1" si="90">SUM(C204:C210)</f>
        <v>-304.83333333333337</v>
      </c>
      <c r="H210" s="33">
        <f ca="1">IF(F210=0,"",G210/F210)*-1</f>
        <v>3.6512087517217982E-2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37157.222222222219</v>
      </c>
      <c r="J214" s="48">
        <f ca="1">I214*J213</f>
        <v>3715.7222222222222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57984.888888888898</v>
      </c>
      <c r="J216" s="48">
        <f ca="1">SUM(C186:C216)</f>
        <v>-5710.7222222222217</v>
      </c>
      <c r="K216" s="50">
        <f ca="1">IF(I216=0,"",J216/I216)*-1</f>
        <v>9.8486387257982894E-2</v>
      </c>
      <c r="L216" s="51">
        <f ca="1">I216*L215</f>
        <v>23193.95555555556</v>
      </c>
      <c r="M216" s="51">
        <f ca="1">I216*M215</f>
        <v>34790.933333333334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9277.582222222225</v>
      </c>
      <c r="M217" s="53">
        <f ca="1">M216*M214</f>
        <v>2783.2746666666667</v>
      </c>
      <c r="N217" s="53">
        <f ca="1">M217+L217+J214</f>
        <v>15776.579111111114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10065.856888888891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84" priority="66" operator="lessThan">
      <formula>0</formula>
    </cfRule>
  </conditionalFormatting>
  <conditionalFormatting sqref="H6:H7">
    <cfRule type="cellIs" dxfId="83" priority="67" operator="lessThan">
      <formula>0</formula>
    </cfRule>
  </conditionalFormatting>
  <conditionalFormatting sqref="H13:H14">
    <cfRule type="cellIs" dxfId="82" priority="68" operator="lessThan">
      <formula>0</formula>
    </cfRule>
  </conditionalFormatting>
  <conditionalFormatting sqref="H21">
    <cfRule type="cellIs" dxfId="81" priority="65" operator="lessThan">
      <formula>0</formula>
    </cfRule>
  </conditionalFormatting>
  <conditionalFormatting sqref="H28">
    <cfRule type="cellIs" dxfId="80" priority="64" operator="lessThan">
      <formula>0</formula>
    </cfRule>
  </conditionalFormatting>
  <conditionalFormatting sqref="H35">
    <cfRule type="cellIs" dxfId="79" priority="63" operator="lessThan">
      <formula>0</formula>
    </cfRule>
  </conditionalFormatting>
  <conditionalFormatting sqref="H42">
    <cfRule type="cellIs" dxfId="78" priority="62" operator="lessThan">
      <formula>0</formula>
    </cfRule>
  </conditionalFormatting>
  <conditionalFormatting sqref="H49">
    <cfRule type="cellIs" dxfId="77" priority="61" operator="lessThan">
      <formula>0</formula>
    </cfRule>
  </conditionalFormatting>
  <conditionalFormatting sqref="H56">
    <cfRule type="cellIs" dxfId="76" priority="60" operator="lessThan">
      <formula>0</formula>
    </cfRule>
  </conditionalFormatting>
  <conditionalFormatting sqref="H63">
    <cfRule type="cellIs" dxfId="75" priority="59" operator="lessThan">
      <formula>0</formula>
    </cfRule>
  </conditionalFormatting>
  <conditionalFormatting sqref="H70">
    <cfRule type="cellIs" dxfId="74" priority="58" operator="lessThan">
      <formula>0</formula>
    </cfRule>
  </conditionalFormatting>
  <conditionalFormatting sqref="H77">
    <cfRule type="cellIs" dxfId="73" priority="57" operator="lessThan">
      <formula>0</formula>
    </cfRule>
  </conditionalFormatting>
  <conditionalFormatting sqref="H84">
    <cfRule type="cellIs" dxfId="72" priority="56" operator="lessThan">
      <formula>0</formula>
    </cfRule>
  </conditionalFormatting>
  <conditionalFormatting sqref="H91">
    <cfRule type="cellIs" dxfId="71" priority="55" operator="lessThan">
      <formula>0</formula>
    </cfRule>
  </conditionalFormatting>
  <conditionalFormatting sqref="H98">
    <cfRule type="cellIs" dxfId="70" priority="54" operator="lessThan">
      <formula>0</formula>
    </cfRule>
  </conditionalFormatting>
  <conditionalFormatting sqref="H105">
    <cfRule type="cellIs" dxfId="69" priority="53" operator="lessThan">
      <formula>0</formula>
    </cfRule>
  </conditionalFormatting>
  <conditionalFormatting sqref="H112">
    <cfRule type="cellIs" dxfId="68" priority="52" operator="lessThan">
      <formula>0</formula>
    </cfRule>
  </conditionalFormatting>
  <conditionalFormatting sqref="H119">
    <cfRule type="cellIs" dxfId="67" priority="51" operator="lessThan">
      <formula>0</formula>
    </cfRule>
  </conditionalFormatting>
  <conditionalFormatting sqref="H126">
    <cfRule type="cellIs" dxfId="66" priority="50" operator="lessThan">
      <formula>0</formula>
    </cfRule>
  </conditionalFormatting>
  <conditionalFormatting sqref="H133">
    <cfRule type="cellIs" dxfId="65" priority="45" operator="lessThan">
      <formula>0</formula>
    </cfRule>
  </conditionalFormatting>
  <conditionalFormatting sqref="H140">
    <cfRule type="cellIs" dxfId="64" priority="44" operator="lessThan">
      <formula>0</formula>
    </cfRule>
  </conditionalFormatting>
  <conditionalFormatting sqref="H147">
    <cfRule type="cellIs" dxfId="63" priority="43" operator="lessThan">
      <formula>0</formula>
    </cfRule>
  </conditionalFormatting>
  <conditionalFormatting sqref="H154">
    <cfRule type="cellIs" dxfId="62" priority="42" operator="lessThan">
      <formula>0</formula>
    </cfRule>
  </conditionalFormatting>
  <conditionalFormatting sqref="H161">
    <cfRule type="cellIs" dxfId="61" priority="41" operator="lessThan">
      <formula>0</formula>
    </cfRule>
  </conditionalFormatting>
  <conditionalFormatting sqref="H168">
    <cfRule type="cellIs" dxfId="60" priority="40" operator="lessThan">
      <formula>0</formula>
    </cfRule>
  </conditionalFormatting>
  <conditionalFormatting sqref="H175">
    <cfRule type="cellIs" dxfId="59" priority="39" operator="lessThan">
      <formula>0</formula>
    </cfRule>
  </conditionalFormatting>
  <conditionalFormatting sqref="H182">
    <cfRule type="cellIs" dxfId="58" priority="38" operator="lessThan">
      <formula>0</formula>
    </cfRule>
  </conditionalFormatting>
  <conditionalFormatting sqref="H189">
    <cfRule type="cellIs" dxfId="57" priority="37" operator="lessThan">
      <formula>0</formula>
    </cfRule>
  </conditionalFormatting>
  <conditionalFormatting sqref="H196">
    <cfRule type="cellIs" dxfId="56" priority="36" operator="lessThan">
      <formula>0</formula>
    </cfRule>
  </conditionalFormatting>
  <conditionalFormatting sqref="H203">
    <cfRule type="cellIs" dxfId="55" priority="35" operator="lessThan">
      <formula>0</formula>
    </cfRule>
  </conditionalFormatting>
  <conditionalFormatting sqref="H210">
    <cfRule type="cellIs" dxfId="54" priority="34" operator="lessThan">
      <formula>0</formula>
    </cfRule>
  </conditionalFormatting>
  <conditionalFormatting sqref="H217">
    <cfRule type="cellIs" dxfId="53" priority="33" operator="lessThan">
      <formula>0</formula>
    </cfRule>
  </conditionalFormatting>
  <conditionalFormatting sqref="H224">
    <cfRule type="cellIs" dxfId="52" priority="32" operator="lessThan">
      <formula>0</formula>
    </cfRule>
  </conditionalFormatting>
  <conditionalFormatting sqref="H231">
    <cfRule type="cellIs" dxfId="51" priority="31" operator="lessThan">
      <formula>0</formula>
    </cfRule>
  </conditionalFormatting>
  <conditionalFormatting sqref="H238">
    <cfRule type="cellIs" dxfId="50" priority="30" operator="lessThan">
      <formula>0</formula>
    </cfRule>
  </conditionalFormatting>
  <conditionalFormatting sqref="H245">
    <cfRule type="cellIs" dxfId="49" priority="29" operator="lessThan">
      <formula>0</formula>
    </cfRule>
  </conditionalFormatting>
  <conditionalFormatting sqref="H252">
    <cfRule type="cellIs" dxfId="48" priority="28" operator="lessThan">
      <formula>0</formula>
    </cfRule>
  </conditionalFormatting>
  <conditionalFormatting sqref="H259">
    <cfRule type="cellIs" dxfId="47" priority="27" operator="lessThan">
      <formula>0</formula>
    </cfRule>
  </conditionalFormatting>
  <conditionalFormatting sqref="H266">
    <cfRule type="cellIs" dxfId="46" priority="26" operator="lessThan">
      <formula>0</formula>
    </cfRule>
  </conditionalFormatting>
  <conditionalFormatting sqref="H273">
    <cfRule type="cellIs" dxfId="45" priority="25" operator="lessThan">
      <formula>0</formula>
    </cfRule>
  </conditionalFormatting>
  <conditionalFormatting sqref="I29">
    <cfRule type="cellIs" dxfId="44" priority="19" operator="lessThan">
      <formula>0</formula>
    </cfRule>
  </conditionalFormatting>
  <conditionalFormatting sqref="I60">
    <cfRule type="cellIs" dxfId="43" priority="24" operator="lessThan">
      <formula>0</formula>
    </cfRule>
  </conditionalFormatting>
  <conditionalFormatting sqref="I90">
    <cfRule type="cellIs" dxfId="42" priority="21" operator="lessThan">
      <formula>0</formula>
    </cfRule>
  </conditionalFormatting>
  <conditionalFormatting sqref="I121">
    <cfRule type="cellIs" dxfId="41" priority="14" operator="lessThan">
      <formula>0</formula>
    </cfRule>
  </conditionalFormatting>
  <conditionalFormatting sqref="I152">
    <cfRule type="cellIs" dxfId="40" priority="10" operator="lessThan">
      <formula>0</formula>
    </cfRule>
  </conditionalFormatting>
  <conditionalFormatting sqref="I182">
    <cfRule type="cellIs" dxfId="39" priority="6" operator="lessThan">
      <formula>0</formula>
    </cfRule>
  </conditionalFormatting>
  <conditionalFormatting sqref="I213">
    <cfRule type="cellIs" dxfId="38" priority="2" operator="lessThan">
      <formula>0</formula>
    </cfRule>
  </conditionalFormatting>
  <conditionalFormatting sqref="K32">
    <cfRule type="cellIs" dxfId="37" priority="48" operator="lessThan">
      <formula>0</formula>
    </cfRule>
  </conditionalFormatting>
  <conditionalFormatting sqref="K63">
    <cfRule type="cellIs" dxfId="36" priority="46" operator="lessThan">
      <formula>0</formula>
    </cfRule>
  </conditionalFormatting>
  <conditionalFormatting sqref="K93">
    <cfRule type="cellIs" dxfId="35" priority="22" operator="lessThan">
      <formula>0</formula>
    </cfRule>
  </conditionalFormatting>
  <conditionalFormatting sqref="K124">
    <cfRule type="cellIs" dxfId="34" priority="15" operator="lessThan">
      <formula>0</formula>
    </cfRule>
  </conditionalFormatting>
  <conditionalFormatting sqref="K155">
    <cfRule type="cellIs" dxfId="33" priority="11" operator="lessThan">
      <formula>0</formula>
    </cfRule>
  </conditionalFormatting>
  <conditionalFormatting sqref="K185">
    <cfRule type="cellIs" dxfId="32" priority="7" operator="lessThan">
      <formula>0</formula>
    </cfRule>
  </conditionalFormatting>
  <conditionalFormatting sqref="K216">
    <cfRule type="cellIs" dxfId="31" priority="3" operator="lessThan">
      <formula>0</formula>
    </cfRule>
  </conditionalFormatting>
  <conditionalFormatting sqref="N30:N31 I31:K31">
    <cfRule type="cellIs" dxfId="30" priority="49" operator="lessThan">
      <formula>0</formula>
    </cfRule>
  </conditionalFormatting>
  <conditionalFormatting sqref="N35">
    <cfRule type="cellIs" dxfId="29" priority="18" operator="lessThan">
      <formula>0</formula>
    </cfRule>
  </conditionalFormatting>
  <conditionalFormatting sqref="N61:N62 I62:K62">
    <cfRule type="cellIs" dxfId="28" priority="47" operator="lessThan">
      <formula>0</formula>
    </cfRule>
  </conditionalFormatting>
  <conditionalFormatting sqref="N66">
    <cfRule type="cellIs" dxfId="27" priority="20" operator="lessThan">
      <formula>0</formula>
    </cfRule>
  </conditionalFormatting>
  <conditionalFormatting sqref="N91:N92 I92:K92">
    <cfRule type="cellIs" dxfId="26" priority="23" operator="lessThan">
      <formula>0</formula>
    </cfRule>
  </conditionalFormatting>
  <conditionalFormatting sqref="N96">
    <cfRule type="cellIs" dxfId="25" priority="17" operator="lessThan">
      <formula>0</formula>
    </cfRule>
  </conditionalFormatting>
  <conditionalFormatting sqref="N122:N123 I123:K123">
    <cfRule type="cellIs" dxfId="24" priority="16" operator="lessThan">
      <formula>0</formula>
    </cfRule>
  </conditionalFormatting>
  <conditionalFormatting sqref="N127">
    <cfRule type="cellIs" dxfId="23" priority="13" operator="lessThan">
      <formula>0</formula>
    </cfRule>
  </conditionalFormatting>
  <conditionalFormatting sqref="N153:N154 I154:K154">
    <cfRule type="cellIs" dxfId="22" priority="12" operator="lessThan">
      <formula>0</formula>
    </cfRule>
  </conditionalFormatting>
  <conditionalFormatting sqref="N158">
    <cfRule type="cellIs" dxfId="21" priority="9" operator="lessThan">
      <formula>0</formula>
    </cfRule>
  </conditionalFormatting>
  <conditionalFormatting sqref="N183:N184 I184:K184">
    <cfRule type="cellIs" dxfId="20" priority="8" operator="lessThan">
      <formula>0</formula>
    </cfRule>
  </conditionalFormatting>
  <conditionalFormatting sqref="N188">
    <cfRule type="cellIs" dxfId="19" priority="5" operator="lessThan">
      <formula>0</formula>
    </cfRule>
  </conditionalFormatting>
  <conditionalFormatting sqref="N214:N215 I215:K215">
    <cfRule type="cellIs" dxfId="18" priority="4" operator="lessThan">
      <formula>0</formula>
    </cfRule>
  </conditionalFormatting>
  <conditionalFormatting sqref="N219">
    <cfRule type="cellIs" dxfId="17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57984.888888888898</v>
      </c>
      <c r="I2" s="74"/>
      <c r="J2" s="74"/>
      <c r="K2" s="77">
        <f ca="1">SUM(B2:J2)</f>
        <v>700528.95555555541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37157.222222222219</v>
      </c>
      <c r="I3" s="74"/>
      <c r="J3" s="74"/>
      <c r="K3" s="77">
        <f ca="1">SUM(B3:J3)</f>
        <v>171017.08333333334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15776.579111111114</v>
      </c>
      <c r="I4" s="78"/>
      <c r="J4" s="78"/>
      <c r="K4" s="77">
        <f ca="1">SUM(B4:J4)</f>
        <v>162811.73108888889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-5710.7222222222217</v>
      </c>
      <c r="I5" s="74"/>
      <c r="J5" s="74"/>
      <c r="K5" s="77">
        <f ca="1">SUM(B5:J5)</f>
        <v>-64201.071111111109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10065.856888888891</v>
      </c>
      <c r="I6" s="77">
        <f t="shared" si="0"/>
        <v>0</v>
      </c>
      <c r="J6" s="77">
        <f t="shared" si="0"/>
        <v>0</v>
      </c>
      <c r="K6" s="77">
        <f ca="1">SUM(B6:J6)</f>
        <v>98610.659977777803</v>
      </c>
    </row>
  </sheetData>
  <phoneticPr fontId="13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180</vt:i4>
      </vt:variant>
      <vt:variant>
        <vt:lpstr>Named Ranges</vt:lpstr>
      </vt:variant>
      <vt:variant>
        <vt:i4>1</vt:i4>
      </vt:variant>
    </vt:vector>
  </HeadingPairs>
  <TitlesOfParts>
    <vt:vector size="18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  <vt:lpstr>17-10</vt:lpstr>
      <vt:lpstr>19-10</vt:lpstr>
      <vt:lpstr>20-10</vt:lpstr>
      <vt:lpstr>21-10</vt:lpstr>
      <vt:lpstr>22-10</vt:lpstr>
      <vt:lpstr>23-10</vt:lpstr>
      <vt:lpstr>رصيد الخزنة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2026-10-22T06:42:01Z</dcterms:modified>
</cp:coreProperties>
</file>